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519852A1-0303-4BEC-8561-4B86CD046677}" xr6:coauthVersionLast="47" xr6:coauthVersionMax="47" xr10:uidLastSave="{00000000-0000-0000-0000-000000000000}"/>
  <bookViews>
    <workbookView xWindow="-120" yWindow="-120" windowWidth="29040" windowHeight="15840" activeTab="5" xr2:uid="{9E8BD5D7-3CAC-4A45-8D05-4165CCD83B9D}"/>
  </bookViews>
  <sheets>
    <sheet name="Подготовка" sheetId="11" r:id="rId1"/>
    <sheet name="Вычисление" sheetId="4" r:id="rId2"/>
    <sheet name="Состав" sheetId="24" r:id="rId3"/>
    <sheet name="Подготовка(Save)" sheetId="5" state="hidden" r:id="rId4"/>
    <sheet name="Цвета" sheetId="12" r:id="rId5"/>
    <sheet name="Таблица" sheetId="7" r:id="rId6"/>
    <sheet name="Результат(Old)" sheetId="18" state="hidden" r:id="rId7"/>
    <sheet name="Результат (Save 2)" sheetId="19" state="hidden" r:id="rId8"/>
    <sheet name="Артикулы(Old)" sheetId="20" state="hidden" r:id="rId9"/>
    <sheet name="Результат" sheetId="22" r:id="rId10"/>
    <sheet name="Результат разбор" sheetId="23" r:id="rId11"/>
    <sheet name="Результат (Save)" sheetId="13" state="hidden" r:id="rId12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4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3" l="1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6" i="23"/>
  <c r="B207" i="23"/>
  <c r="B208" i="23"/>
  <c r="B209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30" i="23"/>
  <c r="B231" i="23"/>
  <c r="B232" i="23"/>
  <c r="B233" i="23"/>
  <c r="B234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62" i="23"/>
  <c r="B263" i="23"/>
  <c r="B264" i="23"/>
  <c r="B265" i="23"/>
  <c r="B267" i="23"/>
  <c r="B268" i="23"/>
  <c r="B269" i="23"/>
  <c r="B270" i="23"/>
  <c r="B271" i="23"/>
  <c r="B272" i="23"/>
  <c r="B273" i="23"/>
  <c r="B274" i="23"/>
  <c r="B275" i="23"/>
  <c r="B276" i="23"/>
  <c r="B277" i="23"/>
  <c r="B278" i="23"/>
  <c r="B279" i="23"/>
  <c r="B280" i="23"/>
  <c r="B281" i="23"/>
  <c r="B282" i="23"/>
  <c r="B283" i="23"/>
  <c r="B284" i="23"/>
  <c r="B285" i="23"/>
  <c r="B286" i="23"/>
  <c r="B287" i="23"/>
  <c r="B288" i="23"/>
  <c r="B289" i="23"/>
  <c r="B290" i="23"/>
  <c r="B295" i="23"/>
  <c r="B296" i="23"/>
  <c r="B297" i="23"/>
  <c r="B298" i="23"/>
  <c r="B300" i="23"/>
  <c r="B301" i="23"/>
  <c r="B302" i="23"/>
  <c r="B303" i="23"/>
  <c r="B304" i="23"/>
  <c r="B305" i="23"/>
  <c r="B306" i="23"/>
  <c r="B307" i="23"/>
  <c r="B308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2" i="23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C760" i="4"/>
  <c r="C703" i="4"/>
  <c r="C704" i="4"/>
  <c r="C705" i="4"/>
  <c r="C706" i="4"/>
  <c r="C707" i="4"/>
  <c r="C708" i="4"/>
  <c r="C715" i="4"/>
  <c r="C714" i="4"/>
  <c r="C713" i="4"/>
  <c r="C712" i="4"/>
  <c r="C711" i="4"/>
  <c r="C710" i="4"/>
  <c r="C721" i="4"/>
  <c r="C720" i="4"/>
  <c r="C719" i="4"/>
  <c r="C718" i="4"/>
  <c r="C717" i="4"/>
  <c r="C716" i="4"/>
  <c r="C722" i="4"/>
  <c r="C728" i="4"/>
  <c r="C735" i="4"/>
  <c r="C741" i="4"/>
  <c r="C748" i="4"/>
  <c r="C754" i="4"/>
  <c r="C709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1" i="4"/>
  <c r="C653" i="4"/>
  <c r="C646" i="4"/>
  <c r="C228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5" i="4"/>
  <c r="C626" i="4"/>
  <c r="C627" i="4"/>
  <c r="C628" i="4"/>
  <c r="C629" i="4"/>
  <c r="C630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7" i="4"/>
  <c r="C648" i="4"/>
  <c r="C649" i="4"/>
  <c r="C650" i="4"/>
  <c r="C651" i="4"/>
  <c r="C652" i="4"/>
  <c r="C654" i="4"/>
  <c r="C655" i="4"/>
  <c r="C656" i="4"/>
  <c r="C657" i="4"/>
  <c r="C658" i="4"/>
  <c r="C659" i="4"/>
  <c r="C660" i="4"/>
  <c r="C662" i="4"/>
  <c r="C663" i="4"/>
  <c r="C664" i="4"/>
  <c r="C665" i="4"/>
  <c r="C666" i="4"/>
  <c r="C667" i="4"/>
  <c r="C723" i="4"/>
  <c r="C724" i="4"/>
  <c r="C725" i="4"/>
  <c r="C726" i="4"/>
  <c r="C727" i="4"/>
  <c r="C729" i="4"/>
  <c r="C730" i="4"/>
  <c r="C731" i="4"/>
  <c r="C732" i="4"/>
  <c r="C733" i="4"/>
  <c r="C734" i="4"/>
  <c r="C736" i="4"/>
  <c r="C737" i="4"/>
  <c r="C738" i="4"/>
  <c r="C739" i="4"/>
  <c r="C740" i="4"/>
  <c r="C742" i="4"/>
  <c r="C743" i="4"/>
  <c r="C744" i="4"/>
  <c r="C745" i="4"/>
  <c r="C746" i="4"/>
  <c r="C747" i="4"/>
  <c r="C749" i="4"/>
  <c r="C750" i="4"/>
  <c r="C751" i="4"/>
  <c r="C752" i="4"/>
  <c r="C753" i="4"/>
  <c r="C755" i="4"/>
  <c r="C756" i="4"/>
  <c r="C757" i="4"/>
  <c r="C758" i="4"/>
  <c r="C759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1" i="4"/>
  <c r="C3" i="4"/>
  <c r="C4" i="4"/>
  <c r="C5" i="4"/>
  <c r="C6" i="4"/>
  <c r="C7" i="4"/>
  <c r="C8" i="4"/>
  <c r="C9" i="4"/>
  <c r="C10" i="4"/>
  <c r="A5" i="12"/>
  <c r="C5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2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3" i="12"/>
  <c r="C51" i="12"/>
  <c r="C4" i="12"/>
  <c r="C6" i="12"/>
  <c r="D70" i="7"/>
  <c r="A35" i="12"/>
  <c r="A50" i="12"/>
  <c r="A33" i="12"/>
  <c r="A48" i="12"/>
  <c r="A45" i="12"/>
  <c r="A11" i="12"/>
  <c r="A18" i="12"/>
  <c r="A10" i="12"/>
  <c r="A46" i="12"/>
  <c r="A2" i="12"/>
  <c r="A13" i="12"/>
  <c r="A3" i="12"/>
  <c r="A32" i="12"/>
  <c r="A41" i="12"/>
  <c r="A31" i="12"/>
  <c r="A44" i="12"/>
  <c r="A8" i="12"/>
  <c r="A43" i="12"/>
  <c r="A47" i="12"/>
  <c r="A17" i="12"/>
  <c r="A37" i="12"/>
  <c r="A49" i="12"/>
  <c r="A42" i="12"/>
  <c r="A25" i="12"/>
  <c r="A23" i="12"/>
  <c r="A24" i="12"/>
  <c r="A9" i="12"/>
  <c r="A51" i="12"/>
  <c r="A38" i="12"/>
  <c r="A28" i="12"/>
  <c r="A30" i="12"/>
  <c r="A7" i="12"/>
  <c r="A39" i="12"/>
  <c r="A16" i="12"/>
  <c r="A20" i="12"/>
  <c r="A15" i="12"/>
  <c r="A14" i="12"/>
  <c r="A21" i="12"/>
  <c r="A19" i="12"/>
  <c r="A27" i="12"/>
  <c r="A36" i="12"/>
  <c r="A29" i="12"/>
  <c r="A4" i="12"/>
  <c r="A40" i="12"/>
  <c r="A26" i="12"/>
  <c r="A22" i="12"/>
  <c r="A6" i="12"/>
  <c r="A34" i="12"/>
  <c r="A12" i="12"/>
  <c r="B2" i="23"/>
  <c r="D4" i="23"/>
  <c r="D3" i="23"/>
  <c r="D6" i="23"/>
  <c r="D8" i="23"/>
  <c r="D10" i="23"/>
  <c r="D12" i="23"/>
  <c r="D14" i="23"/>
  <c r="D18" i="23"/>
  <c r="D17" i="23"/>
  <c r="D16" i="23"/>
  <c r="D21" i="23"/>
  <c r="D20" i="23"/>
  <c r="D26" i="23"/>
  <c r="D25" i="23"/>
  <c r="D24" i="23"/>
  <c r="D31" i="23"/>
  <c r="D30" i="23"/>
  <c r="D29" i="23"/>
  <c r="D28" i="23"/>
  <c r="D34" i="23"/>
  <c r="D33" i="23"/>
  <c r="D37" i="23"/>
  <c r="D36" i="23"/>
  <c r="D40" i="23"/>
  <c r="D39" i="23"/>
  <c r="D43" i="23"/>
  <c r="D42" i="23"/>
  <c r="D46" i="23"/>
  <c r="D45" i="23"/>
  <c r="D49" i="23"/>
  <c r="D48" i="23"/>
  <c r="D56" i="23"/>
  <c r="D55" i="23"/>
  <c r="D54" i="23"/>
  <c r="D53" i="23"/>
  <c r="D52" i="23"/>
  <c r="D51" i="23"/>
  <c r="D63" i="23"/>
  <c r="D62" i="23"/>
  <c r="D61" i="23"/>
  <c r="D60" i="23"/>
  <c r="D59" i="23"/>
  <c r="D58" i="23"/>
  <c r="D65" i="23"/>
  <c r="D69" i="23"/>
  <c r="D68" i="23"/>
  <c r="D67" i="23"/>
  <c r="D72" i="23"/>
  <c r="D71" i="23"/>
  <c r="D74" i="23"/>
  <c r="D77" i="23"/>
  <c r="D76" i="23"/>
  <c r="D80" i="23"/>
  <c r="D79" i="23"/>
  <c r="D82" i="23"/>
  <c r="D90" i="23"/>
  <c r="D89" i="23"/>
  <c r="D88" i="23"/>
  <c r="D87" i="23"/>
  <c r="D86" i="23"/>
  <c r="D85" i="23"/>
  <c r="D84" i="23"/>
  <c r="D97" i="23"/>
  <c r="D96" i="23"/>
  <c r="D95" i="23"/>
  <c r="D94" i="23"/>
  <c r="D93" i="23"/>
  <c r="D92" i="23"/>
  <c r="D100" i="23"/>
  <c r="D99" i="23"/>
  <c r="D104" i="23"/>
  <c r="D103" i="23"/>
  <c r="D102" i="23"/>
  <c r="D106" i="23"/>
  <c r="D108" i="23"/>
  <c r="D111" i="23"/>
  <c r="D110" i="23"/>
  <c r="D115" i="23"/>
  <c r="D114" i="23"/>
  <c r="D113" i="23"/>
  <c r="D118" i="23"/>
  <c r="D117" i="23"/>
  <c r="D120" i="23"/>
  <c r="D123" i="23"/>
  <c r="D122" i="23"/>
  <c r="D134" i="23"/>
  <c r="D133" i="23"/>
  <c r="D132" i="23"/>
  <c r="D131" i="23"/>
  <c r="D130" i="23"/>
  <c r="D129" i="23"/>
  <c r="D128" i="23"/>
  <c r="D127" i="23"/>
  <c r="D126" i="23"/>
  <c r="D125" i="23"/>
  <c r="D137" i="23"/>
  <c r="D136" i="23"/>
  <c r="D147" i="23"/>
  <c r="D146" i="23"/>
  <c r="D145" i="23"/>
  <c r="D144" i="23"/>
  <c r="D143" i="23"/>
  <c r="D142" i="23"/>
  <c r="D141" i="23"/>
  <c r="D140" i="23"/>
  <c r="D139" i="23"/>
  <c r="D152" i="23"/>
  <c r="D151" i="23"/>
  <c r="D150" i="23"/>
  <c r="D149" i="23"/>
  <c r="D154" i="23"/>
  <c r="D158" i="23"/>
  <c r="D157" i="23"/>
  <c r="D156" i="23"/>
  <c r="D161" i="23"/>
  <c r="D160" i="23"/>
  <c r="D165" i="23"/>
  <c r="D164" i="23"/>
  <c r="D163" i="23"/>
  <c r="D167" i="23"/>
  <c r="D174" i="23"/>
  <c r="D173" i="23"/>
  <c r="D172" i="23"/>
  <c r="D171" i="23"/>
  <c r="D170" i="23"/>
  <c r="D169" i="23"/>
  <c r="D189" i="23"/>
  <c r="D188" i="23"/>
  <c r="D187" i="23"/>
  <c r="D186" i="23"/>
  <c r="D185" i="23"/>
  <c r="D184" i="23"/>
  <c r="D183" i="23"/>
  <c r="D182" i="23"/>
  <c r="D181" i="23"/>
  <c r="D180" i="23"/>
  <c r="D179" i="23"/>
  <c r="D178" i="23"/>
  <c r="D177" i="23"/>
  <c r="D192" i="23"/>
  <c r="D191" i="23"/>
  <c r="D194" i="23"/>
  <c r="D197" i="23"/>
  <c r="D196" i="23"/>
  <c r="D200" i="23"/>
  <c r="D199" i="23"/>
  <c r="D204" i="23"/>
  <c r="D203" i="23"/>
  <c r="D202" i="23"/>
  <c r="D209" i="23"/>
  <c r="D208" i="23"/>
  <c r="D207" i="23"/>
  <c r="D215" i="23"/>
  <c r="D214" i="23"/>
  <c r="D213" i="23"/>
  <c r="D212" i="23"/>
  <c r="D217" i="23"/>
  <c r="D221" i="23"/>
  <c r="D220" i="23"/>
  <c r="D219" i="23"/>
  <c r="D224" i="23"/>
  <c r="D223" i="23"/>
  <c r="D226" i="23"/>
  <c r="D228" i="23"/>
  <c r="D232" i="23"/>
  <c r="D231" i="23"/>
  <c r="D234" i="23"/>
  <c r="D245" i="23"/>
  <c r="D244" i="23"/>
  <c r="D243" i="23"/>
  <c r="D242" i="23"/>
  <c r="D241" i="23"/>
  <c r="D240" i="23"/>
  <c r="D239" i="23"/>
  <c r="D238" i="23"/>
  <c r="D237" i="23"/>
  <c r="D256" i="23"/>
  <c r="D255" i="23"/>
  <c r="D254" i="23"/>
  <c r="D253" i="23"/>
  <c r="D252" i="23"/>
  <c r="D251" i="23"/>
  <c r="D250" i="23"/>
  <c r="D249" i="23"/>
  <c r="D248" i="23"/>
  <c r="D247" i="23"/>
  <c r="D259" i="23"/>
  <c r="D258" i="23"/>
  <c r="D262" i="23"/>
  <c r="D261" i="23"/>
  <c r="D265" i="23"/>
  <c r="D264" i="23"/>
  <c r="D269" i="23"/>
  <c r="D268" i="23"/>
  <c r="D272" i="23"/>
  <c r="D271" i="23"/>
  <c r="D275" i="23"/>
  <c r="D274" i="23"/>
  <c r="D277" i="23"/>
  <c r="D280" i="23"/>
  <c r="D279" i="23"/>
  <c r="D282" i="23"/>
  <c r="D284" i="23"/>
  <c r="D288" i="23"/>
  <c r="D287" i="23"/>
  <c r="D286" i="23"/>
  <c r="D290" i="23"/>
  <c r="D296" i="23"/>
  <c r="D298" i="23"/>
  <c r="D304" i="23"/>
  <c r="D303" i="23"/>
  <c r="D302" i="23"/>
  <c r="D301" i="23"/>
  <c r="D308" i="23"/>
  <c r="D307" i="23"/>
  <c r="D306" i="23"/>
  <c r="D305" i="23"/>
  <c r="D300" i="23"/>
  <c r="D299" i="23"/>
  <c r="D297" i="23"/>
  <c r="D295" i="23"/>
  <c r="D294" i="23"/>
  <c r="D293" i="23"/>
  <c r="D292" i="23"/>
  <c r="D291" i="23"/>
  <c r="D289" i="23"/>
  <c r="D285" i="23"/>
  <c r="D283" i="23"/>
  <c r="D281" i="23"/>
  <c r="D278" i="23"/>
  <c r="D276" i="23"/>
  <c r="D273" i="23"/>
  <c r="D270" i="23"/>
  <c r="D267" i="23"/>
  <c r="D266" i="23"/>
  <c r="D263" i="23"/>
  <c r="D260" i="23"/>
  <c r="D257" i="23"/>
  <c r="D246" i="23"/>
  <c r="D236" i="23"/>
  <c r="D235" i="23"/>
  <c r="D233" i="23"/>
  <c r="D230" i="23"/>
  <c r="D229" i="23"/>
  <c r="D227" i="23"/>
  <c r="D225" i="23"/>
  <c r="D222" i="23"/>
  <c r="D218" i="23"/>
  <c r="D216" i="23"/>
  <c r="D211" i="23"/>
  <c r="D210" i="23"/>
  <c r="D206" i="23"/>
  <c r="D205" i="23"/>
  <c r="D201" i="23"/>
  <c r="D198" i="23"/>
  <c r="D195" i="23"/>
  <c r="D193" i="23"/>
  <c r="D190" i="23"/>
  <c r="D176" i="23"/>
  <c r="D175" i="23"/>
  <c r="D168" i="23"/>
  <c r="D166" i="23"/>
  <c r="D162" i="23"/>
  <c r="D159" i="23"/>
  <c r="D155" i="23"/>
  <c r="D153" i="23"/>
  <c r="D148" i="23"/>
  <c r="D138" i="23"/>
  <c r="D135" i="23"/>
  <c r="D124" i="23"/>
  <c r="D121" i="23"/>
  <c r="D119" i="23"/>
  <c r="D116" i="23"/>
  <c r="D112" i="23"/>
  <c r="D109" i="23"/>
  <c r="D107" i="23"/>
  <c r="D105" i="23"/>
  <c r="D101" i="23"/>
  <c r="D98" i="23"/>
  <c r="D91" i="23"/>
  <c r="D83" i="23"/>
  <c r="D81" i="23"/>
  <c r="D78" i="23"/>
  <c r="D75" i="23"/>
  <c r="D73" i="23"/>
  <c r="D70" i="23"/>
  <c r="D66" i="23"/>
  <c r="D64" i="23"/>
  <c r="D57" i="23"/>
  <c r="D50" i="23"/>
  <c r="D47" i="23"/>
  <c r="D44" i="23"/>
  <c r="D41" i="23"/>
  <c r="D38" i="23"/>
  <c r="D35" i="23"/>
  <c r="D32" i="23"/>
  <c r="D27" i="23"/>
  <c r="D23" i="23"/>
  <c r="D22" i="23"/>
  <c r="D19" i="23"/>
  <c r="D15" i="23"/>
  <c r="D13" i="23"/>
  <c r="D11" i="23"/>
  <c r="D9" i="23"/>
  <c r="D7" i="23"/>
  <c r="D5" i="23"/>
  <c r="D2" i="23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F298" i="19" a="1"/>
  <c r="F298" i="19" s="1"/>
  <c r="F299" i="19" a="1"/>
  <c r="F299" i="19" s="1"/>
  <c r="F306" i="19" a="1"/>
  <c r="F306" i="19" s="1"/>
  <c r="D3" i="20"/>
  <c r="D4" i="20"/>
  <c r="D5" i="20"/>
  <c r="D6" i="20"/>
  <c r="D7" i="20"/>
  <c r="D8" i="20"/>
  <c r="D9" i="20"/>
  <c r="F307" i="19" s="1" a="1"/>
  <c r="F307" i="19" s="1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2" i="20"/>
  <c r="D1" i="12" a="1"/>
  <c r="E2" i="7" s="1" a="1"/>
  <c r="E90" i="7" a="1"/>
  <c r="E86" i="7" a="1"/>
  <c r="E82" i="7" a="1"/>
  <c r="E78" i="7" a="1"/>
  <c r="E74" i="7" a="1"/>
  <c r="E70" i="7" a="1"/>
  <c r="E66" i="7" a="1"/>
  <c r="E62" i="7" a="1"/>
  <c r="E58" i="7" a="1"/>
  <c r="E54" i="7" a="1"/>
  <c r="E50" i="7" a="1"/>
  <c r="E46" i="7" a="1"/>
  <c r="E42" i="7" a="1"/>
  <c r="E38" i="7" a="1"/>
  <c r="E34" i="7" a="1"/>
  <c r="E30" i="7" a="1"/>
  <c r="E26" i="7" a="1"/>
  <c r="E22" i="7" a="1"/>
  <c r="E18" i="7" a="1"/>
  <c r="E14" i="7" a="1"/>
  <c r="E10" i="7" a="1"/>
  <c r="E6" i="7" a="1"/>
  <c r="E89" i="7" a="1"/>
  <c r="E85" i="7" a="1"/>
  <c r="E81" i="7" a="1"/>
  <c r="E77" i="7" a="1"/>
  <c r="E73" i="7" a="1"/>
  <c r="E69" i="7" a="1"/>
  <c r="E65" i="7" a="1"/>
  <c r="E61" i="7" a="1"/>
  <c r="E57" i="7" a="1"/>
  <c r="E53" i="7" a="1"/>
  <c r="E49" i="7" a="1"/>
  <c r="E45" i="7" a="1"/>
  <c r="E41" i="7" a="1"/>
  <c r="E37" i="7" a="1"/>
  <c r="E33" i="7" a="1"/>
  <c r="E29" i="7" a="1"/>
  <c r="E25" i="7" a="1"/>
  <c r="E21" i="7" a="1"/>
  <c r="E17" i="7" a="1"/>
  <c r="E13" i="7" a="1"/>
  <c r="E9" i="7" a="1"/>
  <c r="E5" i="7" a="1"/>
  <c r="E92" i="7" a="1"/>
  <c r="E88" i="7" a="1"/>
  <c r="E84" i="7" a="1"/>
  <c r="E80" i="7" a="1"/>
  <c r="E76" i="7" a="1"/>
  <c r="E72" i="7" a="1"/>
  <c r="E68" i="7" a="1"/>
  <c r="E64" i="7" a="1"/>
  <c r="E60" i="7" a="1"/>
  <c r="E56" i="7" a="1"/>
  <c r="E52" i="7" a="1"/>
  <c r="E48" i="7" a="1"/>
  <c r="E44" i="7" a="1"/>
  <c r="E40" i="7" a="1"/>
  <c r="E36" i="7" a="1"/>
  <c r="E32" i="7" a="1"/>
  <c r="E28" i="7" a="1"/>
  <c r="E24" i="7" a="1"/>
  <c r="E20" i="7" a="1"/>
  <c r="E16" i="7" a="1"/>
  <c r="E12" i="7" a="1"/>
  <c r="E8" i="7" a="1"/>
  <c r="E4" i="7" a="1"/>
  <c r="E91" i="7" a="1"/>
  <c r="E87" i="7" a="1"/>
  <c r="E83" i="7" a="1"/>
  <c r="E79" i="7" a="1"/>
  <c r="E75" i="7" a="1"/>
  <c r="E71" i="7" a="1"/>
  <c r="E67" i="7" a="1"/>
  <c r="E63" i="7" a="1"/>
  <c r="E59" i="7" a="1"/>
  <c r="E55" i="7" a="1"/>
  <c r="E51" i="7" a="1"/>
  <c r="E47" i="7" a="1"/>
  <c r="E43" i="7" a="1"/>
  <c r="E39" i="7" a="1"/>
  <c r="E35" i="7" a="1"/>
  <c r="E31" i="7" a="1"/>
  <c r="E27" i="7" a="1"/>
  <c r="E23" i="7" a="1"/>
  <c r="E19" i="7" a="1"/>
  <c r="E15" i="7" a="1"/>
  <c r="E11" i="7" a="1"/>
  <c r="E7" i="7" a="1"/>
  <c r="E3" i="7" a="1"/>
  <c r="E2" i="7" l="1"/>
  <c r="E3" i="7"/>
  <c r="E7" i="22" s="1"/>
  <c r="E7" i="7"/>
  <c r="E5" i="22" s="1"/>
  <c r="E11" i="7"/>
  <c r="E15" i="7"/>
  <c r="E19" i="7"/>
  <c r="E23" i="7"/>
  <c r="E27" i="7"/>
  <c r="E31" i="7"/>
  <c r="E30" i="22" s="1"/>
  <c r="E35" i="7"/>
  <c r="E37" i="22" s="1"/>
  <c r="E39" i="7"/>
  <c r="E43" i="7"/>
  <c r="E47" i="7"/>
  <c r="E51" i="7"/>
  <c r="E55" i="7"/>
  <c r="E59" i="7"/>
  <c r="E63" i="7"/>
  <c r="E63" i="22" s="1"/>
  <c r="E67" i="7"/>
  <c r="E71" i="7"/>
  <c r="E71" i="22" s="1"/>
  <c r="E75" i="7"/>
  <c r="E79" i="7"/>
  <c r="E83" i="7"/>
  <c r="E87" i="7"/>
  <c r="E91" i="7"/>
  <c r="E4" i="7"/>
  <c r="E8" i="7"/>
  <c r="E6" i="22" s="1"/>
  <c r="E12" i="7"/>
  <c r="E16" i="7"/>
  <c r="E20" i="7"/>
  <c r="E15" i="22" s="1"/>
  <c r="E24" i="7"/>
  <c r="E28" i="7"/>
  <c r="E32" i="7"/>
  <c r="E36" i="22" s="1"/>
  <c r="E36" i="7"/>
  <c r="E33" i="22" s="1"/>
  <c r="E40" i="7"/>
  <c r="E42" i="22" s="1"/>
  <c r="E44" i="7"/>
  <c r="E45" i="22" s="1"/>
  <c r="E48" i="7"/>
  <c r="E52" i="7"/>
  <c r="E56" i="7"/>
  <c r="E60" i="7"/>
  <c r="E64" i="7"/>
  <c r="E64" i="22" s="1"/>
  <c r="E68" i="7"/>
  <c r="E66" i="22" s="1"/>
  <c r="E72" i="7"/>
  <c r="E76" i="7"/>
  <c r="E80" i="7"/>
  <c r="E84" i="7"/>
  <c r="E88" i="7"/>
  <c r="E92" i="7"/>
  <c r="E5" i="7"/>
  <c r="E9" i="7"/>
  <c r="E9" i="22" s="1"/>
  <c r="E13" i="7"/>
  <c r="E13" i="22" s="1"/>
  <c r="E17" i="7"/>
  <c r="E21" i="7"/>
  <c r="E25" i="7"/>
  <c r="E29" i="22" s="1"/>
  <c r="E29" i="7"/>
  <c r="E33" i="7"/>
  <c r="E37" i="7"/>
  <c r="E41" i="7"/>
  <c r="E41" i="22" s="1"/>
  <c r="E45" i="7"/>
  <c r="E44" i="22" s="1"/>
  <c r="E49" i="7"/>
  <c r="E53" i="7"/>
  <c r="E57" i="7"/>
  <c r="E61" i="7"/>
  <c r="E65" i="7"/>
  <c r="E69" i="7"/>
  <c r="E73" i="7"/>
  <c r="E77" i="7"/>
  <c r="E79" i="22" s="1"/>
  <c r="E81" i="7"/>
  <c r="E85" i="7"/>
  <c r="E89" i="7"/>
  <c r="E88" i="22" s="1"/>
  <c r="E6" i="7"/>
  <c r="E10" i="7"/>
  <c r="E14" i="7"/>
  <c r="E18" i="7"/>
  <c r="E22" i="7"/>
  <c r="E22" i="22" s="1"/>
  <c r="E26" i="7"/>
  <c r="E30" i="7"/>
  <c r="E34" i="7"/>
  <c r="E38" i="7"/>
  <c r="E42" i="7"/>
  <c r="E46" i="7"/>
  <c r="E50" i="7"/>
  <c r="E54" i="7"/>
  <c r="E58" i="7"/>
  <c r="E55" i="22" s="1"/>
  <c r="E62" i="7"/>
  <c r="E66" i="7"/>
  <c r="E67" i="22" s="1"/>
  <c r="E70" i="7"/>
  <c r="E74" i="7"/>
  <c r="E78" i="7"/>
  <c r="E82" i="7"/>
  <c r="E86" i="7"/>
  <c r="E90" i="7"/>
  <c r="E11" i="22"/>
  <c r="E14" i="22"/>
  <c r="E51" i="22"/>
  <c r="E75" i="22"/>
  <c r="E80" i="22"/>
  <c r="E3" i="22"/>
  <c r="E12" i="22"/>
  <c r="E52" i="22"/>
  <c r="E73" i="22"/>
  <c r="E20" i="22"/>
  <c r="E19" i="22"/>
  <c r="E4" i="22"/>
  <c r="E27" i="22"/>
  <c r="E32" i="22"/>
  <c r="E53" i="22"/>
  <c r="E57" i="22"/>
  <c r="E59" i="22"/>
  <c r="E69" i="22"/>
  <c r="E25" i="22"/>
  <c r="E34" i="22"/>
  <c r="E47" i="22"/>
  <c r="E62" i="22"/>
  <c r="E76" i="22"/>
  <c r="E89" i="22"/>
  <c r="E38" i="22"/>
  <c r="E40" i="22"/>
  <c r="E70" i="22"/>
  <c r="E83" i="22"/>
  <c r="E8" i="22"/>
  <c r="E21" i="22"/>
  <c r="E24" i="22"/>
  <c r="E28" i="22"/>
  <c r="E35" i="22"/>
  <c r="E46" i="22"/>
  <c r="E43" i="22"/>
  <c r="E61" i="22"/>
  <c r="E81" i="22"/>
  <c r="E92" i="22"/>
  <c r="E18" i="22"/>
  <c r="E26" i="22"/>
  <c r="E23" i="22"/>
  <c r="E48" i="22"/>
  <c r="E60" i="22"/>
  <c r="E78" i="22"/>
  <c r="E91" i="22"/>
  <c r="E16" i="22"/>
  <c r="E17" i="22"/>
  <c r="E39" i="22"/>
  <c r="E72" i="22"/>
  <c r="E77" i="22"/>
  <c r="E2" i="22"/>
  <c r="B2" i="22" s="1"/>
  <c r="E31" i="22"/>
  <c r="E50" i="22"/>
  <c r="E54" i="22"/>
  <c r="E82" i="22"/>
  <c r="D1" i="12"/>
  <c r="F310" i="19" a="1"/>
  <c r="F310" i="19" s="1"/>
  <c r="F92" i="19" a="1"/>
  <c r="F92" i="19" s="1"/>
  <c r="F311" i="19" a="1"/>
  <c r="F311" i="19" s="1"/>
  <c r="F271" i="19" a="1"/>
  <c r="F271" i="19" s="1"/>
  <c r="F291" i="19" a="1"/>
  <c r="F291" i="19" s="1"/>
  <c r="F279" i="19" a="1"/>
  <c r="F279" i="19" s="1"/>
  <c r="F270" i="19" a="1"/>
  <c r="F270" i="19" s="1"/>
  <c r="F290" i="19" a="1"/>
  <c r="F290" i="19" s="1"/>
  <c r="F278" i="19" a="1"/>
  <c r="F278" i="19" s="1"/>
  <c r="F269" i="19" a="1"/>
  <c r="F269" i="19" s="1"/>
  <c r="F305" i="19" a="1"/>
  <c r="F305" i="19" s="1"/>
  <c r="F289" i="19" a="1"/>
  <c r="F289" i="19" s="1"/>
  <c r="F277" i="19" a="1"/>
  <c r="F277" i="19" s="1"/>
  <c r="F304" i="19" a="1"/>
  <c r="F304" i="19" s="1"/>
  <c r="F288" i="19" a="1"/>
  <c r="F288" i="19" s="1"/>
  <c r="F275" i="19" a="1"/>
  <c r="F275" i="19" s="1"/>
  <c r="F266" i="19" a="1"/>
  <c r="F266" i="19" s="1"/>
  <c r="F283" i="19" a="1"/>
  <c r="F283" i="19" s="1"/>
  <c r="F274" i="19" a="1"/>
  <c r="F274" i="19" s="1"/>
  <c r="F265" i="19" a="1"/>
  <c r="F265" i="19" s="1"/>
  <c r="F282" i="19" a="1"/>
  <c r="F282" i="19" s="1"/>
  <c r="F273" i="19" a="1"/>
  <c r="F273" i="19" s="1"/>
  <c r="F262" i="19" a="1"/>
  <c r="F262" i="19" s="1"/>
  <c r="F281" i="19" a="1"/>
  <c r="F281" i="19" s="1"/>
  <c r="F272" i="19" a="1"/>
  <c r="F272" i="19" s="1"/>
  <c r="F5" i="19" a="1"/>
  <c r="F5" i="19" s="1"/>
  <c r="F280" i="19" a="1"/>
  <c r="F280" i="19" s="1"/>
  <c r="F259" i="19" a="1"/>
  <c r="F259" i="19" s="1"/>
  <c r="F251" i="19" a="1"/>
  <c r="F251" i="19" s="1"/>
  <c r="F243" i="19" a="1"/>
  <c r="F243" i="19" s="1"/>
  <c r="F227" i="19" a="1"/>
  <c r="F227" i="19" s="1"/>
  <c r="F219" i="19" a="1"/>
  <c r="F219" i="19" s="1"/>
  <c r="F211" i="19" a="1"/>
  <c r="F211" i="19" s="1"/>
  <c r="F203" i="19" a="1"/>
  <c r="F203" i="19" s="1"/>
  <c r="F195" i="19" a="1"/>
  <c r="F195" i="19" s="1"/>
  <c r="F187" i="19" a="1"/>
  <c r="F187" i="19" s="1"/>
  <c r="F179" i="19" a="1"/>
  <c r="F179" i="19" s="1"/>
  <c r="F171" i="19" a="1"/>
  <c r="F171" i="19" s="1"/>
  <c r="F163" i="19" a="1"/>
  <c r="F163" i="19" s="1"/>
  <c r="F155" i="19" a="1"/>
  <c r="F155" i="19" s="1"/>
  <c r="F147" i="19" a="1"/>
  <c r="F147" i="19" s="1"/>
  <c r="F139" i="19" a="1"/>
  <c r="F139" i="19" s="1"/>
  <c r="F131" i="19" a="1"/>
  <c r="F131" i="19" s="1"/>
  <c r="F123" i="19" a="1"/>
  <c r="F123" i="19" s="1"/>
  <c r="F115" i="19" a="1"/>
  <c r="F115" i="19" s="1"/>
  <c r="F107" i="19" a="1"/>
  <c r="F107" i="19" s="1"/>
  <c r="F99" i="19" a="1"/>
  <c r="F99" i="19" s="1"/>
  <c r="F91" i="19" a="1"/>
  <c r="F91" i="19" s="1"/>
  <c r="F258" i="19" a="1"/>
  <c r="F258" i="19" s="1"/>
  <c r="F250" i="19" a="1"/>
  <c r="F250" i="19" s="1"/>
  <c r="F242" i="19" a="1"/>
  <c r="F242" i="19" s="1"/>
  <c r="F234" i="19" a="1"/>
  <c r="F234" i="19" s="1"/>
  <c r="F226" i="19" a="1"/>
  <c r="F226" i="19" s="1"/>
  <c r="F218" i="19" a="1"/>
  <c r="F218" i="19" s="1"/>
  <c r="F202" i="19" a="1"/>
  <c r="F202" i="19" s="1"/>
  <c r="F194" i="19" a="1"/>
  <c r="F194" i="19" s="1"/>
  <c r="F186" i="19" a="1"/>
  <c r="F186" i="19" s="1"/>
  <c r="F178" i="19" a="1"/>
  <c r="F178" i="19" s="1"/>
  <c r="F170" i="19" a="1"/>
  <c r="F170" i="19" s="1"/>
  <c r="F162" i="19" a="1"/>
  <c r="F162" i="19" s="1"/>
  <c r="F154" i="19" a="1"/>
  <c r="F154" i="19" s="1"/>
  <c r="F146" i="19" a="1"/>
  <c r="F146" i="19" s="1"/>
  <c r="F138" i="19" a="1"/>
  <c r="F138" i="19" s="1"/>
  <c r="F130" i="19" a="1"/>
  <c r="F130" i="19" s="1"/>
  <c r="F122" i="19" a="1"/>
  <c r="F122" i="19" s="1"/>
  <c r="F114" i="19" a="1"/>
  <c r="F114" i="19" s="1"/>
  <c r="F106" i="19" a="1"/>
  <c r="F106" i="19" s="1"/>
  <c r="F98" i="19" a="1"/>
  <c r="F98" i="19" s="1"/>
  <c r="F90" i="19" a="1"/>
  <c r="F90" i="19" s="1"/>
  <c r="F257" i="19" a="1"/>
  <c r="F257" i="19" s="1"/>
  <c r="F249" i="19" a="1"/>
  <c r="F249" i="19" s="1"/>
  <c r="F241" i="19" a="1"/>
  <c r="F241" i="19" s="1"/>
  <c r="F233" i="19" a="1"/>
  <c r="F233" i="19" s="1"/>
  <c r="F225" i="19" a="1"/>
  <c r="F225" i="19" s="1"/>
  <c r="F217" i="19" a="1"/>
  <c r="F217" i="19" s="1"/>
  <c r="F209" i="19" a="1"/>
  <c r="F209" i="19" s="1"/>
  <c r="F201" i="19" a="1"/>
  <c r="F201" i="19" s="1"/>
  <c r="F193" i="19" a="1"/>
  <c r="F193" i="19" s="1"/>
  <c r="F185" i="19" a="1"/>
  <c r="F185" i="19" s="1"/>
  <c r="F177" i="19" a="1"/>
  <c r="F177" i="19" s="1"/>
  <c r="F169" i="19" a="1"/>
  <c r="F169" i="19" s="1"/>
  <c r="F161" i="19" a="1"/>
  <c r="F161" i="19" s="1"/>
  <c r="F153" i="19" a="1"/>
  <c r="F153" i="19" s="1"/>
  <c r="F145" i="19" a="1"/>
  <c r="F145" i="19" s="1"/>
  <c r="F137" i="19" a="1"/>
  <c r="F137" i="19" s="1"/>
  <c r="F129" i="19" a="1"/>
  <c r="F129" i="19" s="1"/>
  <c r="F121" i="19" a="1"/>
  <c r="F121" i="19" s="1"/>
  <c r="F113" i="19" a="1"/>
  <c r="F113" i="19" s="1"/>
  <c r="F105" i="19" a="1"/>
  <c r="F105" i="19" s="1"/>
  <c r="F97" i="19" a="1"/>
  <c r="F97" i="19" s="1"/>
  <c r="F89" i="19" a="1"/>
  <c r="F89" i="19" s="1"/>
  <c r="F264" i="19" a="1"/>
  <c r="F264" i="19" s="1"/>
  <c r="F256" i="19" a="1"/>
  <c r="F256" i="19" s="1"/>
  <c r="F248" i="19" a="1"/>
  <c r="F248" i="19" s="1"/>
  <c r="F240" i="19" a="1"/>
  <c r="F240" i="19" s="1"/>
  <c r="F232" i="19" a="1"/>
  <c r="F232" i="19" s="1"/>
  <c r="F224" i="19" a="1"/>
  <c r="F224" i="19" s="1"/>
  <c r="F216" i="19" a="1"/>
  <c r="F216" i="19" s="1"/>
  <c r="F208" i="19" a="1"/>
  <c r="F208" i="19" s="1"/>
  <c r="F200" i="19" a="1"/>
  <c r="F200" i="19" s="1"/>
  <c r="F192" i="19" a="1"/>
  <c r="F192" i="19" s="1"/>
  <c r="F184" i="19" a="1"/>
  <c r="F184" i="19" s="1"/>
  <c r="F176" i="19" a="1"/>
  <c r="F176" i="19" s="1"/>
  <c r="F168" i="19" a="1"/>
  <c r="F168" i="19" s="1"/>
  <c r="F160" i="19" a="1"/>
  <c r="F160" i="19" s="1"/>
  <c r="F152" i="19" a="1"/>
  <c r="F152" i="19" s="1"/>
  <c r="F144" i="19" a="1"/>
  <c r="F144" i="19" s="1"/>
  <c r="F136" i="19" a="1"/>
  <c r="F136" i="19" s="1"/>
  <c r="F128" i="19" a="1"/>
  <c r="F128" i="19" s="1"/>
  <c r="F120" i="19" a="1"/>
  <c r="F120" i="19" s="1"/>
  <c r="F112" i="19" a="1"/>
  <c r="F112" i="19" s="1"/>
  <c r="F104" i="19" a="1"/>
  <c r="F104" i="19" s="1"/>
  <c r="F96" i="19" a="1"/>
  <c r="F96" i="19" s="1"/>
  <c r="F88" i="19" a="1"/>
  <c r="F88" i="19" s="1"/>
  <c r="F263" i="19" a="1"/>
  <c r="F263" i="19" s="1"/>
  <c r="F255" i="19" a="1"/>
  <c r="F255" i="19" s="1"/>
  <c r="F247" i="19" a="1"/>
  <c r="F247" i="19" s="1"/>
  <c r="F239" i="19" a="1"/>
  <c r="F239" i="19" s="1"/>
  <c r="F231" i="19" a="1"/>
  <c r="F231" i="19" s="1"/>
  <c r="F223" i="19" a="1"/>
  <c r="F223" i="19" s="1"/>
  <c r="F215" i="19" a="1"/>
  <c r="F215" i="19" s="1"/>
  <c r="F207" i="19" a="1"/>
  <c r="F207" i="19" s="1"/>
  <c r="F199" i="19" a="1"/>
  <c r="F199" i="19" s="1"/>
  <c r="F191" i="19" a="1"/>
  <c r="F191" i="19" s="1"/>
  <c r="F183" i="19" a="1"/>
  <c r="F183" i="19" s="1"/>
  <c r="F167" i="19" a="1"/>
  <c r="F167" i="19" s="1"/>
  <c r="F159" i="19" a="1"/>
  <c r="F159" i="19" s="1"/>
  <c r="F151" i="19" a="1"/>
  <c r="F151" i="19" s="1"/>
  <c r="F143" i="19" a="1"/>
  <c r="F143" i="19" s="1"/>
  <c r="F135" i="19" a="1"/>
  <c r="F135" i="19" s="1"/>
  <c r="F127" i="19" a="1"/>
  <c r="F127" i="19" s="1"/>
  <c r="F119" i="19" a="1"/>
  <c r="F119" i="19" s="1"/>
  <c r="F111" i="19" a="1"/>
  <c r="F111" i="19" s="1"/>
  <c r="F103" i="19" a="1"/>
  <c r="F103" i="19" s="1"/>
  <c r="F95" i="19" a="1"/>
  <c r="F95" i="19" s="1"/>
  <c r="F86" i="19" a="1"/>
  <c r="F86" i="19" s="1"/>
  <c r="F254" i="19" a="1"/>
  <c r="F254" i="19" s="1"/>
  <c r="F246" i="19" a="1"/>
  <c r="F246" i="19" s="1"/>
  <c r="F238" i="19" a="1"/>
  <c r="F238" i="19" s="1"/>
  <c r="F230" i="19" a="1"/>
  <c r="F230" i="19" s="1"/>
  <c r="F222" i="19" a="1"/>
  <c r="F222" i="19" s="1"/>
  <c r="F214" i="19" a="1"/>
  <c r="F214" i="19" s="1"/>
  <c r="F206" i="19" a="1"/>
  <c r="F206" i="19" s="1"/>
  <c r="F198" i="19" a="1"/>
  <c r="F198" i="19" s="1"/>
  <c r="F190" i="19" a="1"/>
  <c r="F190" i="19" s="1"/>
  <c r="F182" i="19" a="1"/>
  <c r="F182" i="19" s="1"/>
  <c r="F174" i="19" a="1"/>
  <c r="F174" i="19" s="1"/>
  <c r="F166" i="19" a="1"/>
  <c r="F166" i="19" s="1"/>
  <c r="F158" i="19" a="1"/>
  <c r="F158" i="19" s="1"/>
  <c r="F150" i="19" a="1"/>
  <c r="F150" i="19" s="1"/>
  <c r="F142" i="19" a="1"/>
  <c r="F142" i="19" s="1"/>
  <c r="F134" i="19" a="1"/>
  <c r="F134" i="19" s="1"/>
  <c r="F126" i="19" a="1"/>
  <c r="F126" i="19" s="1"/>
  <c r="F118" i="19" a="1"/>
  <c r="F118" i="19" s="1"/>
  <c r="F110" i="19" a="1"/>
  <c r="F110" i="19" s="1"/>
  <c r="F102" i="19" a="1"/>
  <c r="F102" i="19" s="1"/>
  <c r="F94" i="19" a="1"/>
  <c r="F94" i="19" s="1"/>
  <c r="F84" i="19" a="1"/>
  <c r="F84" i="19" s="1"/>
  <c r="F261" i="19" a="1"/>
  <c r="F261" i="19" s="1"/>
  <c r="F253" i="19" a="1"/>
  <c r="F253" i="19" s="1"/>
  <c r="F245" i="19" a="1"/>
  <c r="F245" i="19" s="1"/>
  <c r="F237" i="19" a="1"/>
  <c r="F237" i="19" s="1"/>
  <c r="F221" i="19" a="1"/>
  <c r="F221" i="19" s="1"/>
  <c r="F213" i="19" a="1"/>
  <c r="F213" i="19" s="1"/>
  <c r="F197" i="19" a="1"/>
  <c r="F197" i="19" s="1"/>
  <c r="F189" i="19" a="1"/>
  <c r="F189" i="19" s="1"/>
  <c r="F181" i="19" a="1"/>
  <c r="F181" i="19" s="1"/>
  <c r="F173" i="19" a="1"/>
  <c r="F173" i="19" s="1"/>
  <c r="F165" i="19" a="1"/>
  <c r="F165" i="19" s="1"/>
  <c r="F157" i="19" a="1"/>
  <c r="F157" i="19" s="1"/>
  <c r="F149" i="19" a="1"/>
  <c r="F149" i="19" s="1"/>
  <c r="F141" i="19" a="1"/>
  <c r="F141" i="19" s="1"/>
  <c r="F133" i="19" a="1"/>
  <c r="F133" i="19" s="1"/>
  <c r="F125" i="19" a="1"/>
  <c r="F125" i="19" s="1"/>
  <c r="F117" i="19" a="1"/>
  <c r="F117" i="19" s="1"/>
  <c r="F109" i="19" a="1"/>
  <c r="F109" i="19" s="1"/>
  <c r="F101" i="19" a="1"/>
  <c r="F101" i="19" s="1"/>
  <c r="F93" i="19" a="1"/>
  <c r="F93" i="19" s="1"/>
  <c r="F80" i="19" a="1"/>
  <c r="F80" i="19" s="1"/>
  <c r="F276" i="19" a="1"/>
  <c r="F276" i="19" s="1"/>
  <c r="F268" i="19" a="1"/>
  <c r="F268" i="19" s="1"/>
  <c r="F260" i="19" a="1"/>
  <c r="F260" i="19" s="1"/>
  <c r="F252" i="19" a="1"/>
  <c r="F252" i="19" s="1"/>
  <c r="F244" i="19" a="1"/>
  <c r="F244" i="19" s="1"/>
  <c r="F236" i="19" a="1"/>
  <c r="F236" i="19" s="1"/>
  <c r="F228" i="19" a="1"/>
  <c r="F228" i="19" s="1"/>
  <c r="F220" i="19" a="1"/>
  <c r="F220" i="19" s="1"/>
  <c r="F212" i="19" a="1"/>
  <c r="F212" i="19" s="1"/>
  <c r="F204" i="19" a="1"/>
  <c r="F204" i="19" s="1"/>
  <c r="F196" i="19" a="1"/>
  <c r="F196" i="19" s="1"/>
  <c r="F188" i="19" a="1"/>
  <c r="F188" i="19" s="1"/>
  <c r="F180" i="19" a="1"/>
  <c r="F180" i="19" s="1"/>
  <c r="F172" i="19" a="1"/>
  <c r="F172" i="19" s="1"/>
  <c r="F164" i="19" a="1"/>
  <c r="F164" i="19" s="1"/>
  <c r="F156" i="19" a="1"/>
  <c r="F156" i="19" s="1"/>
  <c r="F148" i="19" a="1"/>
  <c r="F148" i="19" s="1"/>
  <c r="F140" i="19" a="1"/>
  <c r="F140" i="19" s="1"/>
  <c r="F132" i="19" a="1"/>
  <c r="F132" i="19" s="1"/>
  <c r="F124" i="19" a="1"/>
  <c r="F124" i="19" s="1"/>
  <c r="F116" i="19" a="1"/>
  <c r="F116" i="19" s="1"/>
  <c r="F108" i="19" a="1"/>
  <c r="F108" i="19" s="1"/>
  <c r="F100" i="19" a="1"/>
  <c r="F100" i="19" s="1"/>
  <c r="F7" i="19" a="1"/>
  <c r="F7" i="19" s="1"/>
  <c r="F284" i="19" a="1"/>
  <c r="F284" i="19" s="1"/>
  <c r="F293" i="19" a="1"/>
  <c r="F293" i="19" s="1"/>
  <c r="F2" i="19" a="1"/>
  <c r="F2" i="19" s="1"/>
  <c r="F28" i="19" a="1"/>
  <c r="F28" i="19" s="1"/>
  <c r="F36" i="19" a="1"/>
  <c r="F36" i="19" s="1"/>
  <c r="F44" i="19" a="1"/>
  <c r="F44" i="19" s="1"/>
  <c r="F48" i="19" a="1"/>
  <c r="F48" i="19" s="1"/>
  <c r="F56" i="19" a="1"/>
  <c r="F56" i="19" s="1"/>
  <c r="F64" i="19" a="1"/>
  <c r="F64" i="19" s="1"/>
  <c r="F76" i="19" a="1"/>
  <c r="F76" i="19" s="1"/>
  <c r="F3" i="19" a="1"/>
  <c r="F3" i="19" s="1"/>
  <c r="F8" i="19" a="1"/>
  <c r="F8" i="19" s="1"/>
  <c r="F12" i="19" a="1"/>
  <c r="F12" i="19" s="1"/>
  <c r="F16" i="19" a="1"/>
  <c r="F16" i="19" s="1"/>
  <c r="F20" i="19" a="1"/>
  <c r="F20" i="19" s="1"/>
  <c r="F24" i="19" a="1"/>
  <c r="F24" i="19" s="1"/>
  <c r="F32" i="19" a="1"/>
  <c r="F32" i="19" s="1"/>
  <c r="F40" i="19" a="1"/>
  <c r="F40" i="19" s="1"/>
  <c r="F52" i="19" a="1"/>
  <c r="F52" i="19" s="1"/>
  <c r="F60" i="19" a="1"/>
  <c r="F60" i="19" s="1"/>
  <c r="F68" i="19" a="1"/>
  <c r="F68" i="19" s="1"/>
  <c r="F72" i="19" a="1"/>
  <c r="F72" i="19" s="1"/>
  <c r="F285" i="19" a="1"/>
  <c r="F285" i="19" s="1"/>
  <c r="F303" i="19" a="1"/>
  <c r="F303" i="19" s="1"/>
  <c r="F308" i="19" a="1"/>
  <c r="F308" i="19" s="1"/>
  <c r="F25" i="19" a="1"/>
  <c r="F25" i="19" s="1"/>
  <c r="F33" i="19" a="1"/>
  <c r="F33" i="19" s="1"/>
  <c r="F41" i="19" a="1"/>
  <c r="F41" i="19" s="1"/>
  <c r="F49" i="19" a="1"/>
  <c r="F49" i="19" s="1"/>
  <c r="F57" i="19" a="1"/>
  <c r="F57" i="19" s="1"/>
  <c r="F65" i="19" a="1"/>
  <c r="F65" i="19" s="1"/>
  <c r="F73" i="19" a="1"/>
  <c r="F73" i="19" s="1"/>
  <c r="F81" i="19" a="1"/>
  <c r="F81" i="19" s="1"/>
  <c r="F4" i="19" a="1"/>
  <c r="F4" i="19" s="1"/>
  <c r="F9" i="19" a="1"/>
  <c r="F9" i="19" s="1"/>
  <c r="F13" i="19" a="1"/>
  <c r="F13" i="19" s="1"/>
  <c r="F17" i="19" a="1"/>
  <c r="F17" i="19" s="1"/>
  <c r="F21" i="19" a="1"/>
  <c r="F21" i="19" s="1"/>
  <c r="F29" i="19" a="1"/>
  <c r="F29" i="19" s="1"/>
  <c r="F37" i="19" a="1"/>
  <c r="F37" i="19" s="1"/>
  <c r="F45" i="19" a="1"/>
  <c r="F45" i="19" s="1"/>
  <c r="F53" i="19" a="1"/>
  <c r="F53" i="19" s="1"/>
  <c r="F61" i="19" a="1"/>
  <c r="F61" i="19" s="1"/>
  <c r="F69" i="19" a="1"/>
  <c r="F69" i="19" s="1"/>
  <c r="F77" i="19" a="1"/>
  <c r="F77" i="19" s="1"/>
  <c r="F85" i="19" a="1"/>
  <c r="F85" i="19" s="1"/>
  <c r="F286" i="19" a="1"/>
  <c r="F286" i="19" s="1"/>
  <c r="F300" i="19" a="1"/>
  <c r="F300" i="19" s="1"/>
  <c r="F309" i="19" a="1"/>
  <c r="F309" i="19" s="1"/>
  <c r="F26" i="19" a="1"/>
  <c r="F26" i="19" s="1"/>
  <c r="F34" i="19" a="1"/>
  <c r="F34" i="19" s="1"/>
  <c r="F42" i="19" a="1"/>
  <c r="F42" i="19" s="1"/>
  <c r="F50" i="19" a="1"/>
  <c r="F50" i="19" s="1"/>
  <c r="F54" i="19" a="1"/>
  <c r="F54" i="19" s="1"/>
  <c r="F62" i="19" a="1"/>
  <c r="F62" i="19" s="1"/>
  <c r="F70" i="19" a="1"/>
  <c r="F70" i="19" s="1"/>
  <c r="F78" i="19" a="1"/>
  <c r="F78" i="19" s="1"/>
  <c r="F10" i="19" a="1"/>
  <c r="F10" i="19" s="1"/>
  <c r="F14" i="19" a="1"/>
  <c r="F14" i="19" s="1"/>
  <c r="F18" i="19" a="1"/>
  <c r="F18" i="19" s="1"/>
  <c r="F30" i="19" a="1"/>
  <c r="F30" i="19" s="1"/>
  <c r="F38" i="19" a="1"/>
  <c r="F38" i="19" s="1"/>
  <c r="F46" i="19" a="1"/>
  <c r="F46" i="19" s="1"/>
  <c r="F58" i="19" a="1"/>
  <c r="F58" i="19" s="1"/>
  <c r="F66" i="19" a="1"/>
  <c r="F66" i="19" s="1"/>
  <c r="F74" i="19" a="1"/>
  <c r="F74" i="19" s="1"/>
  <c r="F82" i="19" a="1"/>
  <c r="F82" i="19" s="1"/>
  <c r="F287" i="19" a="1"/>
  <c r="F287" i="19" s="1"/>
  <c r="F292" i="19" a="1"/>
  <c r="F292" i="19" s="1"/>
  <c r="F301" i="19" a="1"/>
  <c r="F301" i="19" s="1"/>
  <c r="F23" i="19" a="1"/>
  <c r="F23" i="19" s="1"/>
  <c r="F31" i="19" a="1"/>
  <c r="F31" i="19" s="1"/>
  <c r="F39" i="19" a="1"/>
  <c r="F39" i="19" s="1"/>
  <c r="F43" i="19" a="1"/>
  <c r="F43" i="19" s="1"/>
  <c r="F51" i="19" a="1"/>
  <c r="F51" i="19" s="1"/>
  <c r="F59" i="19" a="1"/>
  <c r="F59" i="19" s="1"/>
  <c r="F67" i="19" a="1"/>
  <c r="F67" i="19" s="1"/>
  <c r="F75" i="19" a="1"/>
  <c r="F75" i="19" s="1"/>
  <c r="F83" i="19" a="1"/>
  <c r="F83" i="19" s="1"/>
  <c r="F6" i="19" a="1"/>
  <c r="F6" i="19" s="1"/>
  <c r="F11" i="19" a="1"/>
  <c r="F11" i="19" s="1"/>
  <c r="F15" i="19" a="1"/>
  <c r="F15" i="19" s="1"/>
  <c r="F19" i="19" a="1"/>
  <c r="F19" i="19" s="1"/>
  <c r="F27" i="19" a="1"/>
  <c r="F27" i="19" s="1"/>
  <c r="F35" i="19" a="1"/>
  <c r="F35" i="19" s="1"/>
  <c r="F47" i="19" a="1"/>
  <c r="F47" i="19" s="1"/>
  <c r="F55" i="19" a="1"/>
  <c r="F55" i="19" s="1"/>
  <c r="F63" i="19" a="1"/>
  <c r="F63" i="19" s="1"/>
  <c r="F71" i="19" a="1"/>
  <c r="F71" i="19" s="1"/>
  <c r="F79" i="19" a="1"/>
  <c r="F79" i="19" s="1"/>
  <c r="F87" i="19" a="1"/>
  <c r="F87" i="19" s="1"/>
  <c r="D4" i="19"/>
  <c r="D3" i="19"/>
  <c r="D6" i="19"/>
  <c r="D8" i="19"/>
  <c r="D10" i="19"/>
  <c r="D12" i="19"/>
  <c r="D14" i="19"/>
  <c r="D18" i="19"/>
  <c r="D17" i="19"/>
  <c r="D16" i="19"/>
  <c r="D21" i="19"/>
  <c r="D20" i="19"/>
  <c r="D26" i="19"/>
  <c r="D25" i="19"/>
  <c r="D24" i="19"/>
  <c r="D31" i="19"/>
  <c r="D30" i="19"/>
  <c r="D29" i="19"/>
  <c r="D28" i="19"/>
  <c r="D34" i="19"/>
  <c r="D33" i="19"/>
  <c r="D37" i="19"/>
  <c r="D36" i="19"/>
  <c r="D40" i="19"/>
  <c r="D39" i="19"/>
  <c r="D43" i="19"/>
  <c r="D42" i="19"/>
  <c r="D46" i="19"/>
  <c r="D45" i="19"/>
  <c r="D49" i="19"/>
  <c r="D48" i="19"/>
  <c r="D56" i="19"/>
  <c r="D55" i="19"/>
  <c r="D54" i="19"/>
  <c r="D53" i="19"/>
  <c r="D52" i="19"/>
  <c r="D51" i="19"/>
  <c r="D63" i="19"/>
  <c r="D62" i="19"/>
  <c r="D61" i="19"/>
  <c r="D60" i="19"/>
  <c r="D59" i="19"/>
  <c r="D58" i="19"/>
  <c r="D65" i="19"/>
  <c r="D69" i="19"/>
  <c r="D68" i="19"/>
  <c r="D67" i="19"/>
  <c r="D72" i="19"/>
  <c r="D71" i="19"/>
  <c r="D74" i="19"/>
  <c r="D77" i="19"/>
  <c r="D76" i="19"/>
  <c r="D80" i="19"/>
  <c r="D79" i="19"/>
  <c r="D82" i="19"/>
  <c r="D90" i="19"/>
  <c r="D89" i="19"/>
  <c r="D88" i="19"/>
  <c r="D87" i="19"/>
  <c r="D86" i="19"/>
  <c r="D85" i="19"/>
  <c r="D84" i="19"/>
  <c r="D97" i="19"/>
  <c r="D96" i="19"/>
  <c r="D95" i="19"/>
  <c r="D94" i="19"/>
  <c r="D93" i="19"/>
  <c r="D92" i="19"/>
  <c r="D100" i="19"/>
  <c r="D99" i="19"/>
  <c r="D104" i="19"/>
  <c r="D103" i="19"/>
  <c r="D102" i="19"/>
  <c r="D106" i="19"/>
  <c r="D108" i="19"/>
  <c r="D111" i="19"/>
  <c r="D110" i="19"/>
  <c r="D115" i="19"/>
  <c r="D114" i="19"/>
  <c r="D113" i="19"/>
  <c r="D118" i="19"/>
  <c r="D117" i="19"/>
  <c r="D120" i="19"/>
  <c r="D123" i="19"/>
  <c r="D122" i="19"/>
  <c r="D134" i="19"/>
  <c r="D133" i="19"/>
  <c r="D132" i="19"/>
  <c r="D131" i="19"/>
  <c r="D130" i="19"/>
  <c r="D129" i="19"/>
  <c r="D128" i="19"/>
  <c r="D127" i="19"/>
  <c r="D126" i="19"/>
  <c r="D125" i="19"/>
  <c r="D137" i="19"/>
  <c r="D136" i="19"/>
  <c r="D147" i="19"/>
  <c r="D146" i="19"/>
  <c r="D145" i="19"/>
  <c r="D144" i="19"/>
  <c r="D143" i="19"/>
  <c r="D142" i="19"/>
  <c r="D141" i="19"/>
  <c r="D140" i="19"/>
  <c r="D139" i="19"/>
  <c r="D152" i="19"/>
  <c r="D151" i="19"/>
  <c r="D150" i="19"/>
  <c r="D149" i="19"/>
  <c r="D154" i="19"/>
  <c r="D158" i="19"/>
  <c r="D157" i="19"/>
  <c r="D156" i="19"/>
  <c r="D161" i="19"/>
  <c r="D160" i="19"/>
  <c r="D165" i="19"/>
  <c r="D164" i="19"/>
  <c r="D163" i="19"/>
  <c r="D167" i="19"/>
  <c r="D174" i="19"/>
  <c r="D173" i="19"/>
  <c r="D172" i="19"/>
  <c r="D171" i="19"/>
  <c r="D170" i="19"/>
  <c r="D169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92" i="19"/>
  <c r="D191" i="19"/>
  <c r="D194" i="19"/>
  <c r="D197" i="19"/>
  <c r="D196" i="19"/>
  <c r="D200" i="19"/>
  <c r="D199" i="19"/>
  <c r="D204" i="19"/>
  <c r="D203" i="19"/>
  <c r="D202" i="19"/>
  <c r="D209" i="19"/>
  <c r="D208" i="19"/>
  <c r="D207" i="19"/>
  <c r="D215" i="19"/>
  <c r="D214" i="19"/>
  <c r="D213" i="19"/>
  <c r="D212" i="19"/>
  <c r="D217" i="19"/>
  <c r="D221" i="19"/>
  <c r="D220" i="19"/>
  <c r="D219" i="19"/>
  <c r="D224" i="19"/>
  <c r="D223" i="19"/>
  <c r="D226" i="19"/>
  <c r="D228" i="19"/>
  <c r="D232" i="19"/>
  <c r="D231" i="19"/>
  <c r="D234" i="19"/>
  <c r="D245" i="19"/>
  <c r="D244" i="19"/>
  <c r="D243" i="19"/>
  <c r="D242" i="19"/>
  <c r="D241" i="19"/>
  <c r="D240" i="19"/>
  <c r="D239" i="19"/>
  <c r="D238" i="19"/>
  <c r="D237" i="19"/>
  <c r="D257" i="19"/>
  <c r="D256" i="19"/>
  <c r="D255" i="19"/>
  <c r="D254" i="19"/>
  <c r="D253" i="19"/>
  <c r="D252" i="19"/>
  <c r="D251" i="19"/>
  <c r="D250" i="19"/>
  <c r="D249" i="19"/>
  <c r="D248" i="19"/>
  <c r="D247" i="19"/>
  <c r="D260" i="19"/>
  <c r="D259" i="19"/>
  <c r="D263" i="19"/>
  <c r="D262" i="19"/>
  <c r="D266" i="19"/>
  <c r="D265" i="19"/>
  <c r="D270" i="19"/>
  <c r="D269" i="19"/>
  <c r="D273" i="19"/>
  <c r="D272" i="19"/>
  <c r="D277" i="19"/>
  <c r="D276" i="19"/>
  <c r="D275" i="19"/>
  <c r="D279" i="19"/>
  <c r="D283" i="19"/>
  <c r="D282" i="19"/>
  <c r="D281" i="19"/>
  <c r="D285" i="19"/>
  <c r="D287" i="19"/>
  <c r="D291" i="19"/>
  <c r="D290" i="19"/>
  <c r="D289" i="19"/>
  <c r="D293" i="19"/>
  <c r="D299" i="19"/>
  <c r="D301" i="19"/>
  <c r="D307" i="19"/>
  <c r="D306" i="19"/>
  <c r="D305" i="19"/>
  <c r="D304" i="19"/>
  <c r="D311" i="19"/>
  <c r="D310" i="19"/>
  <c r="D309" i="19"/>
  <c r="D308" i="19"/>
  <c r="D303" i="19"/>
  <c r="D302" i="19"/>
  <c r="D300" i="19"/>
  <c r="D298" i="19"/>
  <c r="D297" i="19"/>
  <c r="D296" i="19"/>
  <c r="D295" i="19"/>
  <c r="D294" i="19"/>
  <c r="D292" i="19"/>
  <c r="D288" i="19"/>
  <c r="D286" i="19"/>
  <c r="D284" i="19"/>
  <c r="D280" i="19"/>
  <c r="D278" i="19"/>
  <c r="D274" i="19"/>
  <c r="D271" i="19"/>
  <c r="D268" i="19"/>
  <c r="D267" i="19"/>
  <c r="D264" i="19"/>
  <c r="D261" i="19"/>
  <c r="D258" i="19"/>
  <c r="D246" i="19"/>
  <c r="D236" i="19"/>
  <c r="D235" i="19"/>
  <c r="D233" i="19"/>
  <c r="D230" i="19"/>
  <c r="D229" i="19"/>
  <c r="D227" i="19"/>
  <c r="D225" i="19"/>
  <c r="D222" i="19"/>
  <c r="D218" i="19"/>
  <c r="D216" i="19"/>
  <c r="D211" i="19"/>
  <c r="D210" i="19"/>
  <c r="D206" i="19"/>
  <c r="D205" i="19"/>
  <c r="D201" i="19"/>
  <c r="D198" i="19"/>
  <c r="D195" i="19"/>
  <c r="D193" i="19"/>
  <c r="D190" i="19"/>
  <c r="D176" i="19"/>
  <c r="D175" i="19"/>
  <c r="D168" i="19"/>
  <c r="D166" i="19"/>
  <c r="D162" i="19"/>
  <c r="D159" i="19"/>
  <c r="D155" i="19"/>
  <c r="D153" i="19"/>
  <c r="D148" i="19"/>
  <c r="D138" i="19"/>
  <c r="D135" i="19"/>
  <c r="D124" i="19"/>
  <c r="D121" i="19"/>
  <c r="D119" i="19"/>
  <c r="D116" i="19"/>
  <c r="D112" i="19"/>
  <c r="D109" i="19"/>
  <c r="D107" i="19"/>
  <c r="D105" i="19"/>
  <c r="D101" i="19"/>
  <c r="D98" i="19"/>
  <c r="D91" i="19"/>
  <c r="D83" i="19"/>
  <c r="D81" i="19"/>
  <c r="D78" i="19"/>
  <c r="D75" i="19"/>
  <c r="D73" i="19"/>
  <c r="D70" i="19"/>
  <c r="D66" i="19"/>
  <c r="D64" i="19"/>
  <c r="D57" i="19"/>
  <c r="D50" i="19"/>
  <c r="D47" i="19"/>
  <c r="D44" i="19"/>
  <c r="D41" i="19"/>
  <c r="D38" i="19"/>
  <c r="D35" i="19"/>
  <c r="D32" i="19"/>
  <c r="D27" i="19"/>
  <c r="D23" i="19"/>
  <c r="D22" i="19"/>
  <c r="D19" i="19"/>
  <c r="D15" i="19"/>
  <c r="D13" i="19"/>
  <c r="D11" i="19"/>
  <c r="D9" i="19"/>
  <c r="D7" i="19"/>
  <c r="D5" i="19"/>
  <c r="D2" i="19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2" i="18"/>
  <c r="D4" i="18"/>
  <c r="D3" i="18"/>
  <c r="D6" i="18"/>
  <c r="D8" i="18"/>
  <c r="D10" i="18"/>
  <c r="D12" i="18"/>
  <c r="D14" i="18"/>
  <c r="D18" i="18"/>
  <c r="D17" i="18"/>
  <c r="D16" i="18"/>
  <c r="D21" i="18"/>
  <c r="D20" i="18"/>
  <c r="D26" i="18"/>
  <c r="D25" i="18"/>
  <c r="D24" i="18"/>
  <c r="D31" i="18"/>
  <c r="D30" i="18"/>
  <c r="D29" i="18"/>
  <c r="D28" i="18"/>
  <c r="D34" i="18"/>
  <c r="D33" i="18"/>
  <c r="D37" i="18"/>
  <c r="D36" i="18"/>
  <c r="D40" i="18"/>
  <c r="D39" i="18"/>
  <c r="D43" i="18"/>
  <c r="D42" i="18"/>
  <c r="D46" i="18"/>
  <c r="D45" i="18"/>
  <c r="D49" i="18"/>
  <c r="D48" i="18"/>
  <c r="D56" i="18"/>
  <c r="D55" i="18"/>
  <c r="D54" i="18"/>
  <c r="D53" i="18"/>
  <c r="D52" i="18"/>
  <c r="D51" i="18"/>
  <c r="D63" i="18"/>
  <c r="D62" i="18"/>
  <c r="D61" i="18"/>
  <c r="D60" i="18"/>
  <c r="D59" i="18"/>
  <c r="D58" i="18"/>
  <c r="D65" i="18"/>
  <c r="D69" i="18"/>
  <c r="D68" i="18"/>
  <c r="D67" i="18"/>
  <c r="D72" i="18"/>
  <c r="D71" i="18"/>
  <c r="D74" i="18"/>
  <c r="D77" i="18"/>
  <c r="D76" i="18"/>
  <c r="D80" i="18"/>
  <c r="D79" i="18"/>
  <c r="D82" i="18"/>
  <c r="D90" i="18"/>
  <c r="D89" i="18"/>
  <c r="D88" i="18"/>
  <c r="D87" i="18"/>
  <c r="D86" i="18"/>
  <c r="D85" i="18"/>
  <c r="D84" i="18"/>
  <c r="D97" i="18"/>
  <c r="D96" i="18"/>
  <c r="D95" i="18"/>
  <c r="D94" i="18"/>
  <c r="D93" i="18"/>
  <c r="D92" i="18"/>
  <c r="D100" i="18"/>
  <c r="D99" i="18"/>
  <c r="D104" i="18"/>
  <c r="D103" i="18"/>
  <c r="D102" i="18"/>
  <c r="D106" i="18"/>
  <c r="D108" i="18"/>
  <c r="D111" i="18"/>
  <c r="D110" i="18"/>
  <c r="D115" i="18"/>
  <c r="D114" i="18"/>
  <c r="D113" i="18"/>
  <c r="D118" i="18"/>
  <c r="D117" i="18"/>
  <c r="D120" i="18"/>
  <c r="D123" i="18"/>
  <c r="D122" i="18"/>
  <c r="D134" i="18"/>
  <c r="D133" i="18"/>
  <c r="D132" i="18"/>
  <c r="D131" i="18"/>
  <c r="D130" i="18"/>
  <c r="D129" i="18"/>
  <c r="D128" i="18"/>
  <c r="D127" i="18"/>
  <c r="D126" i="18"/>
  <c r="D125" i="18"/>
  <c r="D137" i="18"/>
  <c r="D136" i="18"/>
  <c r="D147" i="18"/>
  <c r="D146" i="18"/>
  <c r="D145" i="18"/>
  <c r="D144" i="18"/>
  <c r="D143" i="18"/>
  <c r="D142" i="18"/>
  <c r="D141" i="18"/>
  <c r="D140" i="18"/>
  <c r="D139" i="18"/>
  <c r="D152" i="18"/>
  <c r="D151" i="18"/>
  <c r="D150" i="18"/>
  <c r="D149" i="18"/>
  <c r="D154" i="18"/>
  <c r="D158" i="18"/>
  <c r="D157" i="18"/>
  <c r="D156" i="18"/>
  <c r="D161" i="18"/>
  <c r="D160" i="18"/>
  <c r="D165" i="18"/>
  <c r="D164" i="18"/>
  <c r="D163" i="18"/>
  <c r="D167" i="18"/>
  <c r="D174" i="18"/>
  <c r="D173" i="18"/>
  <c r="D172" i="18"/>
  <c r="D171" i="18"/>
  <c r="D170" i="18"/>
  <c r="D169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92" i="18"/>
  <c r="D191" i="18"/>
  <c r="D194" i="18"/>
  <c r="D197" i="18"/>
  <c r="D196" i="18"/>
  <c r="D200" i="18"/>
  <c r="D199" i="18"/>
  <c r="D204" i="18"/>
  <c r="D203" i="18"/>
  <c r="D202" i="18"/>
  <c r="D209" i="18"/>
  <c r="D208" i="18"/>
  <c r="D207" i="18"/>
  <c r="D215" i="18"/>
  <c r="D214" i="18"/>
  <c r="D213" i="18"/>
  <c r="D212" i="18"/>
  <c r="D217" i="18"/>
  <c r="D221" i="18"/>
  <c r="D220" i="18"/>
  <c r="D219" i="18"/>
  <c r="D224" i="18"/>
  <c r="D223" i="18"/>
  <c r="D226" i="18"/>
  <c r="D228" i="18"/>
  <c r="D232" i="18"/>
  <c r="D231" i="18"/>
  <c r="D234" i="18"/>
  <c r="D245" i="18"/>
  <c r="D244" i="18"/>
  <c r="D243" i="18"/>
  <c r="D242" i="18"/>
  <c r="D241" i="18"/>
  <c r="D240" i="18"/>
  <c r="D239" i="18"/>
  <c r="D238" i="18"/>
  <c r="D237" i="18"/>
  <c r="D257" i="18"/>
  <c r="D256" i="18"/>
  <c r="D255" i="18"/>
  <c r="D254" i="18"/>
  <c r="D253" i="18"/>
  <c r="D252" i="18"/>
  <c r="D251" i="18"/>
  <c r="D250" i="18"/>
  <c r="D249" i="18"/>
  <c r="D248" i="18"/>
  <c r="D247" i="18"/>
  <c r="D260" i="18"/>
  <c r="D259" i="18"/>
  <c r="D263" i="18"/>
  <c r="D262" i="18"/>
  <c r="D266" i="18"/>
  <c r="D265" i="18"/>
  <c r="D270" i="18"/>
  <c r="D269" i="18"/>
  <c r="D273" i="18"/>
  <c r="D272" i="18"/>
  <c r="D277" i="18"/>
  <c r="D276" i="18"/>
  <c r="D275" i="18"/>
  <c r="D279" i="18"/>
  <c r="D283" i="18"/>
  <c r="D282" i="18"/>
  <c r="D281" i="18"/>
  <c r="D285" i="18"/>
  <c r="D287" i="18"/>
  <c r="D291" i="18"/>
  <c r="D290" i="18"/>
  <c r="D289" i="18"/>
  <c r="D293" i="18"/>
  <c r="D299" i="18"/>
  <c r="D301" i="18"/>
  <c r="D307" i="18"/>
  <c r="D306" i="18"/>
  <c r="D305" i="18"/>
  <c r="D304" i="18"/>
  <c r="D310" i="18"/>
  <c r="D309" i="18"/>
  <c r="D308" i="18"/>
  <c r="D303" i="18"/>
  <c r="D302" i="18"/>
  <c r="D300" i="18"/>
  <c r="D298" i="18"/>
  <c r="D297" i="18"/>
  <c r="D296" i="18"/>
  <c r="D295" i="18"/>
  <c r="D294" i="18"/>
  <c r="D292" i="18"/>
  <c r="D288" i="18"/>
  <c r="D286" i="18"/>
  <c r="D284" i="18"/>
  <c r="D280" i="18"/>
  <c r="D278" i="18"/>
  <c r="D274" i="18"/>
  <c r="D271" i="18"/>
  <c r="D268" i="18"/>
  <c r="D267" i="18"/>
  <c r="D264" i="18"/>
  <c r="D261" i="18"/>
  <c r="D258" i="18"/>
  <c r="D246" i="18"/>
  <c r="D236" i="18"/>
  <c r="D235" i="18"/>
  <c r="D233" i="18"/>
  <c r="D230" i="18"/>
  <c r="D229" i="18"/>
  <c r="D227" i="18"/>
  <c r="D225" i="18"/>
  <c r="D222" i="18"/>
  <c r="D218" i="18"/>
  <c r="D216" i="18"/>
  <c r="D211" i="18"/>
  <c r="D210" i="18"/>
  <c r="D206" i="18"/>
  <c r="D205" i="18"/>
  <c r="D201" i="18"/>
  <c r="D198" i="18"/>
  <c r="D195" i="18"/>
  <c r="D193" i="18"/>
  <c r="D190" i="18"/>
  <c r="D176" i="18"/>
  <c r="D175" i="18"/>
  <c r="D168" i="18"/>
  <c r="D166" i="18"/>
  <c r="D162" i="18"/>
  <c r="D159" i="18"/>
  <c r="D155" i="18"/>
  <c r="D153" i="18"/>
  <c r="D148" i="18"/>
  <c r="D138" i="18"/>
  <c r="D135" i="18"/>
  <c r="D124" i="18"/>
  <c r="D121" i="18"/>
  <c r="D119" i="18"/>
  <c r="D116" i="18"/>
  <c r="D112" i="18"/>
  <c r="D109" i="18"/>
  <c r="D107" i="18"/>
  <c r="D105" i="18"/>
  <c r="D101" i="18"/>
  <c r="D98" i="18"/>
  <c r="D91" i="18"/>
  <c r="D83" i="18"/>
  <c r="D81" i="18"/>
  <c r="D78" i="18"/>
  <c r="D75" i="18"/>
  <c r="D73" i="18"/>
  <c r="D70" i="18"/>
  <c r="D66" i="18"/>
  <c r="D64" i="18"/>
  <c r="D57" i="18"/>
  <c r="D50" i="18"/>
  <c r="D47" i="18"/>
  <c r="D44" i="18"/>
  <c r="D41" i="18"/>
  <c r="D38" i="18"/>
  <c r="D35" i="18"/>
  <c r="D32" i="18"/>
  <c r="D27" i="18"/>
  <c r="D23" i="18"/>
  <c r="D22" i="18"/>
  <c r="D19" i="18"/>
  <c r="D15" i="18"/>
  <c r="D13" i="18"/>
  <c r="D11" i="18"/>
  <c r="D9" i="18"/>
  <c r="D7" i="18"/>
  <c r="D5" i="18"/>
  <c r="D2" i="18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E10" i="22" l="1"/>
  <c r="E65" i="22"/>
  <c r="E87" i="22"/>
  <c r="E58" i="22"/>
  <c r="E90" i="22"/>
  <c r="E56" i="22"/>
  <c r="E86" i="22"/>
  <c r="E85" i="22"/>
  <c r="E49" i="22"/>
  <c r="E74" i="22"/>
  <c r="E84" i="22"/>
  <c r="E68" i="22"/>
  <c r="E77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B274" i="11" l="1"/>
  <c r="C273" i="11" s="1"/>
  <c r="B273" i="11"/>
  <c r="C272" i="11" s="1"/>
  <c r="B272" i="11"/>
  <c r="C271" i="11" s="1"/>
  <c r="B271" i="11"/>
  <c r="C270" i="11" s="1"/>
  <c r="B270" i="11"/>
  <c r="C269" i="11" s="1"/>
  <c r="B269" i="11"/>
  <c r="C268" i="11" s="1"/>
  <c r="B268" i="11"/>
  <c r="C267" i="11" s="1"/>
  <c r="B267" i="11"/>
  <c r="C266" i="11" s="1"/>
  <c r="B266" i="11"/>
  <c r="C265" i="11" s="1"/>
  <c r="B265" i="11"/>
  <c r="C264" i="11" s="1"/>
  <c r="B264" i="11"/>
  <c r="C263" i="11" s="1"/>
  <c r="B263" i="11"/>
  <c r="C262" i="11" s="1"/>
  <c r="B262" i="11"/>
  <c r="C261" i="11" s="1"/>
  <c r="B261" i="11"/>
  <c r="C260" i="11" s="1"/>
  <c r="B260" i="11"/>
  <c r="C259" i="11" s="1"/>
  <c r="B259" i="11"/>
  <c r="C258" i="11" s="1"/>
  <c r="B258" i="11"/>
  <c r="C257" i="11" s="1"/>
  <c r="B257" i="11"/>
  <c r="C256" i="11" s="1"/>
  <c r="B256" i="11"/>
  <c r="C255" i="11" s="1"/>
  <c r="B255" i="11"/>
  <c r="C254" i="11" s="1"/>
  <c r="B254" i="11"/>
  <c r="C253" i="11" s="1"/>
  <c r="B253" i="11"/>
  <c r="C252" i="11" s="1"/>
  <c r="B252" i="11"/>
  <c r="C251" i="11" s="1"/>
  <c r="B251" i="11"/>
  <c r="C250" i="11" s="1"/>
  <c r="B250" i="11"/>
  <c r="C249" i="11" s="1"/>
  <c r="B249" i="11"/>
  <c r="C248" i="11" s="1"/>
  <c r="B248" i="11"/>
  <c r="C247" i="11" s="1"/>
  <c r="B247" i="11"/>
  <c r="C246" i="11" s="1"/>
  <c r="B246" i="11"/>
  <c r="C245" i="11" s="1"/>
  <c r="B245" i="11"/>
  <c r="C244" i="11" s="1"/>
  <c r="B244" i="11"/>
  <c r="C243" i="11" s="1"/>
  <c r="B243" i="11"/>
  <c r="C242" i="11" s="1"/>
  <c r="B242" i="11"/>
  <c r="C241" i="11" s="1"/>
  <c r="B241" i="11"/>
  <c r="C240" i="11" s="1"/>
  <c r="B240" i="11"/>
  <c r="C239" i="11" s="1"/>
  <c r="B239" i="11"/>
  <c r="C238" i="11" s="1"/>
  <c r="B238" i="11"/>
  <c r="C237" i="11" s="1"/>
  <c r="B237" i="11"/>
  <c r="C236" i="11" s="1"/>
  <c r="B236" i="11"/>
  <c r="C235" i="11" s="1"/>
  <c r="B235" i="11"/>
  <c r="C234" i="11" s="1"/>
  <c r="B234" i="11"/>
  <c r="C233" i="11" s="1"/>
  <c r="B233" i="11"/>
  <c r="C232" i="11" s="1"/>
  <c r="B232" i="11"/>
  <c r="C231" i="11" s="1"/>
  <c r="B231" i="11"/>
  <c r="C230" i="11" s="1"/>
  <c r="B230" i="11"/>
  <c r="C229" i="11" s="1"/>
  <c r="B229" i="11"/>
  <c r="C228" i="11" s="1"/>
  <c r="B228" i="11"/>
  <c r="C227" i="11" s="1"/>
  <c r="B227" i="11"/>
  <c r="C226" i="11" s="1"/>
  <c r="B226" i="11"/>
  <c r="C225" i="11" s="1"/>
  <c r="B225" i="11"/>
  <c r="C224" i="11" s="1"/>
  <c r="B224" i="11"/>
  <c r="C223" i="11" s="1"/>
  <c r="B223" i="11"/>
  <c r="C222" i="11" s="1"/>
  <c r="B222" i="11"/>
  <c r="C221" i="11" s="1"/>
  <c r="B221" i="11"/>
  <c r="C220" i="11" s="1"/>
  <c r="B220" i="11"/>
  <c r="C219" i="11" s="1"/>
  <c r="B219" i="11"/>
  <c r="C218" i="11" s="1"/>
  <c r="B218" i="11"/>
  <c r="C217" i="11" s="1"/>
  <c r="B217" i="11"/>
  <c r="C216" i="11" s="1"/>
  <c r="B216" i="11"/>
  <c r="C215" i="11" s="1"/>
  <c r="B215" i="11"/>
  <c r="C214" i="11" s="1"/>
  <c r="B214" i="11"/>
  <c r="C213" i="11" s="1"/>
  <c r="B213" i="11"/>
  <c r="C212" i="11" s="1"/>
  <c r="B212" i="11"/>
  <c r="C211" i="11" s="1"/>
  <c r="B211" i="11"/>
  <c r="C210" i="11" s="1"/>
  <c r="B210" i="11"/>
  <c r="C209" i="11" s="1"/>
  <c r="B209" i="11"/>
  <c r="C208" i="11" s="1"/>
  <c r="B208" i="11"/>
  <c r="C207" i="11" s="1"/>
  <c r="B207" i="11"/>
  <c r="C206" i="11" s="1"/>
  <c r="B206" i="11"/>
  <c r="C205" i="11" s="1"/>
  <c r="B205" i="11"/>
  <c r="C204" i="11" s="1"/>
  <c r="B204" i="11"/>
  <c r="C203" i="11" s="1"/>
  <c r="B203" i="11"/>
  <c r="C202" i="11" s="1"/>
  <c r="B202" i="11"/>
  <c r="C201" i="11" s="1"/>
  <c r="B201" i="11"/>
  <c r="C200" i="11" s="1"/>
  <c r="B200" i="11"/>
  <c r="C199" i="11" s="1"/>
  <c r="B199" i="11"/>
  <c r="C198" i="11" s="1"/>
  <c r="B198" i="11"/>
  <c r="C197" i="11" s="1"/>
  <c r="B197" i="11"/>
  <c r="C196" i="11" s="1"/>
  <c r="B196" i="11"/>
  <c r="C195" i="11" s="1"/>
  <c r="B195" i="11"/>
  <c r="C194" i="11" s="1"/>
  <c r="B194" i="11"/>
  <c r="C193" i="11" s="1"/>
  <c r="B193" i="11"/>
  <c r="C192" i="11" s="1"/>
  <c r="B192" i="11"/>
  <c r="C191" i="11" s="1"/>
  <c r="B191" i="11"/>
  <c r="C190" i="11" s="1"/>
  <c r="B190" i="11"/>
  <c r="C189" i="11" s="1"/>
  <c r="B189" i="11"/>
  <c r="C188" i="11" s="1"/>
  <c r="B188" i="11"/>
  <c r="C187" i="11" s="1"/>
  <c r="B187" i="11"/>
  <c r="C186" i="11" s="1"/>
  <c r="B186" i="11"/>
  <c r="C185" i="11" s="1"/>
  <c r="B185" i="11"/>
  <c r="C184" i="11" s="1"/>
  <c r="B184" i="11"/>
  <c r="C183" i="11" s="1"/>
  <c r="B183" i="11"/>
  <c r="C182" i="11" s="1"/>
  <c r="B182" i="11"/>
  <c r="C181" i="11" s="1"/>
  <c r="B181" i="11"/>
  <c r="C180" i="11" s="1"/>
  <c r="B180" i="11"/>
  <c r="C179" i="11" s="1"/>
  <c r="B179" i="11"/>
  <c r="C178" i="11" s="1"/>
  <c r="B178" i="11"/>
  <c r="C177" i="11" s="1"/>
  <c r="B177" i="11"/>
  <c r="C176" i="11" s="1"/>
  <c r="B176" i="11"/>
  <c r="C175" i="11" s="1"/>
  <c r="B175" i="11"/>
  <c r="C174" i="11" s="1"/>
  <c r="B174" i="11"/>
  <c r="C173" i="11" s="1"/>
  <c r="B173" i="11"/>
  <c r="C172" i="11" s="1"/>
  <c r="B172" i="11"/>
  <c r="C171" i="11" s="1"/>
  <c r="B171" i="11"/>
  <c r="C170" i="11" s="1"/>
  <c r="B170" i="11"/>
  <c r="C169" i="11" s="1"/>
  <c r="B169" i="11"/>
  <c r="C168" i="11" s="1"/>
  <c r="B168" i="11"/>
  <c r="C167" i="11" s="1"/>
  <c r="B167" i="11"/>
  <c r="C166" i="11" s="1"/>
  <c r="B166" i="11"/>
  <c r="C165" i="11" s="1"/>
  <c r="B165" i="11"/>
  <c r="C164" i="11" s="1"/>
  <c r="B164" i="11"/>
  <c r="C163" i="11" s="1"/>
  <c r="B163" i="11"/>
  <c r="C162" i="11" s="1"/>
  <c r="B162" i="11"/>
  <c r="C161" i="11" s="1"/>
  <c r="B161" i="11"/>
  <c r="C160" i="11" s="1"/>
  <c r="B160" i="11"/>
  <c r="C159" i="11" s="1"/>
  <c r="B159" i="11"/>
  <c r="C158" i="11" s="1"/>
  <c r="B158" i="11"/>
  <c r="C157" i="11" s="1"/>
  <c r="B157" i="11"/>
  <c r="C156" i="11" s="1"/>
  <c r="B156" i="11"/>
  <c r="C155" i="11" s="1"/>
  <c r="B155" i="11"/>
  <c r="C154" i="11" s="1"/>
  <c r="B154" i="11"/>
  <c r="C153" i="11" s="1"/>
  <c r="B153" i="11"/>
  <c r="C152" i="11" s="1"/>
  <c r="B152" i="11"/>
  <c r="C151" i="11" s="1"/>
  <c r="B151" i="11"/>
  <c r="C150" i="11" s="1"/>
  <c r="B150" i="11"/>
  <c r="C149" i="11" s="1"/>
  <c r="B149" i="11"/>
  <c r="C148" i="11" s="1"/>
  <c r="B148" i="11"/>
  <c r="C147" i="11" s="1"/>
  <c r="B147" i="11"/>
  <c r="C146" i="11" s="1"/>
  <c r="B146" i="11"/>
  <c r="C145" i="11" s="1"/>
  <c r="B145" i="11"/>
  <c r="C144" i="11" s="1"/>
  <c r="B144" i="11"/>
  <c r="C143" i="11" s="1"/>
  <c r="B143" i="11"/>
  <c r="C142" i="11" s="1"/>
  <c r="B142" i="11"/>
  <c r="C141" i="11" s="1"/>
  <c r="B141" i="11"/>
  <c r="C140" i="11" s="1"/>
  <c r="B140" i="11"/>
  <c r="C139" i="11" s="1"/>
  <c r="B139" i="11"/>
  <c r="C138" i="11" s="1"/>
  <c r="B138" i="11"/>
  <c r="C137" i="11" s="1"/>
  <c r="B137" i="11"/>
  <c r="C136" i="11" s="1"/>
  <c r="B136" i="11"/>
  <c r="C135" i="11" s="1"/>
  <c r="B135" i="11"/>
  <c r="C134" i="11" s="1"/>
  <c r="B134" i="11"/>
  <c r="C133" i="11" s="1"/>
  <c r="B133" i="11"/>
  <c r="C132" i="11" s="1"/>
  <c r="B132" i="11"/>
  <c r="C131" i="11" s="1"/>
  <c r="B131" i="11"/>
  <c r="C130" i="11" s="1"/>
  <c r="B130" i="11"/>
  <c r="C129" i="11" s="1"/>
  <c r="B129" i="11"/>
  <c r="C128" i="11" s="1"/>
  <c r="B128" i="11"/>
  <c r="C127" i="11" s="1"/>
  <c r="B127" i="11"/>
  <c r="C126" i="11" s="1"/>
  <c r="B126" i="11"/>
  <c r="C125" i="11" s="1"/>
  <c r="B125" i="11"/>
  <c r="C124" i="11" s="1"/>
  <c r="B124" i="11"/>
  <c r="C123" i="11" s="1"/>
  <c r="B123" i="11"/>
  <c r="C122" i="11" s="1"/>
  <c r="B122" i="11"/>
  <c r="C121" i="11" s="1"/>
  <c r="B121" i="11"/>
  <c r="C120" i="11" s="1"/>
  <c r="B120" i="11"/>
  <c r="C119" i="11" s="1"/>
  <c r="B119" i="11"/>
  <c r="C118" i="11" s="1"/>
  <c r="B118" i="11"/>
  <c r="C117" i="11" s="1"/>
  <c r="B117" i="11"/>
  <c r="C116" i="11" s="1"/>
  <c r="B116" i="11"/>
  <c r="C115" i="11" s="1"/>
  <c r="B115" i="11"/>
  <c r="C114" i="11" s="1"/>
  <c r="B114" i="11"/>
  <c r="C113" i="11" s="1"/>
  <c r="B113" i="11"/>
  <c r="C112" i="11" s="1"/>
  <c r="B112" i="11"/>
  <c r="C111" i="11" s="1"/>
  <c r="B111" i="11"/>
  <c r="C110" i="11" s="1"/>
  <c r="B110" i="11"/>
  <c r="C109" i="11" s="1"/>
  <c r="B109" i="11"/>
  <c r="C108" i="11" s="1"/>
  <c r="B108" i="11"/>
  <c r="C107" i="11" s="1"/>
  <c r="B107" i="11"/>
  <c r="C106" i="11" s="1"/>
  <c r="B106" i="11"/>
  <c r="C105" i="11" s="1"/>
  <c r="B105" i="11"/>
  <c r="C104" i="11" s="1"/>
  <c r="B104" i="11"/>
  <c r="C103" i="11" s="1"/>
  <c r="B103" i="11"/>
  <c r="C102" i="11" s="1"/>
  <c r="B102" i="11"/>
  <c r="C101" i="11" s="1"/>
  <c r="B101" i="11"/>
  <c r="C100" i="11" s="1"/>
  <c r="B100" i="11"/>
  <c r="C99" i="11" s="1"/>
  <c r="B99" i="11"/>
  <c r="C98" i="11" s="1"/>
  <c r="B98" i="11"/>
  <c r="C97" i="11" s="1"/>
  <c r="B97" i="11"/>
  <c r="C96" i="11" s="1"/>
  <c r="B96" i="11"/>
  <c r="C95" i="11" s="1"/>
  <c r="B95" i="11"/>
  <c r="C94" i="11" s="1"/>
  <c r="B94" i="11"/>
  <c r="C93" i="11" s="1"/>
  <c r="B93" i="11"/>
  <c r="C92" i="11" s="1"/>
  <c r="B92" i="11"/>
  <c r="C91" i="11" s="1"/>
  <c r="B91" i="11"/>
  <c r="C90" i="11" s="1"/>
  <c r="B90" i="11"/>
  <c r="C89" i="11" s="1"/>
  <c r="B89" i="11"/>
  <c r="C88" i="11" s="1"/>
  <c r="B88" i="11"/>
  <c r="C87" i="11" s="1"/>
  <c r="B87" i="11"/>
  <c r="C86" i="11" s="1"/>
  <c r="B86" i="11"/>
  <c r="C85" i="11" s="1"/>
  <c r="B85" i="11"/>
  <c r="C84" i="11" s="1"/>
  <c r="B84" i="11"/>
  <c r="C83" i="11" s="1"/>
  <c r="B83" i="11"/>
  <c r="C82" i="11" s="1"/>
  <c r="B82" i="11"/>
  <c r="C81" i="11" s="1"/>
  <c r="B81" i="11"/>
  <c r="C80" i="11" s="1"/>
  <c r="B80" i="11"/>
  <c r="C79" i="11" s="1"/>
  <c r="B79" i="11"/>
  <c r="C78" i="11" s="1"/>
  <c r="B78" i="11"/>
  <c r="C77" i="11" s="1"/>
  <c r="B77" i="11"/>
  <c r="C76" i="11" s="1"/>
  <c r="B76" i="11"/>
  <c r="C75" i="11" s="1"/>
  <c r="B75" i="11"/>
  <c r="C74" i="11" s="1"/>
  <c r="B74" i="11"/>
  <c r="C73" i="11" s="1"/>
  <c r="B73" i="11"/>
  <c r="C72" i="11" s="1"/>
  <c r="B72" i="11"/>
  <c r="C71" i="11" s="1"/>
  <c r="B71" i="11"/>
  <c r="C70" i="11" s="1"/>
  <c r="B70" i="11"/>
  <c r="C69" i="11" s="1"/>
  <c r="B69" i="11"/>
  <c r="C68" i="11" s="1"/>
  <c r="B68" i="11"/>
  <c r="C67" i="11" s="1"/>
  <c r="B67" i="11"/>
  <c r="C66" i="11" s="1"/>
  <c r="B66" i="11"/>
  <c r="C65" i="11" s="1"/>
  <c r="B65" i="11"/>
  <c r="C64" i="11" s="1"/>
  <c r="B64" i="11"/>
  <c r="C63" i="11" s="1"/>
  <c r="B63" i="11"/>
  <c r="C62" i="11" s="1"/>
  <c r="B62" i="11"/>
  <c r="C61" i="11" s="1"/>
  <c r="B61" i="11"/>
  <c r="C60" i="11" s="1"/>
  <c r="B60" i="11"/>
  <c r="C59" i="11" s="1"/>
  <c r="B59" i="11"/>
  <c r="C58" i="11" s="1"/>
  <c r="B58" i="11"/>
  <c r="C57" i="11" s="1"/>
  <c r="B57" i="11"/>
  <c r="C56" i="11" s="1"/>
  <c r="B56" i="11"/>
  <c r="C55" i="11" s="1"/>
  <c r="B55" i="11"/>
  <c r="C54" i="11" s="1"/>
  <c r="B54" i="11"/>
  <c r="C53" i="11" s="1"/>
  <c r="B53" i="11"/>
  <c r="C52" i="11" s="1"/>
  <c r="B52" i="11"/>
  <c r="C51" i="11" s="1"/>
  <c r="B51" i="11"/>
  <c r="C50" i="11" s="1"/>
  <c r="B50" i="11"/>
  <c r="C49" i="11" s="1"/>
  <c r="B49" i="11"/>
  <c r="C48" i="11" s="1"/>
  <c r="B48" i="11"/>
  <c r="C47" i="11" s="1"/>
  <c r="B47" i="11"/>
  <c r="C46" i="11" s="1"/>
  <c r="B46" i="11"/>
  <c r="C45" i="11" s="1"/>
  <c r="B45" i="11"/>
  <c r="C44" i="11" s="1"/>
  <c r="B44" i="11"/>
  <c r="C43" i="11" s="1"/>
  <c r="B43" i="11"/>
  <c r="C42" i="11" s="1"/>
  <c r="B42" i="11"/>
  <c r="C41" i="11" s="1"/>
  <c r="B41" i="11"/>
  <c r="C40" i="11" s="1"/>
  <c r="B40" i="11"/>
  <c r="C39" i="11" s="1"/>
  <c r="B39" i="11"/>
  <c r="C38" i="11" s="1"/>
  <c r="B38" i="11"/>
  <c r="C37" i="11" s="1"/>
  <c r="B37" i="11"/>
  <c r="C36" i="11" s="1"/>
  <c r="B36" i="11"/>
  <c r="C35" i="11" s="1"/>
  <c r="B35" i="11"/>
  <c r="C34" i="11" s="1"/>
  <c r="B34" i="11"/>
  <c r="C33" i="11" s="1"/>
  <c r="B33" i="11"/>
  <c r="C32" i="11" s="1"/>
  <c r="B32" i="11"/>
  <c r="C31" i="11" s="1"/>
  <c r="B31" i="11"/>
  <c r="C30" i="11" s="1"/>
  <c r="B30" i="11"/>
  <c r="C29" i="11" s="1"/>
  <c r="B29" i="11"/>
  <c r="C28" i="11" s="1"/>
  <c r="B28" i="11"/>
  <c r="C27" i="11" s="1"/>
  <c r="B27" i="11"/>
  <c r="C26" i="11" s="1"/>
  <c r="B26" i="11"/>
  <c r="C25" i="11" s="1"/>
  <c r="B25" i="11"/>
  <c r="C24" i="11" s="1"/>
  <c r="B24" i="11"/>
  <c r="C23" i="11" s="1"/>
  <c r="B23" i="11"/>
  <c r="C22" i="11" s="1"/>
  <c r="B22" i="11"/>
  <c r="C21" i="11" s="1"/>
  <c r="B21" i="11"/>
  <c r="C20" i="11" s="1"/>
  <c r="B20" i="11"/>
  <c r="C19" i="11" s="1"/>
  <c r="B19" i="11"/>
  <c r="C18" i="11" s="1"/>
  <c r="B18" i="11"/>
  <c r="C17" i="11" s="1"/>
  <c r="B17" i="11"/>
  <c r="C16" i="11" s="1"/>
  <c r="B16" i="11"/>
  <c r="C15" i="11" s="1"/>
  <c r="B15" i="11"/>
  <c r="C14" i="11" s="1"/>
  <c r="B14" i="11"/>
  <c r="C13" i="11" s="1"/>
  <c r="B13" i="11"/>
  <c r="C12" i="11" s="1"/>
  <c r="B12" i="11"/>
  <c r="C11" i="11" s="1"/>
  <c r="B11" i="11"/>
  <c r="C10" i="11" s="1"/>
  <c r="B10" i="11"/>
  <c r="C9" i="11" s="1"/>
  <c r="B9" i="11"/>
  <c r="C8" i="11" s="1"/>
  <c r="B8" i="11"/>
  <c r="C7" i="11" s="1"/>
  <c r="B7" i="11"/>
  <c r="C6" i="11" s="1"/>
  <c r="B6" i="11"/>
  <c r="C5" i="11" s="1"/>
  <c r="B5" i="11"/>
  <c r="C4" i="11" s="1"/>
  <c r="B4" i="11"/>
  <c r="C3" i="11" s="1"/>
  <c r="B3" i="11"/>
  <c r="C2" i="11" s="1"/>
  <c r="B2" i="11"/>
  <c r="C284" i="5"/>
  <c r="B214" i="5"/>
  <c r="C213" i="5" s="1"/>
  <c r="B41" i="5"/>
  <c r="C40" i="5" s="1"/>
  <c r="B54" i="5"/>
  <c r="C53" i="5" s="1"/>
  <c r="B3" i="5"/>
  <c r="C2" i="5" s="1"/>
  <c r="B4" i="5"/>
  <c r="C3" i="5" s="1"/>
  <c r="B5" i="5"/>
  <c r="C4" i="5" s="1"/>
  <c r="B6" i="5"/>
  <c r="C5" i="5" s="1"/>
  <c r="B7" i="5"/>
  <c r="C6" i="5" s="1"/>
  <c r="B8" i="5"/>
  <c r="C7" i="5" s="1"/>
  <c r="B9" i="5"/>
  <c r="C8" i="5" s="1"/>
  <c r="B10" i="5"/>
  <c r="C9" i="5" s="1"/>
  <c r="B11" i="5"/>
  <c r="C10" i="5" s="1"/>
  <c r="B12" i="5"/>
  <c r="C11" i="5" s="1"/>
  <c r="B13" i="5"/>
  <c r="C12" i="5" s="1"/>
  <c r="B14" i="5"/>
  <c r="C13" i="5" s="1"/>
  <c r="B15" i="5"/>
  <c r="C14" i="5" s="1"/>
  <c r="B16" i="5"/>
  <c r="C15" i="5" s="1"/>
  <c r="B17" i="5"/>
  <c r="C16" i="5" s="1"/>
  <c r="B18" i="5"/>
  <c r="C17" i="5" s="1"/>
  <c r="B19" i="5"/>
  <c r="C18" i="5" s="1"/>
  <c r="B20" i="5"/>
  <c r="C19" i="5" s="1"/>
  <c r="B21" i="5"/>
  <c r="C20" i="5" s="1"/>
  <c r="B22" i="5"/>
  <c r="C21" i="5" s="1"/>
  <c r="B23" i="5"/>
  <c r="C22" i="5" s="1"/>
  <c r="B24" i="5"/>
  <c r="C23" i="5" s="1"/>
  <c r="B25" i="5"/>
  <c r="C24" i="5" s="1"/>
  <c r="B26" i="5"/>
  <c r="C25" i="5" s="1"/>
  <c r="B27" i="5"/>
  <c r="C26" i="5" s="1"/>
  <c r="B28" i="5"/>
  <c r="C27" i="5" s="1"/>
  <c r="B29" i="5"/>
  <c r="C28" i="5" s="1"/>
  <c r="B30" i="5"/>
  <c r="C29" i="5" s="1"/>
  <c r="B31" i="5"/>
  <c r="C30" i="5" s="1"/>
  <c r="B32" i="5"/>
  <c r="C31" i="5" s="1"/>
  <c r="B33" i="5"/>
  <c r="C32" i="5" s="1"/>
  <c r="B34" i="5"/>
  <c r="C33" i="5" s="1"/>
  <c r="B35" i="5"/>
  <c r="C34" i="5" s="1"/>
  <c r="B36" i="5"/>
  <c r="C35" i="5" s="1"/>
  <c r="B37" i="5"/>
  <c r="C36" i="5" s="1"/>
  <c r="B38" i="5"/>
  <c r="C37" i="5" s="1"/>
  <c r="B39" i="5"/>
  <c r="C38" i="5" s="1"/>
  <c r="B40" i="5"/>
  <c r="C39" i="5" s="1"/>
  <c r="B42" i="5"/>
  <c r="C41" i="5" s="1"/>
  <c r="B43" i="5"/>
  <c r="C42" i="5" s="1"/>
  <c r="B44" i="5"/>
  <c r="C43" i="5" s="1"/>
  <c r="B45" i="5"/>
  <c r="C44" i="5" s="1"/>
  <c r="B46" i="5"/>
  <c r="C45" i="5" s="1"/>
  <c r="B47" i="5"/>
  <c r="C46" i="5" s="1"/>
  <c r="B48" i="5"/>
  <c r="C47" i="5" s="1"/>
  <c r="B49" i="5"/>
  <c r="C48" i="5" s="1"/>
  <c r="B50" i="5"/>
  <c r="C49" i="5" s="1"/>
  <c r="B51" i="5"/>
  <c r="C50" i="5" s="1"/>
  <c r="B52" i="5"/>
  <c r="C51" i="5" s="1"/>
  <c r="B53" i="5"/>
  <c r="C52" i="5" s="1"/>
  <c r="B55" i="5"/>
  <c r="C54" i="5" s="1"/>
  <c r="B56" i="5"/>
  <c r="C55" i="5" s="1"/>
  <c r="B57" i="5"/>
  <c r="C56" i="5" s="1"/>
  <c r="B58" i="5"/>
  <c r="C57" i="5" s="1"/>
  <c r="B59" i="5"/>
  <c r="C58" i="5" s="1"/>
  <c r="B60" i="5"/>
  <c r="C59" i="5" s="1"/>
  <c r="B61" i="5"/>
  <c r="C60" i="5" s="1"/>
  <c r="B62" i="5"/>
  <c r="C61" i="5" s="1"/>
  <c r="B63" i="5"/>
  <c r="C62" i="5" s="1"/>
  <c r="B64" i="5"/>
  <c r="C63" i="5" s="1"/>
  <c r="B65" i="5"/>
  <c r="C64" i="5" s="1"/>
  <c r="B66" i="5"/>
  <c r="C65" i="5" s="1"/>
  <c r="B67" i="5"/>
  <c r="C66" i="5" s="1"/>
  <c r="B68" i="5"/>
  <c r="C67" i="5" s="1"/>
  <c r="B69" i="5"/>
  <c r="C68" i="5" s="1"/>
  <c r="B70" i="5"/>
  <c r="C69" i="5" s="1"/>
  <c r="B71" i="5"/>
  <c r="C70" i="5" s="1"/>
  <c r="B72" i="5"/>
  <c r="C71" i="5" s="1"/>
  <c r="B73" i="5"/>
  <c r="C72" i="5" s="1"/>
  <c r="B74" i="5"/>
  <c r="C73" i="5" s="1"/>
  <c r="B75" i="5"/>
  <c r="C74" i="5" s="1"/>
  <c r="B76" i="5"/>
  <c r="C75" i="5" s="1"/>
  <c r="B77" i="5"/>
  <c r="C76" i="5" s="1"/>
  <c r="B78" i="5"/>
  <c r="C77" i="5" s="1"/>
  <c r="B79" i="5"/>
  <c r="C78" i="5" s="1"/>
  <c r="B80" i="5"/>
  <c r="C79" i="5" s="1"/>
  <c r="B81" i="5"/>
  <c r="C80" i="5" s="1"/>
  <c r="B82" i="5"/>
  <c r="C81" i="5" s="1"/>
  <c r="B83" i="5"/>
  <c r="C82" i="5" s="1"/>
  <c r="B84" i="5"/>
  <c r="C83" i="5" s="1"/>
  <c r="B85" i="5"/>
  <c r="C84" i="5" s="1"/>
  <c r="B86" i="5"/>
  <c r="C85" i="5" s="1"/>
  <c r="B87" i="5"/>
  <c r="C86" i="5" s="1"/>
  <c r="B88" i="5"/>
  <c r="C87" i="5" s="1"/>
  <c r="B89" i="5"/>
  <c r="C88" i="5" s="1"/>
  <c r="B90" i="5"/>
  <c r="C89" i="5" s="1"/>
  <c r="B91" i="5"/>
  <c r="C90" i="5" s="1"/>
  <c r="B92" i="5"/>
  <c r="C91" i="5" s="1"/>
  <c r="B93" i="5"/>
  <c r="C92" i="5" s="1"/>
  <c r="B94" i="5"/>
  <c r="C93" i="5" s="1"/>
  <c r="B95" i="5"/>
  <c r="C94" i="5" s="1"/>
  <c r="B96" i="5"/>
  <c r="C95" i="5" s="1"/>
  <c r="B97" i="5"/>
  <c r="C96" i="5" s="1"/>
  <c r="B98" i="5"/>
  <c r="C97" i="5" s="1"/>
  <c r="B99" i="5"/>
  <c r="C98" i="5" s="1"/>
  <c r="B100" i="5"/>
  <c r="C99" i="5" s="1"/>
  <c r="B101" i="5"/>
  <c r="C100" i="5" s="1"/>
  <c r="B102" i="5"/>
  <c r="C101" i="5" s="1"/>
  <c r="B103" i="5"/>
  <c r="C102" i="5" s="1"/>
  <c r="B104" i="5"/>
  <c r="C103" i="5" s="1"/>
  <c r="B105" i="5"/>
  <c r="C104" i="5" s="1"/>
  <c r="B106" i="5"/>
  <c r="C105" i="5" s="1"/>
  <c r="B107" i="5"/>
  <c r="C106" i="5" s="1"/>
  <c r="B108" i="5"/>
  <c r="C107" i="5" s="1"/>
  <c r="B109" i="5"/>
  <c r="C108" i="5" s="1"/>
  <c r="B110" i="5"/>
  <c r="C109" i="5" s="1"/>
  <c r="B111" i="5"/>
  <c r="C110" i="5" s="1"/>
  <c r="B112" i="5"/>
  <c r="C111" i="5" s="1"/>
  <c r="B113" i="5"/>
  <c r="C112" i="5" s="1"/>
  <c r="B114" i="5"/>
  <c r="C113" i="5" s="1"/>
  <c r="B115" i="5"/>
  <c r="C114" i="5" s="1"/>
  <c r="B116" i="5"/>
  <c r="C115" i="5" s="1"/>
  <c r="B117" i="5"/>
  <c r="C116" i="5" s="1"/>
  <c r="B118" i="5"/>
  <c r="C117" i="5" s="1"/>
  <c r="B119" i="5"/>
  <c r="C118" i="5" s="1"/>
  <c r="B120" i="5"/>
  <c r="C119" i="5" s="1"/>
  <c r="B121" i="5"/>
  <c r="C120" i="5" s="1"/>
  <c r="B122" i="5"/>
  <c r="C121" i="5" s="1"/>
  <c r="B123" i="5"/>
  <c r="C122" i="5" s="1"/>
  <c r="B124" i="5"/>
  <c r="C123" i="5" s="1"/>
  <c r="B125" i="5"/>
  <c r="C124" i="5" s="1"/>
  <c r="B126" i="5"/>
  <c r="C125" i="5" s="1"/>
  <c r="B127" i="5"/>
  <c r="C126" i="5" s="1"/>
  <c r="B128" i="5"/>
  <c r="C127" i="5" s="1"/>
  <c r="B129" i="5"/>
  <c r="C128" i="5" s="1"/>
  <c r="B130" i="5"/>
  <c r="C129" i="5" s="1"/>
  <c r="B131" i="5"/>
  <c r="C130" i="5" s="1"/>
  <c r="B132" i="5"/>
  <c r="C131" i="5" s="1"/>
  <c r="B133" i="5"/>
  <c r="C132" i="5" s="1"/>
  <c r="B134" i="5"/>
  <c r="C133" i="5" s="1"/>
  <c r="B135" i="5"/>
  <c r="C134" i="5" s="1"/>
  <c r="B136" i="5"/>
  <c r="C135" i="5" s="1"/>
  <c r="B137" i="5"/>
  <c r="C136" i="5" s="1"/>
  <c r="B138" i="5"/>
  <c r="C137" i="5" s="1"/>
  <c r="B139" i="5"/>
  <c r="C138" i="5" s="1"/>
  <c r="B140" i="5"/>
  <c r="C139" i="5" s="1"/>
  <c r="B141" i="5"/>
  <c r="C140" i="5" s="1"/>
  <c r="B142" i="5"/>
  <c r="C141" i="5" s="1"/>
  <c r="B143" i="5"/>
  <c r="C142" i="5" s="1"/>
  <c r="B144" i="5"/>
  <c r="C143" i="5" s="1"/>
  <c r="B145" i="5"/>
  <c r="C144" i="5" s="1"/>
  <c r="B146" i="5"/>
  <c r="C145" i="5" s="1"/>
  <c r="B147" i="5"/>
  <c r="C146" i="5" s="1"/>
  <c r="B148" i="5"/>
  <c r="C147" i="5" s="1"/>
  <c r="B149" i="5"/>
  <c r="C148" i="5" s="1"/>
  <c r="B150" i="5"/>
  <c r="C149" i="5" s="1"/>
  <c r="B151" i="5"/>
  <c r="C150" i="5" s="1"/>
  <c r="B152" i="5"/>
  <c r="C151" i="5" s="1"/>
  <c r="B153" i="5"/>
  <c r="C152" i="5" s="1"/>
  <c r="B154" i="5"/>
  <c r="C153" i="5" s="1"/>
  <c r="B155" i="5"/>
  <c r="C154" i="5" s="1"/>
  <c r="B156" i="5"/>
  <c r="C155" i="5" s="1"/>
  <c r="B157" i="5"/>
  <c r="C156" i="5" s="1"/>
  <c r="B158" i="5"/>
  <c r="C157" i="5" s="1"/>
  <c r="B159" i="5"/>
  <c r="C158" i="5" s="1"/>
  <c r="B160" i="5"/>
  <c r="C159" i="5" s="1"/>
  <c r="B161" i="5"/>
  <c r="C160" i="5" s="1"/>
  <c r="B162" i="5"/>
  <c r="C161" i="5" s="1"/>
  <c r="B163" i="5"/>
  <c r="C162" i="5" s="1"/>
  <c r="B164" i="5"/>
  <c r="C163" i="5" s="1"/>
  <c r="B165" i="5"/>
  <c r="C164" i="5" s="1"/>
  <c r="B166" i="5"/>
  <c r="C165" i="5" s="1"/>
  <c r="B167" i="5"/>
  <c r="C166" i="5" s="1"/>
  <c r="B168" i="5"/>
  <c r="C167" i="5" s="1"/>
  <c r="B169" i="5"/>
  <c r="C168" i="5" s="1"/>
  <c r="B170" i="5"/>
  <c r="C169" i="5" s="1"/>
  <c r="B171" i="5"/>
  <c r="C170" i="5" s="1"/>
  <c r="B172" i="5"/>
  <c r="C171" i="5" s="1"/>
  <c r="B173" i="5"/>
  <c r="C172" i="5" s="1"/>
  <c r="B174" i="5"/>
  <c r="C173" i="5" s="1"/>
  <c r="B175" i="5"/>
  <c r="C174" i="5" s="1"/>
  <c r="B176" i="5"/>
  <c r="C175" i="5" s="1"/>
  <c r="B177" i="5"/>
  <c r="C176" i="5" s="1"/>
  <c r="B178" i="5"/>
  <c r="C177" i="5" s="1"/>
  <c r="B179" i="5"/>
  <c r="C178" i="5" s="1"/>
  <c r="B180" i="5"/>
  <c r="C179" i="5" s="1"/>
  <c r="B181" i="5"/>
  <c r="C180" i="5" s="1"/>
  <c r="B182" i="5"/>
  <c r="C181" i="5" s="1"/>
  <c r="B183" i="5"/>
  <c r="C182" i="5" s="1"/>
  <c r="B184" i="5"/>
  <c r="C183" i="5" s="1"/>
  <c r="B185" i="5"/>
  <c r="C184" i="5" s="1"/>
  <c r="B186" i="5"/>
  <c r="C185" i="5" s="1"/>
  <c r="B187" i="5"/>
  <c r="C186" i="5" s="1"/>
  <c r="B188" i="5"/>
  <c r="C187" i="5" s="1"/>
  <c r="B189" i="5"/>
  <c r="C188" i="5" s="1"/>
  <c r="B190" i="5"/>
  <c r="C189" i="5" s="1"/>
  <c r="B191" i="5"/>
  <c r="C190" i="5" s="1"/>
  <c r="B192" i="5"/>
  <c r="C191" i="5" s="1"/>
  <c r="B193" i="5"/>
  <c r="C192" i="5" s="1"/>
  <c r="B194" i="5"/>
  <c r="C193" i="5" s="1"/>
  <c r="B195" i="5"/>
  <c r="C194" i="5" s="1"/>
  <c r="B196" i="5"/>
  <c r="C195" i="5" s="1"/>
  <c r="B197" i="5"/>
  <c r="C196" i="5" s="1"/>
  <c r="B198" i="5"/>
  <c r="C197" i="5" s="1"/>
  <c r="B199" i="5"/>
  <c r="C198" i="5" s="1"/>
  <c r="B200" i="5"/>
  <c r="C199" i="5" s="1"/>
  <c r="B201" i="5"/>
  <c r="C200" i="5" s="1"/>
  <c r="B202" i="5"/>
  <c r="C201" i="5" s="1"/>
  <c r="B203" i="5"/>
  <c r="C202" i="5" s="1"/>
  <c r="B204" i="5"/>
  <c r="C203" i="5" s="1"/>
  <c r="B205" i="5"/>
  <c r="C204" i="5" s="1"/>
  <c r="B206" i="5"/>
  <c r="C205" i="5" s="1"/>
  <c r="B207" i="5"/>
  <c r="C206" i="5" s="1"/>
  <c r="B208" i="5"/>
  <c r="C207" i="5" s="1"/>
  <c r="B209" i="5"/>
  <c r="C208" i="5" s="1"/>
  <c r="B210" i="5"/>
  <c r="C209" i="5" s="1"/>
  <c r="B211" i="5"/>
  <c r="C210" i="5" s="1"/>
  <c r="B212" i="5"/>
  <c r="C211" i="5" s="1"/>
  <c r="B213" i="5"/>
  <c r="C212" i="5" s="1"/>
  <c r="B215" i="5"/>
  <c r="C214" i="5" s="1"/>
  <c r="B216" i="5"/>
  <c r="C215" i="5" s="1"/>
  <c r="B217" i="5"/>
  <c r="C216" i="5" s="1"/>
  <c r="B218" i="5"/>
  <c r="C217" i="5" s="1"/>
  <c r="B219" i="5"/>
  <c r="C218" i="5" s="1"/>
  <c r="B220" i="5"/>
  <c r="C219" i="5" s="1"/>
  <c r="B221" i="5"/>
  <c r="C220" i="5" s="1"/>
  <c r="B222" i="5"/>
  <c r="C221" i="5" s="1"/>
  <c r="B223" i="5"/>
  <c r="C222" i="5" s="1"/>
  <c r="B224" i="5"/>
  <c r="C223" i="5" s="1"/>
  <c r="B225" i="5"/>
  <c r="C224" i="5" s="1"/>
  <c r="B226" i="5"/>
  <c r="C225" i="5" s="1"/>
  <c r="B227" i="5"/>
  <c r="C226" i="5" s="1"/>
  <c r="B228" i="5"/>
  <c r="C227" i="5" s="1"/>
  <c r="B229" i="5"/>
  <c r="C228" i="5" s="1"/>
  <c r="B230" i="5"/>
  <c r="C229" i="5" s="1"/>
  <c r="B231" i="5"/>
  <c r="C230" i="5" s="1"/>
  <c r="B232" i="5"/>
  <c r="C231" i="5" s="1"/>
  <c r="B233" i="5"/>
  <c r="C232" i="5" s="1"/>
  <c r="B234" i="5"/>
  <c r="C233" i="5" s="1"/>
  <c r="B235" i="5"/>
  <c r="C234" i="5" s="1"/>
  <c r="B236" i="5"/>
  <c r="C235" i="5" s="1"/>
  <c r="B237" i="5"/>
  <c r="C236" i="5" s="1"/>
  <c r="B238" i="5"/>
  <c r="C237" i="5" s="1"/>
  <c r="B239" i="5"/>
  <c r="C238" i="5" s="1"/>
  <c r="B240" i="5"/>
  <c r="C239" i="5" s="1"/>
  <c r="B241" i="5"/>
  <c r="C240" i="5" s="1"/>
  <c r="B242" i="5"/>
  <c r="C241" i="5" s="1"/>
  <c r="B243" i="5"/>
  <c r="C242" i="5" s="1"/>
  <c r="B244" i="5"/>
  <c r="C243" i="5" s="1"/>
  <c r="B245" i="5"/>
  <c r="C244" i="5" s="1"/>
  <c r="B246" i="5"/>
  <c r="C245" i="5" s="1"/>
  <c r="B247" i="5"/>
  <c r="C246" i="5" s="1"/>
  <c r="B248" i="5"/>
  <c r="C247" i="5" s="1"/>
  <c r="B249" i="5"/>
  <c r="C248" i="5" s="1"/>
  <c r="B250" i="5"/>
  <c r="C249" i="5" s="1"/>
  <c r="B251" i="5"/>
  <c r="C250" i="5" s="1"/>
  <c r="B252" i="5"/>
  <c r="C251" i="5" s="1"/>
  <c r="B253" i="5"/>
  <c r="C252" i="5" s="1"/>
  <c r="B254" i="5"/>
  <c r="C253" i="5" s="1"/>
  <c r="B255" i="5"/>
  <c r="C254" i="5" s="1"/>
  <c r="B256" i="5"/>
  <c r="C255" i="5" s="1"/>
  <c r="B257" i="5"/>
  <c r="C256" i="5" s="1"/>
  <c r="B258" i="5"/>
  <c r="C257" i="5" s="1"/>
  <c r="B259" i="5"/>
  <c r="C258" i="5" s="1"/>
  <c r="B260" i="5"/>
  <c r="C259" i="5" s="1"/>
  <c r="B261" i="5"/>
  <c r="C260" i="5" s="1"/>
  <c r="B262" i="5"/>
  <c r="C261" i="5" s="1"/>
  <c r="B263" i="5"/>
  <c r="C262" i="5" s="1"/>
  <c r="B264" i="5"/>
  <c r="C263" i="5" s="1"/>
  <c r="B265" i="5"/>
  <c r="C264" i="5" s="1"/>
  <c r="B266" i="5"/>
  <c r="C265" i="5" s="1"/>
  <c r="B267" i="5"/>
  <c r="C266" i="5" s="1"/>
  <c r="B268" i="5"/>
  <c r="C267" i="5" s="1"/>
  <c r="B269" i="5"/>
  <c r="C268" i="5" s="1"/>
  <c r="B270" i="5"/>
  <c r="C269" i="5" s="1"/>
  <c r="B271" i="5"/>
  <c r="C270" i="5" s="1"/>
  <c r="B272" i="5"/>
  <c r="C271" i="5" s="1"/>
  <c r="B273" i="5"/>
  <c r="C272" i="5" s="1"/>
  <c r="B274" i="5"/>
  <c r="C273" i="5" s="1"/>
  <c r="B275" i="5"/>
  <c r="C274" i="5" s="1"/>
  <c r="B276" i="5"/>
  <c r="C275" i="5" s="1"/>
  <c r="B277" i="5"/>
  <c r="C276" i="5" s="1"/>
  <c r="B278" i="5"/>
  <c r="C277" i="5" s="1"/>
  <c r="B279" i="5"/>
  <c r="C278" i="5" s="1"/>
  <c r="B280" i="5"/>
  <c r="C279" i="5" s="1"/>
  <c r="B281" i="5"/>
  <c r="C280" i="5" s="1"/>
  <c r="B282" i="5"/>
  <c r="C281" i="5" s="1"/>
  <c r="B283" i="5"/>
  <c r="C282" i="5" s="1"/>
  <c r="B284" i="5"/>
  <c r="C283" i="5" s="1"/>
  <c r="B2" i="5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30" i="4"/>
  <c r="B303" i="4"/>
  <c r="B304" i="4"/>
  <c r="B305" i="4"/>
  <c r="B306" i="4"/>
  <c r="B307" i="4"/>
  <c r="B308" i="4"/>
  <c r="B309" i="4"/>
  <c r="B450" i="4"/>
  <c r="B451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2" i="4"/>
  <c r="B1" i="4"/>
  <c r="B7" i="22" l="1"/>
  <c r="B56" i="22"/>
  <c r="E205" i="23"/>
  <c r="B205" i="23" s="1"/>
  <c r="B49" i="22"/>
  <c r="E175" i="23"/>
  <c r="B175" i="23" s="1"/>
  <c r="B76" i="22"/>
  <c r="B60" i="22"/>
  <c r="B37" i="22"/>
  <c r="B23" i="22"/>
  <c r="B64" i="22"/>
  <c r="B85" i="22"/>
  <c r="E292" i="23"/>
  <c r="B292" i="23" s="1"/>
  <c r="B13" i="22"/>
  <c r="B53" i="22"/>
  <c r="B92" i="22"/>
  <c r="B20" i="22"/>
  <c r="B40" i="22"/>
  <c r="B83" i="22"/>
  <c r="B87" i="22"/>
  <c r="E294" i="23"/>
  <c r="B294" i="23" s="1"/>
  <c r="B73" i="22"/>
  <c r="B63" i="22"/>
  <c r="B36" i="22"/>
  <c r="B66" i="22"/>
  <c r="B5" i="22"/>
  <c r="B16" i="22"/>
  <c r="B57" i="22"/>
  <c r="B82" i="22"/>
  <c r="B19" i="22"/>
  <c r="B50" i="22"/>
  <c r="B84" i="22"/>
  <c r="E291" i="23"/>
  <c r="B291" i="23" s="1"/>
  <c r="B78" i="22"/>
  <c r="B80" i="22"/>
  <c r="B33" i="22"/>
  <c r="B74" i="22"/>
  <c r="E266" i="23"/>
  <c r="B266" i="23" s="1"/>
  <c r="B28" i="22"/>
  <c r="B17" i="22"/>
  <c r="B69" i="22"/>
  <c r="B14" i="22"/>
  <c r="B22" i="22"/>
  <c r="B54" i="22"/>
  <c r="B89" i="22"/>
  <c r="B75" i="22"/>
  <c r="B90" i="22"/>
  <c r="E299" i="23"/>
  <c r="B299" i="23" s="1"/>
  <c r="B3" i="22"/>
  <c r="B42" i="22"/>
  <c r="B86" i="22"/>
  <c r="E293" i="23"/>
  <c r="B293" i="23" s="1"/>
  <c r="B35" i="22"/>
  <c r="B29" i="22"/>
  <c r="B79" i="22"/>
  <c r="B30" i="22"/>
  <c r="B25" i="22"/>
  <c r="B55" i="22"/>
  <c r="B11" i="22"/>
  <c r="B18" i="22"/>
  <c r="B26" i="22"/>
  <c r="B9" i="22"/>
  <c r="B68" i="22"/>
  <c r="E235" i="23"/>
  <c r="B235" i="23" s="1"/>
  <c r="B47" i="22"/>
  <c r="B41" i="22"/>
  <c r="B6" i="22"/>
  <c r="B45" i="22"/>
  <c r="B91" i="22"/>
  <c r="B61" i="22"/>
  <c r="B27" i="22"/>
  <c r="B88" i="22"/>
  <c r="B51" i="22"/>
  <c r="B31" i="22"/>
  <c r="B62" i="22"/>
  <c r="B24" i="22"/>
  <c r="B59" i="22"/>
  <c r="B12" i="22"/>
  <c r="B48" i="22"/>
  <c r="B44" i="22"/>
  <c r="B71" i="22"/>
  <c r="B39" i="22"/>
  <c r="B21" i="22"/>
  <c r="B81" i="22"/>
  <c r="B38" i="22"/>
  <c r="B67" i="22"/>
  <c r="B46" i="22"/>
  <c r="B77" i="22"/>
  <c r="B15" i="22"/>
  <c r="B52" i="22"/>
  <c r="B65" i="22"/>
  <c r="E229" i="23"/>
  <c r="B229" i="23" s="1"/>
  <c r="B4" i="22"/>
  <c r="B32" i="22"/>
  <c r="B43" i="22"/>
  <c r="B34" i="22"/>
  <c r="B70" i="22"/>
  <c r="B58" i="22"/>
  <c r="E210" i="23"/>
  <c r="B210" i="23" s="1"/>
  <c r="B72" i="22"/>
  <c r="B10" i="22"/>
  <c r="E22" i="23"/>
  <c r="B22" i="23" s="1"/>
  <c r="E267" i="18"/>
  <c r="E267" i="19"/>
  <c r="F267" i="19" s="1" a="1"/>
  <c r="F267" i="19" s="1"/>
  <c r="E302" i="18"/>
  <c r="E302" i="19"/>
  <c r="F302" i="19" s="1" a="1"/>
  <c r="F302" i="19" s="1"/>
  <c r="E296" i="18"/>
  <c r="E296" i="19"/>
  <c r="F296" i="19" s="1" a="1"/>
  <c r="F296" i="19" s="1"/>
  <c r="E294" i="18"/>
  <c r="E294" i="19"/>
  <c r="F294" i="19" s="1" a="1"/>
  <c r="F294" i="19" s="1"/>
  <c r="E229" i="18"/>
  <c r="E229" i="19"/>
  <c r="F229" i="19" s="1" a="1"/>
  <c r="F229" i="19" s="1"/>
  <c r="E210" i="18"/>
  <c r="E210" i="19"/>
  <c r="F210" i="19" s="1" a="1"/>
  <c r="F210" i="19" s="1"/>
  <c r="E205" i="18"/>
  <c r="E205" i="19"/>
  <c r="F205" i="19" s="1" a="1"/>
  <c r="F205" i="19" s="1"/>
  <c r="E175" i="18"/>
  <c r="E175" i="19"/>
  <c r="F175" i="19" s="1" a="1"/>
  <c r="F175" i="19" s="1"/>
  <c r="E235" i="18"/>
  <c r="E235" i="19"/>
  <c r="F235" i="19" s="1" a="1"/>
  <c r="F235" i="19" s="1"/>
  <c r="E22" i="18"/>
  <c r="E22" i="19"/>
  <c r="F22" i="19" s="1" a="1"/>
  <c r="F22" i="19" s="1"/>
  <c r="E295" i="18"/>
  <c r="E295" i="19"/>
  <c r="F295" i="19" s="1" a="1"/>
  <c r="F295" i="19" s="1"/>
  <c r="E297" i="18"/>
  <c r="E297" i="19"/>
  <c r="F297" i="19" s="1" a="1"/>
  <c r="F297" i="19" s="1"/>
  <c r="E60" i="13"/>
  <c r="E85" i="13"/>
  <c r="E87" i="13"/>
  <c r="E73" i="13"/>
  <c r="E63" i="13"/>
  <c r="E36" i="13"/>
  <c r="E66" i="13"/>
  <c r="E5" i="13"/>
  <c r="E16" i="13"/>
  <c r="E57" i="13"/>
  <c r="E82" i="13"/>
  <c r="E19" i="13"/>
  <c r="E50" i="13"/>
  <c r="E84" i="13"/>
  <c r="E78" i="13"/>
  <c r="E80" i="13"/>
  <c r="E33" i="13"/>
  <c r="E74" i="13"/>
  <c r="E28" i="13"/>
  <c r="E17" i="13"/>
  <c r="E69" i="13"/>
  <c r="E14" i="13"/>
  <c r="E22" i="13"/>
  <c r="E54" i="13"/>
  <c r="E89" i="13"/>
  <c r="E90" i="13"/>
  <c r="E3" i="13"/>
  <c r="E42" i="13"/>
  <c r="E86" i="13"/>
  <c r="E35" i="13"/>
  <c r="E29" i="13"/>
  <c r="E79" i="13"/>
  <c r="E30" i="13"/>
  <c r="E25" i="13"/>
  <c r="E55" i="13"/>
  <c r="E11" i="13"/>
  <c r="E62" i="13"/>
  <c r="E41" i="13"/>
  <c r="E6" i="13"/>
  <c r="E45" i="13"/>
  <c r="E91" i="13"/>
  <c r="E61" i="13"/>
  <c r="E27" i="13"/>
  <c r="E88" i="13"/>
  <c r="E51" i="13"/>
  <c r="E31" i="13"/>
  <c r="E24" i="13"/>
  <c r="E59" i="13"/>
  <c r="E12" i="13"/>
  <c r="E48" i="13"/>
  <c r="E44" i="13"/>
  <c r="E71" i="13"/>
  <c r="E39" i="13"/>
  <c r="E21" i="13"/>
  <c r="E81" i="13"/>
  <c r="E38" i="13"/>
  <c r="E67" i="13"/>
  <c r="E46" i="13"/>
  <c r="E15" i="13"/>
  <c r="E52" i="13"/>
  <c r="E65" i="13"/>
  <c r="E4" i="13"/>
  <c r="E32" i="13"/>
  <c r="E43" i="13"/>
  <c r="E2" i="13"/>
  <c r="E34" i="13"/>
  <c r="E70" i="13"/>
  <c r="E58" i="13"/>
  <c r="E18" i="13"/>
  <c r="E7" i="13"/>
  <c r="E26" i="13"/>
  <c r="E56" i="13"/>
  <c r="E72" i="13"/>
  <c r="E9" i="13"/>
  <c r="E49" i="13"/>
  <c r="E68" i="13"/>
  <c r="E10" i="13"/>
  <c r="E47" i="13"/>
  <c r="E76" i="13"/>
  <c r="E75" i="13"/>
  <c r="E37" i="13"/>
  <c r="E23" i="13"/>
  <c r="E64" i="13"/>
  <c r="E13" i="13"/>
  <c r="E53" i="13"/>
  <c r="E92" i="13"/>
  <c r="E20" i="13"/>
  <c r="E40" i="13"/>
  <c r="E83" i="13"/>
  <c r="B8" i="22" l="1"/>
  <c r="E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B1" authorId="0" shapeId="0" xr:uid="{52DB2BA7-77AE-4DD2-B930-CAAF6E709625}">
      <text>
        <r>
          <rPr>
            <b/>
            <sz val="9"/>
            <color indexed="81"/>
            <rFont val="Tahoma"/>
            <charset val="1"/>
          </rPr>
          <t>BUH:</t>
        </r>
        <r>
          <rPr>
            <sz val="9"/>
            <color indexed="81"/>
            <rFont val="Tahoma"/>
            <charset val="1"/>
          </rPr>
          <t xml:space="preserve">
Массово переименовать __ на _ и пробел на _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<sst xmlns="http://schemas.openxmlformats.org/spreadsheetml/2006/main" count="4721" uniqueCount="749">
  <si>
    <t>4” Long Teardrop</t>
  </si>
  <si>
    <t>S, M, L, XL</t>
  </si>
  <si>
    <t>61432BH THE ARCHITECT</t>
  </si>
  <si>
    <t>6 7/8, 7, 7 1/8, 7 1/4, 7 3/8, 7 1/2, 7 5/8</t>
  </si>
  <si>
    <t>61430BH TRINELL</t>
  </si>
  <si>
    <t>Superior Fur Felt</t>
  </si>
  <si>
    <t>37173BH AMMON</t>
  </si>
  <si>
    <t>30001BH WALSH</t>
  </si>
  <si>
    <t>37171BH WINTERS</t>
  </si>
  <si>
    <t>Black</t>
  </si>
  <si>
    <t>6140 DRAPER III</t>
  </si>
  <si>
    <t>5 1/4” Pinch Front Crown</t>
  </si>
  <si>
    <t>2 1/4” Snap Brim</t>
  </si>
  <si>
    <t>Japanese Grosgrain Trim</t>
  </si>
  <si>
    <t>Genuine Leather Sweatband</t>
  </si>
  <si>
    <t>Fully Lined</t>
  </si>
  <si>
    <t>Black Charcoal Cognac Olive</t>
  </si>
  <si>
    <t>61433BH CAVALIER</t>
  </si>
  <si>
    <t>4 3/4” Raised Front Teardrop Crown</t>
  </si>
  <si>
    <t>2 5/8” Brim</t>
  </si>
  <si>
    <t>Black Maple</t>
  </si>
  <si>
    <t>61424BH RALAT</t>
  </si>
  <si>
    <t>3” Snap Brim</t>
  </si>
  <si>
    <t>Vintage Flooring Nail</t>
  </si>
  <si>
    <t>Fine Woven Sweatband</t>
  </si>
  <si>
    <t>Black Charcoal</t>
  </si>
  <si>
    <t>4 1/2” Cattleman Crown</t>
  </si>
  <si>
    <t>Black Buckskin</t>
  </si>
  <si>
    <t>61442BH NILSON</t>
  </si>
  <si>
    <t>2 7/8” Brim</t>
  </si>
  <si>
    <t>Black Dipped Nail</t>
  </si>
  <si>
    <t>Copper Slate Uniform Green</t>
  </si>
  <si>
    <t>4 1/2” Raised Front Teardrop Crown</t>
  </si>
  <si>
    <t>2 3/4” Brim</t>
  </si>
  <si>
    <t>Lambskin Leather Pug Band with Metal Tip</t>
  </si>
  <si>
    <t>Removable Feather</t>
  </si>
  <si>
    <t>Black Light Mink</t>
  </si>
  <si>
    <t>61428BH GIRVIN</t>
  </si>
  <si>
    <t>4” Long Teardrop Crown</t>
  </si>
  <si>
    <t>3” Brim</t>
  </si>
  <si>
    <t>Black Chocolate</t>
  </si>
  <si>
    <t>47009BH FLUME</t>
  </si>
  <si>
    <t>Fur Velour</t>
  </si>
  <si>
    <t>Smooth Natural Lambskin Trim with Feather</t>
  </si>
  <si>
    <t>Aubergine Black Mink</t>
  </si>
  <si>
    <t>61426BH AUMAN</t>
  </si>
  <si>
    <t>Chain Link Detail</t>
  </si>
  <si>
    <t>37188BH COLBY</t>
  </si>
  <si>
    <t>4 1/2” Fedora Crown</t>
  </si>
  <si>
    <t>2 5/8” Snap Brim</t>
  </si>
  <si>
    <t>Superfine Velour Finish</t>
  </si>
  <si>
    <t>Narrow Leather Band with Thick Topstitch</t>
  </si>
  <si>
    <t>Leather Cord Knot at Crosspiece with Removable Feather</t>
  </si>
  <si>
    <t>Black Nickel Soft Khaki Stucco</t>
  </si>
  <si>
    <t>37189BH GODWIN</t>
  </si>
  <si>
    <t>3” Flat Brim</t>
  </si>
  <si>
    <t>Leather Band with Double Triangle Fold</t>
  </si>
  <si>
    <t>Black Eggplant Lazuli Blue Oak Taupe</t>
  </si>
  <si>
    <t>37190BH TREVEL</t>
  </si>
  <si>
    <t>Japanese Grosgrain Geometric Band</t>
  </si>
  <si>
    <t>Black Copper Nickel</t>
  </si>
  <si>
    <t>37172BH BOGAN</t>
  </si>
  <si>
    <t>4” Center Dent Crown</t>
  </si>
  <si>
    <t>2” Snap Brim</t>
  </si>
  <si>
    <t>Elite Finish</t>
  </si>
  <si>
    <t>Peacoat Plaza Taupe Saddle Steel</t>
  </si>
  <si>
    <t>Almond Black Camel</t>
  </si>
  <si>
    <t>20007BH CLORINDON</t>
  </si>
  <si>
    <t>3” Brim with Bound Edge</t>
  </si>
  <si>
    <t>Elite Stiffened Finish</t>
  </si>
  <si>
    <t>Wide Japanese Grosgrain Band</t>
  </si>
  <si>
    <t>Heathered Ribbon Overlay with Knotted End</t>
  </si>
  <si>
    <t>Leather Sweatband</t>
  </si>
  <si>
    <t>Black Unbleached</t>
  </si>
  <si>
    <t>37193BH CONLON</t>
  </si>
  <si>
    <t>3 1/4” Brim with Slight Curl</t>
  </si>
  <si>
    <t>Beaver Finish</t>
  </si>
  <si>
    <t>Thin Japanese Grosgrain Ribbon Band</t>
  </si>
  <si>
    <t>Black Lazuli Blue Uniform Green</t>
  </si>
  <si>
    <t>37192BH CROFT</t>
  </si>
  <si>
    <t>4” Outdoorsman Crown</t>
  </si>
  <si>
    <t>Japanese Grosgrain Band overlaid with Ostrich Leather Band</t>
  </si>
  <si>
    <t>Black Copper Taupe</t>
  </si>
  <si>
    <t>20001BH COLVER</t>
  </si>
  <si>
    <t>Japanese Grosgrain Trim with Vintage Flooring Nail</t>
  </si>
  <si>
    <t>Drilex® Sweatband</t>
  </si>
  <si>
    <t>Greige Honey Ochre Silver Lining</t>
  </si>
  <si>
    <t>Avion Black Chestnut</t>
  </si>
  <si>
    <t>20009BH COLTER</t>
  </si>
  <si>
    <t>5 1/4” Raised Front Teardrop Crown</t>
  </si>
  <si>
    <t>3” Flat Brim with Underbrim Color Accent</t>
  </si>
  <si>
    <t>Stacked Japanese Grosgrain Ribbon Band</t>
  </si>
  <si>
    <t>Black Nickel Oak</t>
  </si>
  <si>
    <t>30003BH LANG</t>
  </si>
  <si>
    <t>4 1/4” Teardrop Crown</t>
  </si>
  <si>
    <t>3” Flat Brim with Double Wrapped Leather Band</t>
  </si>
  <si>
    <t>Polished Elite Stiffened Finish</t>
  </si>
  <si>
    <t>Avion Black Uniform Green</t>
  </si>
  <si>
    <t>37191BH LEVON</t>
  </si>
  <si>
    <t>4” Telescope Crown</t>
  </si>
  <si>
    <t>Elite Velour Finish</t>
  </si>
  <si>
    <t>Velvet Band with Contrast Tipped Crosspiece</t>
  </si>
  <si>
    <t>Black Lazuli Blue Oak</t>
  </si>
  <si>
    <t>37180BH STEDMAN</t>
  </si>
  <si>
    <t>Leather Double Wrap Band</t>
  </si>
  <si>
    <t>S, M, L, XL, XXL</t>
  </si>
  <si>
    <t>Black Camel Oak Stucco</t>
  </si>
  <si>
    <t>4” Rounded Pork Pie Crown</t>
  </si>
  <si>
    <t>Goatskin Leather Sweatband</t>
  </si>
  <si>
    <t>Black Plaza Taupe</t>
  </si>
  <si>
    <t>37185BH ELLETT</t>
  </si>
  <si>
    <t>4” Sever Pinch Front Crown</t>
  </si>
  <si>
    <t>2 3/8” Snap Brim</t>
  </si>
  <si>
    <t>Japanese Wide Grosgrain Trim Folded with Pleated End Piece</t>
  </si>
  <si>
    <t>Avion Black Soft Khaki</t>
  </si>
  <si>
    <t>37186BH ERNEST</t>
  </si>
  <si>
    <t>Polished Elite Finish</t>
  </si>
  <si>
    <t>Wide Japanese Grosgrain Band with Contrast Stripe at Crosspiece</t>
  </si>
  <si>
    <t>Cream Dipped Nail</t>
  </si>
  <si>
    <t>Black Midnight Brown Unbleached</t>
  </si>
  <si>
    <t>4 1/2” Teardrop Crown</t>
  </si>
  <si>
    <t>2 7/8” Turn Down Brim</t>
  </si>
  <si>
    <t>Almond Black Camel Henna</t>
  </si>
  <si>
    <t>30002BH BARKSDALE</t>
  </si>
  <si>
    <t>3 1/4” Hand Curled Brim</t>
  </si>
  <si>
    <t>Japanese Herringbone Ribbon Trim with Metal Clamp</t>
  </si>
  <si>
    <t>Beech Black Whiskey</t>
  </si>
  <si>
    <t>20006BH DEVERS</t>
  </si>
  <si>
    <t>Pebbled Leather Band with Buckle Detail</t>
  </si>
  <si>
    <t>Ink Blue Plaza Taupe</t>
  </si>
  <si>
    <t>37158BH BRANDT</t>
  </si>
  <si>
    <t>2 1/2”” Turn Down Brim</t>
  </si>
  <si>
    <t>Lanolux®</t>
  </si>
  <si>
    <t>Natural Leather Trim</t>
  </si>
  <si>
    <t>S, M, L, XL, XXL, XXXL</t>
  </si>
  <si>
    <t>Black Black Mix Bluestone Walnut</t>
  </si>
  <si>
    <t>37161BH PERRY</t>
  </si>
  <si>
    <t>Navy Serpent Walnut</t>
  </si>
  <si>
    <t>70656BH ACKER</t>
  </si>
  <si>
    <t>2 1/2” Snap Brim</t>
  </si>
  <si>
    <t>LiteFelt®</t>
  </si>
  <si>
    <t>Dual Color Suede Band with Whip Stitch Detail</t>
  </si>
  <si>
    <t>Thin Metal Detail on Each Side</t>
  </si>
  <si>
    <t>Comfort Sweatband</t>
  </si>
  <si>
    <t>7034 BLIXEN</t>
  </si>
  <si>
    <t>Navy Nickel Satin Brass Silverbelly Vintage Blue</t>
  </si>
  <si>
    <t>7006 BRIAR</t>
  </si>
  <si>
    <t>3” Contour Turn Down Brim</t>
  </si>
  <si>
    <t>Black Unbleached Woodland Mix</t>
  </si>
  <si>
    <t>70655BH LUND</t>
  </si>
  <si>
    <t>Suede Braid Cording with Metal Ends</t>
  </si>
  <si>
    <t>Black Ochre</t>
  </si>
  <si>
    <t>70658BH MOLIN</t>
  </si>
  <si>
    <t>3” Turn Down Brim</t>
  </si>
  <si>
    <t>Japanese Ribbon with Leather Band Overlay</t>
  </si>
  <si>
    <t>Black Oak</t>
  </si>
  <si>
    <t>70657BH FALCON</t>
  </si>
  <si>
    <t>4” Outback Crown</t>
  </si>
  <si>
    <t>Japanese Grograin Band with a Two Tone Leather Band</t>
  </si>
  <si>
    <t>Avion Black</t>
  </si>
  <si>
    <t>70659BH COLVIN</t>
  </si>
  <si>
    <t>Thin Double Wrapped Leather Band</t>
  </si>
  <si>
    <t>Black Honey Uniform Green</t>
  </si>
  <si>
    <t>70660BH ERLER</t>
  </si>
  <si>
    <t>4” Severe Pinch Front Crown</t>
  </si>
  <si>
    <t>Partial Grosgrain Band</t>
  </si>
  <si>
    <t>Pinch Stitching on Crown</t>
  </si>
  <si>
    <t>Black Nickel Satin Brass Uniform Green</t>
  </si>
  <si>
    <t>7021 DARRON</t>
  </si>
  <si>
    <t>4 1/2” Telescope Crown</t>
  </si>
  <si>
    <t>1 1/2” Snap</t>
  </si>
  <si>
    <t>Black Caramel Gun Metal Satin Brass Soft Khaki</t>
  </si>
  <si>
    <t>7005 CURTIS</t>
  </si>
  <si>
    <t>4” Low Profile Pinch Front Crown</t>
  </si>
  <si>
    <t>2 1/2” Turn Down Brim</t>
  </si>
  <si>
    <t>Sea Breeze Serpent Speckled Egg Mix Uniform Green Vintage Blue</t>
  </si>
  <si>
    <t>Antique Black Contrapposto Grey Navy</t>
  </si>
  <si>
    <t>70652BH MARACK</t>
  </si>
  <si>
    <t>Japanese Double Layered Ribbon Band</t>
  </si>
  <si>
    <t>Black Oxford Mix</t>
  </si>
  <si>
    <t>70646BH NELLES</t>
  </si>
  <si>
    <t>4” Low Teardrop Crown</t>
  </si>
  <si>
    <t>Two Tone Braided Leather Cord Trim</t>
  </si>
  <si>
    <t>Moisture Wicking Sweatband</t>
  </si>
  <si>
    <t>Black Camel Pale Olive Whiskey</t>
  </si>
  <si>
    <t>70654BH TREPORT</t>
  </si>
  <si>
    <t>Aged Suede Band with Metal Trim</t>
  </si>
  <si>
    <t>Ink Blue Olive Mix Rust</t>
  </si>
  <si>
    <t>7002 FEDORA</t>
  </si>
  <si>
    <t>Black Graphite Nickel Red</t>
  </si>
  <si>
    <t>70613BH SPERLING</t>
  </si>
  <si>
    <t>Bluestone Serpent Woodland Mix</t>
  </si>
  <si>
    <t>70653BH BURNELL</t>
  </si>
  <si>
    <t>Japanese Ribbon with Two Slot Crosspiece</t>
  </si>
  <si>
    <t>Feather inserted into Slots</t>
  </si>
  <si>
    <t>Natural Mix Ochre</t>
  </si>
  <si>
    <t>7016 WYNN</t>
  </si>
  <si>
    <t>1 3/4” Contour Snap Brim</t>
  </si>
  <si>
    <t>Oxblood Pewter Serpent Silverbelly</t>
  </si>
  <si>
    <t>Black Cognac Olive Mix</t>
  </si>
  <si>
    <t>7055 ATMORE</t>
  </si>
  <si>
    <t>2 1/4” Brim</t>
  </si>
  <si>
    <t>Hand Torched LiteFelt®</t>
  </si>
  <si>
    <t>Medium Brown Mix</t>
  </si>
  <si>
    <t>7001 TINO</t>
  </si>
  <si>
    <t>Contrapposto Copper Natural Mix Navy Port</t>
  </si>
  <si>
    <t>Red Satin Brass Sea Breeze Unbleached Vintage Blue</t>
  </si>
  <si>
    <t>Basalt Black Black Mix Brown</t>
  </si>
  <si>
    <t>38367BH NIALL</t>
  </si>
  <si>
    <t>4” Brim</t>
  </si>
  <si>
    <t>Wool Felt</t>
  </si>
  <si>
    <t>Narrow Two Tone Japanese Grograin Trim</t>
  </si>
  <si>
    <t>Black Cognac Fawn</t>
  </si>
  <si>
    <t>38359BH TROPE</t>
  </si>
  <si>
    <t>2 1/2” Bound Brim</t>
  </si>
  <si>
    <t>No Band</t>
  </si>
  <si>
    <t>Bailey Oval Pin</t>
  </si>
  <si>
    <t>Black Uniform Green</t>
  </si>
  <si>
    <t>38368BH CYD</t>
  </si>
  <si>
    <t>Avion Black Whiskey</t>
  </si>
  <si>
    <t>38366BH THALER</t>
  </si>
  <si>
    <t>Pug Band</t>
  </si>
  <si>
    <t>Black Nickel Uniform Green</t>
  </si>
  <si>
    <t>3817 GODFATHER</t>
  </si>
  <si>
    <t>Homburg Crown</t>
  </si>
  <si>
    <t>2 3/4” Roll Brim with Binding</t>
  </si>
  <si>
    <t>3814 GANGSTER</t>
  </si>
  <si>
    <t>38345BH MAGLOR</t>
  </si>
  <si>
    <t>1 1/2” Brim</t>
  </si>
  <si>
    <t>Grosgrain Trim</t>
  </si>
  <si>
    <t>Black Chocolate Forest Navy</t>
  </si>
  <si>
    <t>7100 RIFF</t>
  </si>
  <si>
    <t>Polished Wool Felt</t>
  </si>
  <si>
    <t>Black Lazuli Blue Mink Ochre</t>
  </si>
  <si>
    <t>38350BH PISTON</t>
  </si>
  <si>
    <t>3 1/4” Brim</t>
  </si>
  <si>
    <t>Vegan Leather Bolo Cord</t>
  </si>
  <si>
    <t>Black Caramel Navy Olive</t>
  </si>
  <si>
    <t>38357BH KISNER</t>
  </si>
  <si>
    <t>5 1/2” Open Crown</t>
  </si>
  <si>
    <t>Stiffened Wool Felt</t>
  </si>
  <si>
    <t>Laser Etched Design at Center Back</t>
  </si>
  <si>
    <t>Logo Metal Staple</t>
  </si>
  <si>
    <t>Black Silver Sand</t>
  </si>
  <si>
    <t>71001BH CRISS</t>
  </si>
  <si>
    <t>Bitter Chocolate Black Mink Night Shade Navy</t>
  </si>
  <si>
    <t>10001BH BRODNAX</t>
  </si>
  <si>
    <t>4 1/2” Moldable Crown</t>
  </si>
  <si>
    <t>2 1/2” Brim</t>
  </si>
  <si>
    <t>Moldable Wool Felt Finish</t>
  </si>
  <si>
    <t>Japanese Grosgrain Ribbon</t>
  </si>
  <si>
    <t>Overlaid with Laced Leather Band</t>
  </si>
  <si>
    <t>Black Olive Oil Plaza Taupe</t>
  </si>
  <si>
    <t>38358BH STERNE</t>
  </si>
  <si>
    <t>Japanese Grosgrain Ribbon with Double Folded Loop</t>
  </si>
  <si>
    <t>Braided Leather Cord Overlay with Metal Ends</t>
  </si>
  <si>
    <t>Ochre Soft Khaki</t>
  </si>
  <si>
    <t>38349BH KLAXON</t>
  </si>
  <si>
    <t>2” Brim</t>
  </si>
  <si>
    <t>Black Navy</t>
  </si>
  <si>
    <t>1451 JETT</t>
  </si>
  <si>
    <t>4” Porkpie Crown</t>
  </si>
  <si>
    <t>6 3/4, 6 7/8, 7, 7 1/8, 7 1/4, 7 3/8, 7 1/2, 7 5/8</t>
  </si>
  <si>
    <t>1452 HARKER</t>
  </si>
  <si>
    <t>4 1/2” Derby Crown</t>
  </si>
  <si>
    <t>1 1/2” Stingy Rolled Brim</t>
  </si>
  <si>
    <t>Black Hemlock</t>
  </si>
  <si>
    <t>3813 ICE</t>
  </si>
  <si>
    <t>5” Tall Crown</t>
  </si>
  <si>
    <t>2 1/8” Roll Brim with Binding</t>
  </si>
  <si>
    <t>3816 DERBY</t>
  </si>
  <si>
    <t>Black Brown White</t>
  </si>
  <si>
    <t>81670 BILLY</t>
  </si>
  <si>
    <t>3 3/4” Teardrop Crown</t>
  </si>
  <si>
    <t>1 5/8” Snap Brim</t>
  </si>
  <si>
    <t>Braid</t>
  </si>
  <si>
    <t>Fog Latte Navy Static Tan</t>
  </si>
  <si>
    <t>Birch Black Coconut Deep Red Espresso</t>
  </si>
  <si>
    <t>81690 MANNES</t>
  </si>
  <si>
    <t>Contrast Rope Grosgrain Band</t>
  </si>
  <si>
    <t>Navy Multi Nordic Multi Overcast Skydiver Woods Multi</t>
  </si>
  <si>
    <t>25550BH DERIN</t>
  </si>
  <si>
    <t>Paneled Contour Fit</t>
  </si>
  <si>
    <t>Black Blue Bronze</t>
  </si>
  <si>
    <t>25553BH ABEL</t>
  </si>
  <si>
    <t>Classic Flat Cap</t>
  </si>
  <si>
    <t>Double Pinch Pleat Center Front</t>
  </si>
  <si>
    <t>Wool Blend</t>
  </si>
  <si>
    <t>Copper Green Grey</t>
  </si>
  <si>
    <t>25552BH CLAUD</t>
  </si>
  <si>
    <t>8/4 Cap</t>
  </si>
  <si>
    <t>25551BH FOSTER</t>
  </si>
  <si>
    <t>Convertible Earflaps</t>
  </si>
  <si>
    <t>Avion Black Oak</t>
  </si>
  <si>
    <t>25555BH APOSTO</t>
  </si>
  <si>
    <t>Beige Stripe Black Stripe Avion Stripe</t>
  </si>
  <si>
    <t>25554BH LOU</t>
  </si>
  <si>
    <t>Contour 5 Panel Cap</t>
  </si>
  <si>
    <t>Oak Plaid</t>
  </si>
  <si>
    <t>25558BH FURMAN</t>
  </si>
  <si>
    <t>Contour 8 Panel</t>
  </si>
  <si>
    <t>Blue Plaid Copper Plaid Uniform Green Plaid</t>
  </si>
  <si>
    <t>25440 ORMOND</t>
  </si>
  <si>
    <t>Black Paid Brown Herringbone</t>
  </si>
  <si>
    <t>25548BH FINNEGAN</t>
  </si>
  <si>
    <t>25557BH BRUNE</t>
  </si>
  <si>
    <t>Avion Grey</t>
  </si>
  <si>
    <t>25556BH GRIFF</t>
  </si>
  <si>
    <t>Avion Plaid Oak Twill Uniform Green Plaid</t>
  </si>
  <si>
    <t>1365 GRAHAM</t>
  </si>
  <si>
    <t>Water Resistant Poplin Fabric</t>
  </si>
  <si>
    <t>Black Chino Navy Tan</t>
  </si>
  <si>
    <t>25150BH REFFELL</t>
  </si>
  <si>
    <t>Leather</t>
  </si>
  <si>
    <t>Black Copper</t>
  </si>
  <si>
    <t>25102 TAXTEN</t>
  </si>
  <si>
    <t>Burnished Lambskin Leather</t>
  </si>
  <si>
    <t>Brown</t>
  </si>
  <si>
    <t>25101 STOCKTON</t>
  </si>
  <si>
    <t>Ivy Cap</t>
  </si>
  <si>
    <t>Genuine Leather</t>
  </si>
  <si>
    <t>Grosgrain Sweatband</t>
  </si>
  <si>
    <t>25111 LAZAR</t>
  </si>
  <si>
    <t>Dark Coffee</t>
  </si>
  <si>
    <t>25100 NOCLIN</t>
  </si>
  <si>
    <t>25105 VEGA</t>
  </si>
  <si>
    <t>Trapper</t>
  </si>
  <si>
    <t>Lambskin Leather / Faux Fur</t>
  </si>
  <si>
    <t>25141BH BRODIE</t>
  </si>
  <si>
    <t>100% Viscose / Faux Fur</t>
  </si>
  <si>
    <t>Marl Black Navy Plaid</t>
  </si>
  <si>
    <t>25119 VERNON</t>
  </si>
  <si>
    <t>Genuine Lambskin Leather / Rabbit Fur</t>
  </si>
  <si>
    <t>Hand Stitched Crown Detail</t>
  </si>
  <si>
    <t>Black Brown</t>
  </si>
  <si>
    <t>1362 DALTON</t>
  </si>
  <si>
    <t>4 1/2” Safari Crease Crown</t>
  </si>
  <si>
    <t>2 3/4” Turn Down Brim</t>
  </si>
  <si>
    <t>1369 JACKMAN</t>
  </si>
  <si>
    <t>4” Low Pinch Front Crown</t>
  </si>
  <si>
    <t>2 1/8” Brim</t>
  </si>
  <si>
    <t>Vegan Leather Trim</t>
  </si>
  <si>
    <t>Roll Up / Packable</t>
  </si>
  <si>
    <t>Includes Dust Bag</t>
  </si>
  <si>
    <t>Black Cognac Copper Medium Brown Mix Basalt Avion</t>
  </si>
  <si>
    <t>Cement Multi Deep Red Multi Light Grey Multi Natural Multi Brown Multi Charcoal Multi</t>
  </si>
  <si>
    <t>Charcoal Dk. Brown Navy Black Burgundy</t>
  </si>
  <si>
    <t>Image_001.jpg</t>
  </si>
  <si>
    <t>Image_004.png</t>
  </si>
  <si>
    <t>Image_007.png</t>
  </si>
  <si>
    <t>Image_010.png</t>
  </si>
  <si>
    <t>Image_013.png</t>
  </si>
  <si>
    <t>Image_016.png</t>
  </si>
  <si>
    <t>Image_019.png</t>
  </si>
  <si>
    <t>Image_022.png</t>
  </si>
  <si>
    <t>Image_025.png</t>
  </si>
  <si>
    <t>Image_028.jpg</t>
  </si>
  <si>
    <t>Image_031.jpg</t>
  </si>
  <si>
    <t>Image_034.png</t>
  </si>
  <si>
    <t>Image_037.png</t>
  </si>
  <si>
    <t>Image_040.png</t>
  </si>
  <si>
    <t>Image_043.jpg</t>
  </si>
  <si>
    <t>Image_046.png</t>
  </si>
  <si>
    <t>Image_049.png</t>
  </si>
  <si>
    <t>Image_052.jpg</t>
  </si>
  <si>
    <t>Image_056.png</t>
  </si>
  <si>
    <t>Image_060.png</t>
  </si>
  <si>
    <t>Image_063.png</t>
  </si>
  <si>
    <t>Image_066.jpg</t>
  </si>
  <si>
    <t>Image_069.png</t>
  </si>
  <si>
    <t>Image_072.jpg</t>
  </si>
  <si>
    <t>Image_075.jpg</t>
  </si>
  <si>
    <t>Image_078.png</t>
  </si>
  <si>
    <t>Image_081.png</t>
  </si>
  <si>
    <t>Image_085.png</t>
  </si>
  <si>
    <t>Image_089.png</t>
  </si>
  <si>
    <t>Image_092.png</t>
  </si>
  <si>
    <t>Image_095.png</t>
  </si>
  <si>
    <t>Image_098.png</t>
  </si>
  <si>
    <t>Image_101.png</t>
  </si>
  <si>
    <t>Image_104.png</t>
  </si>
  <si>
    <t>Image_107.png</t>
  </si>
  <si>
    <t>Image_110.png</t>
  </si>
  <si>
    <t>Image_113.jpg</t>
  </si>
  <si>
    <t>Image_117.jpg</t>
  </si>
  <si>
    <t>Image_121.png</t>
  </si>
  <si>
    <t>Image_124.png</t>
  </si>
  <si>
    <t>Image_128.png</t>
  </si>
  <si>
    <t>Image_131.png</t>
  </si>
  <si>
    <t>Image_134.png</t>
  </si>
  <si>
    <t>Image_137.png</t>
  </si>
  <si>
    <t>Image_140.png</t>
  </si>
  <si>
    <t>Image_143.png</t>
  </si>
  <si>
    <t>Image_146.png</t>
  </si>
  <si>
    <t>Image_150.png</t>
  </si>
  <si>
    <t>Image_153.png</t>
  </si>
  <si>
    <t>Image_158.jpg</t>
  </si>
  <si>
    <t>Image_161.png</t>
  </si>
  <si>
    <t>Image_164.jpg</t>
  </si>
  <si>
    <t>Image_167.png</t>
  </si>
  <si>
    <t>Image_170.jpg</t>
  </si>
  <si>
    <t>Image_173.png</t>
  </si>
  <si>
    <t>Image_176.png</t>
  </si>
  <si>
    <t>Image_179.png</t>
  </si>
  <si>
    <t>Image_182.png</t>
  </si>
  <si>
    <t>Image_185.jpg</t>
  </si>
  <si>
    <t>Image_188.png</t>
  </si>
  <si>
    <t>Image_191.png</t>
  </si>
  <si>
    <t>Image_194.jpg</t>
  </si>
  <si>
    <t>Image_197.png</t>
  </si>
  <si>
    <t>Image_200.png</t>
  </si>
  <si>
    <t>Image_203.png</t>
  </si>
  <si>
    <t>Image_206.png</t>
  </si>
  <si>
    <t>Image_209.png</t>
  </si>
  <si>
    <t>Image_212.png</t>
  </si>
  <si>
    <t>Image_216.png</t>
  </si>
  <si>
    <t>Image_221.png</t>
  </si>
  <si>
    <t>Image_224.png</t>
  </si>
  <si>
    <t>Image_227.png</t>
  </si>
  <si>
    <t>Image_230.png</t>
  </si>
  <si>
    <t>Image_233.png</t>
  </si>
  <si>
    <t>Image_236.png</t>
  </si>
  <si>
    <t>Image_239.png</t>
  </si>
  <si>
    <t>Image_242.png</t>
  </si>
  <si>
    <t>Image_245.png</t>
  </si>
  <si>
    <t>Image_248.png</t>
  </si>
  <si>
    <t>Image_251.png</t>
  </si>
  <si>
    <t>Image_254.png</t>
  </si>
  <si>
    <t>Image_257.png</t>
  </si>
  <si>
    <t>Image_260.png</t>
  </si>
  <si>
    <t>Image_263.png</t>
  </si>
  <si>
    <t>Image_266.png</t>
  </si>
  <si>
    <t>Image_269.png</t>
  </si>
  <si>
    <t>Image_272.png</t>
  </si>
  <si>
    <t>Image_275.png</t>
  </si>
  <si>
    <t>Image_278.png</t>
  </si>
  <si>
    <t>Image_281.png</t>
  </si>
  <si>
    <t>Image_285.png</t>
  </si>
  <si>
    <t>Название</t>
  </si>
  <si>
    <t>Данные</t>
  </si>
  <si>
    <t>Style</t>
  </si>
  <si>
    <t>Sizes</t>
  </si>
  <si>
    <t>Colors</t>
  </si>
  <si>
    <t>Fog Latte Navy Static Tan Birch Black Coconut Deep Red Espresso</t>
  </si>
  <si>
    <t>Peacoat Plaza Taupe Saddle Steel Almond Black Camel</t>
  </si>
  <si>
    <t>Greige Honey Ochre Silver Lining Avion Black Chestnut</t>
  </si>
  <si>
    <t>Цвета</t>
  </si>
  <si>
    <t>Peacoat Plaza Taupe Saddle Steel Almond Black Camel Henna</t>
  </si>
  <si>
    <t>Navy Nickel Satin Brass Silverbelly Vintage Blue Black Cognac Copper Medium Brown Mix Basalt Avion</t>
  </si>
  <si>
    <t>Sea Breeze Serpent Speckled Egg Mix Uniform Green Vintage Blue Antique Black Contrapposto Grey Navy</t>
  </si>
  <si>
    <t>Oxblood Pewter Serpent Silverbelly Black Cognac Olive Mix</t>
  </si>
  <si>
    <t>Navy Multi Nordic Multi Overcast Skydiver Woods Multi Cement Multi Deep Red Multi Light Grey Multi Natural Multi Brown Multi Charcoal Multi</t>
  </si>
  <si>
    <t xml:space="preserve">Charcoal Dk. Brown Navy Black Burgundy </t>
  </si>
  <si>
    <t>Red Satin Brass Sea Breeze Unbleached Vintage Blue Basalt Black Black Mix Brown</t>
  </si>
  <si>
    <t>Contrapposto Copper Natural Mix Navy Port Red Satin Brass Sea Breeze Unbleached Vintage Blue Basalt Black Black Mix Brown</t>
  </si>
  <si>
    <t>Двойные цвета</t>
  </si>
  <si>
    <t>Uniform Green</t>
  </si>
  <si>
    <t>Light Mink</t>
  </si>
  <si>
    <t>Soft Khaki</t>
  </si>
  <si>
    <t>Lazuli Blue</t>
  </si>
  <si>
    <t>Silver Lining</t>
  </si>
  <si>
    <t>Plaza Taupe</t>
  </si>
  <si>
    <t>Midnight Brown</t>
  </si>
  <si>
    <t>Black Mix</t>
  </si>
  <si>
    <t>Woodland Mix</t>
  </si>
  <si>
    <t>Satin Brass</t>
  </si>
  <si>
    <t>Vintage Blue</t>
  </si>
  <si>
    <t>Speckled Egg Mix</t>
  </si>
  <si>
    <t>Ink Blue</t>
  </si>
  <si>
    <t>Olive Mix</t>
  </si>
  <si>
    <t>Gun Metal</t>
  </si>
  <si>
    <t>Pale Olive</t>
  </si>
  <si>
    <t>Natural Mix</t>
  </si>
  <si>
    <t>Oxford Mix</t>
  </si>
  <si>
    <t>Sea Breeze</t>
  </si>
  <si>
    <t>Bitter Chocolate</t>
  </si>
  <si>
    <t>Night Shade</t>
  </si>
  <si>
    <t>Silver Sand</t>
  </si>
  <si>
    <t>Olive Oil</t>
  </si>
  <si>
    <t>Deep Red</t>
  </si>
  <si>
    <t>Brown Multi</t>
  </si>
  <si>
    <t>Charcoal Multi</t>
  </si>
  <si>
    <t>Woods Multi</t>
  </si>
  <si>
    <t>Navy Multi</t>
  </si>
  <si>
    <t>Nordic Multi</t>
  </si>
  <si>
    <t>Cement Multi</t>
  </si>
  <si>
    <t>Multi Light</t>
  </si>
  <si>
    <t>Natural Multi</t>
  </si>
  <si>
    <t>Grey Multi</t>
  </si>
  <si>
    <t>Beige Stripe</t>
  </si>
  <si>
    <t>Black Stripe</t>
  </si>
  <si>
    <t>Avion Stripe</t>
  </si>
  <si>
    <t>Dk. Brown</t>
  </si>
  <si>
    <t>Avion Plaid</t>
  </si>
  <si>
    <t>Uniform Green Plaid</t>
  </si>
  <si>
    <t>Oak Twill</t>
  </si>
  <si>
    <t>Copper Plaid</t>
  </si>
  <si>
    <t>Blue Plaid</t>
  </si>
  <si>
    <t>Black Paid</t>
  </si>
  <si>
    <t>Brown Herringbone</t>
  </si>
  <si>
    <t>Marl Black</t>
  </si>
  <si>
    <t>Navy Plaid</t>
  </si>
  <si>
    <t>Разобранные</t>
  </si>
  <si>
    <t>VLUP</t>
  </si>
  <si>
    <t>Запятые</t>
  </si>
  <si>
    <t>Photo</t>
  </si>
  <si>
    <t>Path</t>
  </si>
  <si>
    <t>Chino</t>
  </si>
  <si>
    <t>Navy</t>
  </si>
  <si>
    <t>Tan</t>
  </si>
  <si>
    <t>Burgundy</t>
  </si>
  <si>
    <t>Charcoal</t>
  </si>
  <si>
    <t>Ochre</t>
  </si>
  <si>
    <t>Copper</t>
  </si>
  <si>
    <t>Plaid</t>
  </si>
  <si>
    <t>Grey</t>
  </si>
  <si>
    <t>Avion</t>
  </si>
  <si>
    <t>Oak</t>
  </si>
  <si>
    <t>Green</t>
  </si>
  <si>
    <t>Blue</t>
  </si>
  <si>
    <t>Bronze</t>
  </si>
  <si>
    <t>Overcast</t>
  </si>
  <si>
    <t>Skydiver</t>
  </si>
  <si>
    <t>Latte</t>
  </si>
  <si>
    <t>Static</t>
  </si>
  <si>
    <t>Birch</t>
  </si>
  <si>
    <t>Coconut</t>
  </si>
  <si>
    <t>Espresso</t>
  </si>
  <si>
    <t>Fog</t>
  </si>
  <si>
    <t>Hemlock</t>
  </si>
  <si>
    <t>White</t>
  </si>
  <si>
    <t>Caramel</t>
  </si>
  <si>
    <t>Olive</t>
  </si>
  <si>
    <t>Mink</t>
  </si>
  <si>
    <t>Chocolate</t>
  </si>
  <si>
    <t>Forest</t>
  </si>
  <si>
    <t>Nickel</t>
  </si>
  <si>
    <t>Whiskey</t>
  </si>
  <si>
    <t>Cognac</t>
  </si>
  <si>
    <t>Fawn</t>
  </si>
  <si>
    <t>Port</t>
  </si>
  <si>
    <t>Red</t>
  </si>
  <si>
    <t>Unbleached</t>
  </si>
  <si>
    <t>Basalt</t>
  </si>
  <si>
    <t>Contrapposto</t>
  </si>
  <si>
    <t>Pewter</t>
  </si>
  <si>
    <t>Serpent</t>
  </si>
  <si>
    <t>Silverbelly</t>
  </si>
  <si>
    <t>Oxblood</t>
  </si>
  <si>
    <t>Camel</t>
  </si>
  <si>
    <t>Rust</t>
  </si>
  <si>
    <t>Graphite</t>
  </si>
  <si>
    <t>Antique</t>
  </si>
  <si>
    <t>Bluestone</t>
  </si>
  <si>
    <t>Honey</t>
  </si>
  <si>
    <t>Walnut</t>
  </si>
  <si>
    <t>Saddle</t>
  </si>
  <si>
    <t>Steel</t>
  </si>
  <si>
    <t>Almond</t>
  </si>
  <si>
    <t>Peacoat</t>
  </si>
  <si>
    <t>Henna</t>
  </si>
  <si>
    <t>Beech</t>
  </si>
  <si>
    <t>Stucco</t>
  </si>
  <si>
    <t>Chestnut</t>
  </si>
  <si>
    <t>Greige</t>
  </si>
  <si>
    <t>Taupe</t>
  </si>
  <si>
    <t>Eggplant</t>
  </si>
  <si>
    <t>Aubergine</t>
  </si>
  <si>
    <t>Maple</t>
  </si>
  <si>
    <t>Buckskin</t>
  </si>
  <si>
    <t>Slate</t>
  </si>
  <si>
    <t>New Path</t>
  </si>
  <si>
    <t>21-437-09</t>
  </si>
  <si>
    <t>21-722-36</t>
  </si>
  <si>
    <t>21-566-14</t>
  </si>
  <si>
    <t>21-723-14</t>
  </si>
  <si>
    <t>21-308-09</t>
  </si>
  <si>
    <t>21-308-14</t>
  </si>
  <si>
    <t>21-435-41</t>
  </si>
  <si>
    <t>21-435-09</t>
  </si>
  <si>
    <t>21-435-01</t>
  </si>
  <si>
    <t>21-565-09</t>
  </si>
  <si>
    <t>21-719-02</t>
  </si>
  <si>
    <t>21-720-41</t>
  </si>
  <si>
    <t>21-432-08</t>
  </si>
  <si>
    <t>21-432-70</t>
  </si>
  <si>
    <t>21-432-36</t>
  </si>
  <si>
    <t>21-432-09</t>
  </si>
  <si>
    <t>21-432-14</t>
  </si>
  <si>
    <t>21-323-06</t>
  </si>
  <si>
    <t>21-323-14</t>
  </si>
  <si>
    <t>21-323-09</t>
  </si>
  <si>
    <t>21-323-02</t>
  </si>
  <si>
    <t>21-717-17</t>
  </si>
  <si>
    <t>21-582-09</t>
  </si>
  <si>
    <t>21-582-02</t>
  </si>
  <si>
    <t>21-582-36</t>
  </si>
  <si>
    <t>21-711-09</t>
  </si>
  <si>
    <t>21-711-91</t>
  </si>
  <si>
    <t>21-555-09</t>
  </si>
  <si>
    <t>21-555-36</t>
  </si>
  <si>
    <t>21-718-14</t>
  </si>
  <si>
    <t>21-718-02</t>
  </si>
  <si>
    <t>21-676-09</t>
  </si>
  <si>
    <t>21-676-03</t>
  </si>
  <si>
    <t>21-675-09</t>
  </si>
  <si>
    <t>21-324-06</t>
  </si>
  <si>
    <t>21-324-14</t>
  </si>
  <si>
    <t>21-324-08</t>
  </si>
  <si>
    <t>21-324-02</t>
  </si>
  <si>
    <t>21-324-09</t>
  </si>
  <si>
    <t>21-324-13</t>
  </si>
  <si>
    <t>21-322-06</t>
  </si>
  <si>
    <t>21-322-36</t>
  </si>
  <si>
    <t>21-322-14</t>
  </si>
  <si>
    <t>21-322-08</t>
  </si>
  <si>
    <t>21-322-15</t>
  </si>
  <si>
    <t>21-322-09</t>
  </si>
  <si>
    <t>21-322-02</t>
  </si>
  <si>
    <t>21-725-14</t>
  </si>
  <si>
    <t>21-724-09</t>
  </si>
  <si>
    <t>21-724-70</t>
  </si>
  <si>
    <t>21-069-10</t>
  </si>
  <si>
    <t>21-069-17</t>
  </si>
  <si>
    <t>21-069-14</t>
  </si>
  <si>
    <t>21-074-16</t>
  </si>
  <si>
    <t>21-074-02</t>
  </si>
  <si>
    <t>21-074-09</t>
  </si>
  <si>
    <t>21-074-15</t>
  </si>
  <si>
    <t>21-623-01</t>
  </si>
  <si>
    <t>21-623-91</t>
  </si>
  <si>
    <t>21-009-03</t>
  </si>
  <si>
    <t>21-009-19</t>
  </si>
  <si>
    <t>21-009-36</t>
  </si>
  <si>
    <t>21-009-09</t>
  </si>
  <si>
    <t>21-009-05</t>
  </si>
  <si>
    <t>21-009-06</t>
  </si>
  <si>
    <t>21-072-09</t>
  </si>
  <si>
    <t>21-072-13</t>
  </si>
  <si>
    <t>21-072-03</t>
  </si>
  <si>
    <t>21-680-02</t>
  </si>
  <si>
    <t>21-680-70</t>
  </si>
  <si>
    <t>21-068-09</t>
  </si>
  <si>
    <t>21-068-08</t>
  </si>
  <si>
    <t>21-068-18</t>
  </si>
  <si>
    <t>21-681-09</t>
  </si>
  <si>
    <t>21-627-09</t>
  </si>
  <si>
    <t>21-627-02</t>
  </si>
  <si>
    <t>21-627-03</t>
  </si>
  <si>
    <t>21-627-13</t>
  </si>
  <si>
    <t>21-679-09</t>
  </si>
  <si>
    <t>21-011-12</t>
  </si>
  <si>
    <t>21-011-05</t>
  </si>
  <si>
    <t>21-011-51</t>
  </si>
  <si>
    <t>21-011-01</t>
  </si>
  <si>
    <t>21-011-09</t>
  </si>
  <si>
    <t>21-011-14</t>
  </si>
  <si>
    <t>21-011-74</t>
  </si>
  <si>
    <t>21-012-01</t>
  </si>
  <si>
    <t>21-012-16</t>
  </si>
  <si>
    <t>21-012-44</t>
  </si>
  <si>
    <t>21-012-18</t>
  </si>
  <si>
    <t>21-012-17</t>
  </si>
  <si>
    <t>21-012-00</t>
  </si>
  <si>
    <t>21-012-08</t>
  </si>
  <si>
    <t>21-012-09</t>
  </si>
  <si>
    <t>21-012-05</t>
  </si>
  <si>
    <t>21-012-14</t>
  </si>
  <si>
    <t>21-077-09</t>
  </si>
  <si>
    <t>21-077-14</t>
  </si>
  <si>
    <t>21-077-70</t>
  </si>
  <si>
    <t>21-303-09</t>
  </si>
  <si>
    <t>21-558-09</t>
  </si>
  <si>
    <t>21-558-14</t>
  </si>
  <si>
    <t>21-558-11</t>
  </si>
  <si>
    <t>21-558-16</t>
  </si>
  <si>
    <t>21-059-09</t>
  </si>
  <si>
    <t>21-337-09</t>
  </si>
  <si>
    <t>21-337-08</t>
  </si>
  <si>
    <t>21-337-16</t>
  </si>
  <si>
    <t>21-677-09</t>
  </si>
  <si>
    <t>21-561-09</t>
  </si>
  <si>
    <t>21-561-02</t>
  </si>
  <si>
    <t>21-561-16</t>
  </si>
  <si>
    <t>21-561-03</t>
  </si>
  <si>
    <t>21-674-11</t>
  </si>
  <si>
    <t>21-721-03</t>
  </si>
  <si>
    <t>21-560-09</t>
  </si>
  <si>
    <t>21-560-16</t>
  </si>
  <si>
    <t>21-266-09</t>
  </si>
  <si>
    <t>21-058-09</t>
  </si>
  <si>
    <t>21-058-14</t>
  </si>
  <si>
    <t>21-058-17</t>
  </si>
  <si>
    <t>21-049-09</t>
  </si>
  <si>
    <t>21-049-11</t>
  </si>
  <si>
    <t>21-057-09</t>
  </si>
  <si>
    <t>21-090-82</t>
  </si>
  <si>
    <t>21-090-16</t>
  </si>
  <si>
    <t>21-090-05</t>
  </si>
  <si>
    <t>21-090-15</t>
  </si>
  <si>
    <t>21-090-09</t>
  </si>
  <si>
    <t>21-090-12</t>
  </si>
  <si>
    <t>21-090-91</t>
  </si>
  <si>
    <t>21-091-73</t>
  </si>
  <si>
    <t>21-091-16</t>
  </si>
  <si>
    <t>21-715-09</t>
  </si>
  <si>
    <t>21-715-00</t>
  </si>
  <si>
    <t>21-018-09</t>
  </si>
  <si>
    <t>21-018-36</t>
  </si>
  <si>
    <t>21-018-06</t>
  </si>
  <si>
    <t>21-018-02</t>
  </si>
  <si>
    <t>21-019-09</t>
  </si>
  <si>
    <t>21-016-09</t>
  </si>
  <si>
    <t>21-422-05</t>
  </si>
  <si>
    <t>21-422-06</t>
  </si>
  <si>
    <t>21-004-09</t>
  </si>
  <si>
    <t>21-004-14</t>
  </si>
  <si>
    <t>21-005-09</t>
  </si>
  <si>
    <t>21-047-05</t>
  </si>
  <si>
    <t>21-047-06</t>
  </si>
  <si>
    <t>21-047-09</t>
  </si>
  <si>
    <t>21-047-12</t>
  </si>
  <si>
    <t>21-267-09</t>
  </si>
  <si>
    <t>21-267-08</t>
  </si>
  <si>
    <t>21-267-16</t>
  </si>
  <si>
    <t>21-267-02</t>
  </si>
  <si>
    <t>Color</t>
  </si>
  <si>
    <t>Art</t>
  </si>
  <si>
    <t>Style/Color</t>
  </si>
  <si>
    <t>InitPath</t>
  </si>
  <si>
    <t>https://goorin.ru/components/com_jshopping/files/img_products/full_</t>
  </si>
  <si>
    <t>ImgName</t>
  </si>
  <si>
    <t>Light Grey</t>
  </si>
  <si>
    <t>Сорт</t>
  </si>
  <si>
    <t>Deep Red Multi</t>
  </si>
  <si>
    <t>Light Grey Multi</t>
  </si>
  <si>
    <t>-</t>
  </si>
  <si>
    <t>100% Кожа</t>
  </si>
  <si>
    <t>100% Искусственная кожа</t>
  </si>
  <si>
    <t>50% Вискоза - 50% Искусственный мех</t>
  </si>
  <si>
    <t>50% Шерсть - 50% Полиэстер</t>
  </si>
  <si>
    <t>100% Кожа ягненка</t>
  </si>
  <si>
    <t>100% Натуральная кожа</t>
  </si>
  <si>
    <t>50% Овечья кожа - 50% Искусственный мех</t>
  </si>
  <si>
    <t>100% Пуховый фетр</t>
  </si>
  <si>
    <t>100% Фетр</t>
  </si>
  <si>
    <t>100% Полиэстер</t>
  </si>
  <si>
    <t>100% Хлопок</t>
  </si>
  <si>
    <t>Fabric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</si>
</sst>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5" fillId="0" borderId="0" xfId="0" applyFont="1"/>
    <xf numFmtId="0" fontId="0" fillId="2" borderId="0" xfId="0" applyFill="1"/>
    <xf numFmtId="0" fontId="1" fillId="0" borderId="2" xfId="0" applyFont="1" applyBorder="1"/>
    <xf numFmtId="0" fontId="1" fillId="2" borderId="3" xfId="0" applyFont="1" applyFill="1" applyBorder="1"/>
    <xf numFmtId="0" fontId="1" fillId="0" borderId="3" xfId="0" applyFont="1" applyBorder="1"/>
    <xf numFmtId="0" fontId="0" fillId="0" borderId="3" xfId="0" applyBorder="1"/>
    <xf numFmtId="0" fontId="1" fillId="3" borderId="2" xfId="0" applyFont="1" applyFill="1" applyBorder="1"/>
    <xf numFmtId="0" fontId="1" fillId="3" borderId="3" xfId="0" applyFont="1" applyFill="1" applyBorder="1"/>
    <xf numFmtId="0" fontId="0" fillId="3" borderId="1" xfId="0" applyFill="1" applyBorder="1"/>
    <xf numFmtId="0" fontId="0" fillId="3" borderId="0" xfId="0" applyFill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Гиперссылка" xfId="1" builtinId="8"/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jpg"/><Relationship Id="rId43" Type="http://schemas.openxmlformats.org/officeDocument/2006/relationships/image" Target="../media/image43.png"/><Relationship Id="rId64" Type="http://schemas.openxmlformats.org/officeDocument/2006/relationships/image" Target="../media/image64.jp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png"/><Relationship Id="rId166" Type="http://schemas.openxmlformats.org/officeDocument/2006/relationships/image" Target="../media/image16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jp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jp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167" Type="http://schemas.openxmlformats.org/officeDocument/2006/relationships/image" Target="../media/image16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162" Type="http://schemas.openxmlformats.org/officeDocument/2006/relationships/image" Target="../media/image16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jpg"/><Relationship Id="rId45" Type="http://schemas.openxmlformats.org/officeDocument/2006/relationships/image" Target="../media/image45.png"/><Relationship Id="rId66" Type="http://schemas.openxmlformats.org/officeDocument/2006/relationships/image" Target="../media/image66.jp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png"/><Relationship Id="rId14" Type="http://schemas.openxmlformats.org/officeDocument/2006/relationships/image" Target="../media/image14.jp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jp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168" Type="http://schemas.openxmlformats.org/officeDocument/2006/relationships/image" Target="../media/image16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jp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jp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png"/><Relationship Id="rId36" Type="http://schemas.openxmlformats.org/officeDocument/2006/relationships/image" Target="../media/image36.jp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164" Type="http://schemas.openxmlformats.org/officeDocument/2006/relationships/image" Target="../media/image164.jp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jp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jp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86.jpg"/><Relationship Id="rId21" Type="http://schemas.openxmlformats.org/officeDocument/2006/relationships/image" Target="../media/image190.jpg"/><Relationship Id="rId42" Type="http://schemas.openxmlformats.org/officeDocument/2006/relationships/image" Target="../media/image211.jpg"/><Relationship Id="rId63" Type="http://schemas.openxmlformats.org/officeDocument/2006/relationships/image" Target="../media/image232.jpg"/><Relationship Id="rId84" Type="http://schemas.openxmlformats.org/officeDocument/2006/relationships/image" Target="../media/image253.jpg"/><Relationship Id="rId138" Type="http://schemas.openxmlformats.org/officeDocument/2006/relationships/image" Target="../media/image307.jpg"/><Relationship Id="rId159" Type="http://schemas.openxmlformats.org/officeDocument/2006/relationships/image" Target="../media/image18.png"/><Relationship Id="rId170" Type="http://schemas.openxmlformats.org/officeDocument/2006/relationships/image" Target="../media/image42.jpg"/><Relationship Id="rId191" Type="http://schemas.openxmlformats.org/officeDocument/2006/relationships/image" Target="../media/image93.jpg"/><Relationship Id="rId205" Type="http://schemas.openxmlformats.org/officeDocument/2006/relationships/image" Target="../media/image134.png"/><Relationship Id="rId107" Type="http://schemas.openxmlformats.org/officeDocument/2006/relationships/image" Target="../media/image276.jpg"/><Relationship Id="rId11" Type="http://schemas.openxmlformats.org/officeDocument/2006/relationships/image" Target="../media/image180.jpg"/><Relationship Id="rId32" Type="http://schemas.openxmlformats.org/officeDocument/2006/relationships/image" Target="../media/image201.jpg"/><Relationship Id="rId53" Type="http://schemas.openxmlformats.org/officeDocument/2006/relationships/image" Target="../media/image222.jpg"/><Relationship Id="rId74" Type="http://schemas.openxmlformats.org/officeDocument/2006/relationships/image" Target="../media/image243.jpg"/><Relationship Id="rId128" Type="http://schemas.openxmlformats.org/officeDocument/2006/relationships/image" Target="../media/image297.jpg"/><Relationship Id="rId149" Type="http://schemas.openxmlformats.org/officeDocument/2006/relationships/image" Target="../media/image164.jpg"/><Relationship Id="rId5" Type="http://schemas.openxmlformats.org/officeDocument/2006/relationships/image" Target="../media/image174.jpg"/><Relationship Id="rId95" Type="http://schemas.openxmlformats.org/officeDocument/2006/relationships/image" Target="../media/image264.jpg"/><Relationship Id="rId160" Type="http://schemas.openxmlformats.org/officeDocument/2006/relationships/image" Target="../media/image20.png"/><Relationship Id="rId181" Type="http://schemas.openxmlformats.org/officeDocument/2006/relationships/image" Target="../media/image68.png"/><Relationship Id="rId22" Type="http://schemas.openxmlformats.org/officeDocument/2006/relationships/image" Target="../media/image191.jpg"/><Relationship Id="rId43" Type="http://schemas.openxmlformats.org/officeDocument/2006/relationships/image" Target="../media/image212.jpg"/><Relationship Id="rId64" Type="http://schemas.openxmlformats.org/officeDocument/2006/relationships/image" Target="../media/image233.jpg"/><Relationship Id="rId118" Type="http://schemas.openxmlformats.org/officeDocument/2006/relationships/image" Target="../media/image287.jpg"/><Relationship Id="rId139" Type="http://schemas.openxmlformats.org/officeDocument/2006/relationships/image" Target="../media/image308.jpg"/><Relationship Id="rId85" Type="http://schemas.openxmlformats.org/officeDocument/2006/relationships/image" Target="../media/image254.jpg"/><Relationship Id="rId150" Type="http://schemas.openxmlformats.org/officeDocument/2006/relationships/image" Target="../media/image165.png"/><Relationship Id="rId171" Type="http://schemas.openxmlformats.org/officeDocument/2006/relationships/image" Target="../media/image44.png"/><Relationship Id="rId192" Type="http://schemas.openxmlformats.org/officeDocument/2006/relationships/image" Target="../media/image95.png"/><Relationship Id="rId206" Type="http://schemas.openxmlformats.org/officeDocument/2006/relationships/image" Target="../media/image136.png"/><Relationship Id="rId12" Type="http://schemas.openxmlformats.org/officeDocument/2006/relationships/image" Target="../media/image181.jpg"/><Relationship Id="rId33" Type="http://schemas.openxmlformats.org/officeDocument/2006/relationships/image" Target="../media/image202.jpg"/><Relationship Id="rId108" Type="http://schemas.openxmlformats.org/officeDocument/2006/relationships/image" Target="../media/image277.jpg"/><Relationship Id="rId129" Type="http://schemas.openxmlformats.org/officeDocument/2006/relationships/image" Target="../media/image298.jpg"/><Relationship Id="rId54" Type="http://schemas.openxmlformats.org/officeDocument/2006/relationships/image" Target="../media/image223.jpg"/><Relationship Id="rId75" Type="http://schemas.openxmlformats.org/officeDocument/2006/relationships/image" Target="../media/image244.jpg"/><Relationship Id="rId96" Type="http://schemas.openxmlformats.org/officeDocument/2006/relationships/image" Target="../media/image265.jpg"/><Relationship Id="rId140" Type="http://schemas.openxmlformats.org/officeDocument/2006/relationships/image" Target="../media/image309.jpg"/><Relationship Id="rId161" Type="http://schemas.openxmlformats.org/officeDocument/2006/relationships/image" Target="../media/image22.jpg"/><Relationship Id="rId182" Type="http://schemas.openxmlformats.org/officeDocument/2006/relationships/image" Target="../media/image70.png"/><Relationship Id="rId6" Type="http://schemas.openxmlformats.org/officeDocument/2006/relationships/image" Target="../media/image175.jpg"/><Relationship Id="rId23" Type="http://schemas.openxmlformats.org/officeDocument/2006/relationships/image" Target="../media/image192.jpg"/><Relationship Id="rId119" Type="http://schemas.openxmlformats.org/officeDocument/2006/relationships/image" Target="../media/image288.jpg"/><Relationship Id="rId44" Type="http://schemas.openxmlformats.org/officeDocument/2006/relationships/image" Target="../media/image213.jpg"/><Relationship Id="rId65" Type="http://schemas.openxmlformats.org/officeDocument/2006/relationships/image" Target="../media/image234.jpg"/><Relationship Id="rId86" Type="http://schemas.openxmlformats.org/officeDocument/2006/relationships/image" Target="../media/image255.jpg"/><Relationship Id="rId130" Type="http://schemas.openxmlformats.org/officeDocument/2006/relationships/image" Target="../media/image299.jpg"/><Relationship Id="rId151" Type="http://schemas.openxmlformats.org/officeDocument/2006/relationships/image" Target="../media/image167.png"/><Relationship Id="rId172" Type="http://schemas.openxmlformats.org/officeDocument/2006/relationships/image" Target="../media/image46.png"/><Relationship Id="rId193" Type="http://schemas.openxmlformats.org/officeDocument/2006/relationships/image" Target="../media/image97.jpg"/><Relationship Id="rId207" Type="http://schemas.openxmlformats.org/officeDocument/2006/relationships/image" Target="../media/image138.png"/><Relationship Id="rId13" Type="http://schemas.openxmlformats.org/officeDocument/2006/relationships/image" Target="../media/image182.jpg"/><Relationship Id="rId109" Type="http://schemas.openxmlformats.org/officeDocument/2006/relationships/image" Target="../media/image278.jpg"/><Relationship Id="rId34" Type="http://schemas.openxmlformats.org/officeDocument/2006/relationships/image" Target="../media/image203.jpg"/><Relationship Id="rId55" Type="http://schemas.openxmlformats.org/officeDocument/2006/relationships/image" Target="../media/image224.jpg"/><Relationship Id="rId76" Type="http://schemas.openxmlformats.org/officeDocument/2006/relationships/image" Target="../media/image245.jpg"/><Relationship Id="rId97" Type="http://schemas.openxmlformats.org/officeDocument/2006/relationships/image" Target="../media/image266.jpg"/><Relationship Id="rId120" Type="http://schemas.openxmlformats.org/officeDocument/2006/relationships/image" Target="../media/image289.jpg"/><Relationship Id="rId141" Type="http://schemas.openxmlformats.org/officeDocument/2006/relationships/image" Target="../media/image310.jpg"/><Relationship Id="rId7" Type="http://schemas.openxmlformats.org/officeDocument/2006/relationships/image" Target="../media/image176.jpg"/><Relationship Id="rId162" Type="http://schemas.openxmlformats.org/officeDocument/2006/relationships/image" Target="../media/image24.png"/><Relationship Id="rId183" Type="http://schemas.openxmlformats.org/officeDocument/2006/relationships/image" Target="../media/image72.png"/><Relationship Id="rId24" Type="http://schemas.openxmlformats.org/officeDocument/2006/relationships/image" Target="../media/image193.jpg"/><Relationship Id="rId45" Type="http://schemas.openxmlformats.org/officeDocument/2006/relationships/image" Target="../media/image214.jpg"/><Relationship Id="rId66" Type="http://schemas.openxmlformats.org/officeDocument/2006/relationships/image" Target="../media/image235.jpg"/><Relationship Id="rId87" Type="http://schemas.openxmlformats.org/officeDocument/2006/relationships/image" Target="../media/image256.jpg"/><Relationship Id="rId110" Type="http://schemas.openxmlformats.org/officeDocument/2006/relationships/image" Target="../media/image279.jpg"/><Relationship Id="rId131" Type="http://schemas.openxmlformats.org/officeDocument/2006/relationships/image" Target="../media/image300.jpg"/><Relationship Id="rId152" Type="http://schemas.openxmlformats.org/officeDocument/2006/relationships/image" Target="../media/image166.png"/><Relationship Id="rId173" Type="http://schemas.openxmlformats.org/officeDocument/2006/relationships/image" Target="../media/image49.png"/><Relationship Id="rId194" Type="http://schemas.openxmlformats.org/officeDocument/2006/relationships/image" Target="../media/image103.png"/><Relationship Id="rId208" Type="http://schemas.openxmlformats.org/officeDocument/2006/relationships/image" Target="../media/image140.png"/><Relationship Id="rId19" Type="http://schemas.openxmlformats.org/officeDocument/2006/relationships/image" Target="../media/image188.jpg"/><Relationship Id="rId14" Type="http://schemas.openxmlformats.org/officeDocument/2006/relationships/image" Target="../media/image183.jpg"/><Relationship Id="rId30" Type="http://schemas.openxmlformats.org/officeDocument/2006/relationships/image" Target="../media/image199.jpg"/><Relationship Id="rId35" Type="http://schemas.openxmlformats.org/officeDocument/2006/relationships/image" Target="../media/image204.jpg"/><Relationship Id="rId56" Type="http://schemas.openxmlformats.org/officeDocument/2006/relationships/image" Target="../media/image225.jpg"/><Relationship Id="rId77" Type="http://schemas.openxmlformats.org/officeDocument/2006/relationships/image" Target="../media/image246.jpg"/><Relationship Id="rId100" Type="http://schemas.openxmlformats.org/officeDocument/2006/relationships/image" Target="../media/image269.jpg"/><Relationship Id="rId105" Type="http://schemas.openxmlformats.org/officeDocument/2006/relationships/image" Target="../media/image274.jpg"/><Relationship Id="rId126" Type="http://schemas.openxmlformats.org/officeDocument/2006/relationships/image" Target="../media/image295.jpg"/><Relationship Id="rId147" Type="http://schemas.openxmlformats.org/officeDocument/2006/relationships/image" Target="../media/image316.jpg"/><Relationship Id="rId168" Type="http://schemas.openxmlformats.org/officeDocument/2006/relationships/image" Target="../media/image36.jpg"/><Relationship Id="rId8" Type="http://schemas.openxmlformats.org/officeDocument/2006/relationships/image" Target="../media/image177.jpg"/><Relationship Id="rId51" Type="http://schemas.openxmlformats.org/officeDocument/2006/relationships/image" Target="../media/image220.jpg"/><Relationship Id="rId72" Type="http://schemas.openxmlformats.org/officeDocument/2006/relationships/image" Target="../media/image241.jpg"/><Relationship Id="rId93" Type="http://schemas.openxmlformats.org/officeDocument/2006/relationships/image" Target="../media/image262.jpg"/><Relationship Id="rId98" Type="http://schemas.openxmlformats.org/officeDocument/2006/relationships/image" Target="../media/image267.jpg"/><Relationship Id="rId121" Type="http://schemas.openxmlformats.org/officeDocument/2006/relationships/image" Target="../media/image290.jpg"/><Relationship Id="rId142" Type="http://schemas.openxmlformats.org/officeDocument/2006/relationships/image" Target="../media/image311.jpg"/><Relationship Id="rId163" Type="http://schemas.openxmlformats.org/officeDocument/2006/relationships/image" Target="../media/image26.png"/><Relationship Id="rId184" Type="http://schemas.openxmlformats.org/officeDocument/2006/relationships/image" Target="../media/image76.png"/><Relationship Id="rId189" Type="http://schemas.openxmlformats.org/officeDocument/2006/relationships/image" Target="../media/image89.jpg"/><Relationship Id="rId3" Type="http://schemas.openxmlformats.org/officeDocument/2006/relationships/image" Target="../media/image172.jpg"/><Relationship Id="rId25" Type="http://schemas.openxmlformats.org/officeDocument/2006/relationships/image" Target="../media/image194.jpg"/><Relationship Id="rId46" Type="http://schemas.openxmlformats.org/officeDocument/2006/relationships/image" Target="../media/image215.jpg"/><Relationship Id="rId67" Type="http://schemas.openxmlformats.org/officeDocument/2006/relationships/image" Target="../media/image236.jpg"/><Relationship Id="rId116" Type="http://schemas.openxmlformats.org/officeDocument/2006/relationships/image" Target="../media/image285.jpg"/><Relationship Id="rId137" Type="http://schemas.openxmlformats.org/officeDocument/2006/relationships/image" Target="../media/image306.jpg"/><Relationship Id="rId158" Type="http://schemas.openxmlformats.org/officeDocument/2006/relationships/image" Target="../media/image16.png"/><Relationship Id="rId20" Type="http://schemas.openxmlformats.org/officeDocument/2006/relationships/image" Target="../media/image189.jpg"/><Relationship Id="rId41" Type="http://schemas.openxmlformats.org/officeDocument/2006/relationships/image" Target="../media/image210.jpg"/><Relationship Id="rId62" Type="http://schemas.openxmlformats.org/officeDocument/2006/relationships/image" Target="../media/image231.jpg"/><Relationship Id="rId83" Type="http://schemas.openxmlformats.org/officeDocument/2006/relationships/image" Target="../media/image252.jpg"/><Relationship Id="rId88" Type="http://schemas.openxmlformats.org/officeDocument/2006/relationships/image" Target="../media/image257.jpg"/><Relationship Id="rId111" Type="http://schemas.openxmlformats.org/officeDocument/2006/relationships/image" Target="../media/image280.jpg"/><Relationship Id="rId132" Type="http://schemas.openxmlformats.org/officeDocument/2006/relationships/image" Target="../media/image301.jpg"/><Relationship Id="rId153" Type="http://schemas.openxmlformats.org/officeDocument/2006/relationships/image" Target="../media/image168.png"/><Relationship Id="rId174" Type="http://schemas.openxmlformats.org/officeDocument/2006/relationships/image" Target="../media/image163.png"/><Relationship Id="rId179" Type="http://schemas.openxmlformats.org/officeDocument/2006/relationships/image" Target="../media/image60.png"/><Relationship Id="rId195" Type="http://schemas.openxmlformats.org/officeDocument/2006/relationships/image" Target="../media/image105.jpg"/><Relationship Id="rId209" Type="http://schemas.openxmlformats.org/officeDocument/2006/relationships/image" Target="../media/image142.png"/><Relationship Id="rId190" Type="http://schemas.openxmlformats.org/officeDocument/2006/relationships/image" Target="../media/image91.png"/><Relationship Id="rId204" Type="http://schemas.openxmlformats.org/officeDocument/2006/relationships/image" Target="../media/image132.png"/><Relationship Id="rId15" Type="http://schemas.openxmlformats.org/officeDocument/2006/relationships/image" Target="../media/image184.jpg"/><Relationship Id="rId36" Type="http://schemas.openxmlformats.org/officeDocument/2006/relationships/image" Target="../media/image205.jpg"/><Relationship Id="rId57" Type="http://schemas.openxmlformats.org/officeDocument/2006/relationships/image" Target="../media/image226.jpg"/><Relationship Id="rId106" Type="http://schemas.openxmlformats.org/officeDocument/2006/relationships/image" Target="../media/image275.jpg"/><Relationship Id="rId127" Type="http://schemas.openxmlformats.org/officeDocument/2006/relationships/image" Target="../media/image296.jpg"/><Relationship Id="rId10" Type="http://schemas.openxmlformats.org/officeDocument/2006/relationships/image" Target="../media/image179.jpg"/><Relationship Id="rId31" Type="http://schemas.openxmlformats.org/officeDocument/2006/relationships/image" Target="../media/image200.jpg"/><Relationship Id="rId52" Type="http://schemas.openxmlformats.org/officeDocument/2006/relationships/image" Target="../media/image221.jpg"/><Relationship Id="rId73" Type="http://schemas.openxmlformats.org/officeDocument/2006/relationships/image" Target="../media/image242.jpg"/><Relationship Id="rId78" Type="http://schemas.openxmlformats.org/officeDocument/2006/relationships/image" Target="../media/image247.jpg"/><Relationship Id="rId94" Type="http://schemas.openxmlformats.org/officeDocument/2006/relationships/image" Target="../media/image263.jpg"/><Relationship Id="rId99" Type="http://schemas.openxmlformats.org/officeDocument/2006/relationships/image" Target="../media/image268.jpg"/><Relationship Id="rId101" Type="http://schemas.openxmlformats.org/officeDocument/2006/relationships/image" Target="../media/image270.jpg"/><Relationship Id="rId122" Type="http://schemas.openxmlformats.org/officeDocument/2006/relationships/image" Target="../media/image291.jpg"/><Relationship Id="rId143" Type="http://schemas.openxmlformats.org/officeDocument/2006/relationships/image" Target="../media/image312.jpg"/><Relationship Id="rId148" Type="http://schemas.openxmlformats.org/officeDocument/2006/relationships/image" Target="../media/image317.jpg"/><Relationship Id="rId164" Type="http://schemas.openxmlformats.org/officeDocument/2006/relationships/image" Target="../media/image28.jpg"/><Relationship Id="rId169" Type="http://schemas.openxmlformats.org/officeDocument/2006/relationships/image" Target="../media/image40.jpg"/><Relationship Id="rId185" Type="http://schemas.openxmlformats.org/officeDocument/2006/relationships/image" Target="../media/image78.png"/><Relationship Id="rId4" Type="http://schemas.openxmlformats.org/officeDocument/2006/relationships/image" Target="../media/image173.jpg"/><Relationship Id="rId9" Type="http://schemas.openxmlformats.org/officeDocument/2006/relationships/image" Target="../media/image178.jpg"/><Relationship Id="rId180" Type="http://schemas.openxmlformats.org/officeDocument/2006/relationships/image" Target="../media/image66.jpg"/><Relationship Id="rId210" Type="http://schemas.openxmlformats.org/officeDocument/2006/relationships/image" Target="../media/image148.png"/><Relationship Id="rId26" Type="http://schemas.openxmlformats.org/officeDocument/2006/relationships/image" Target="../media/image195.jpg"/><Relationship Id="rId47" Type="http://schemas.openxmlformats.org/officeDocument/2006/relationships/image" Target="../media/image216.jpg"/><Relationship Id="rId68" Type="http://schemas.openxmlformats.org/officeDocument/2006/relationships/image" Target="../media/image237.jpg"/><Relationship Id="rId89" Type="http://schemas.openxmlformats.org/officeDocument/2006/relationships/image" Target="../media/image258.jpg"/><Relationship Id="rId112" Type="http://schemas.openxmlformats.org/officeDocument/2006/relationships/image" Target="../media/image281.jpg"/><Relationship Id="rId133" Type="http://schemas.openxmlformats.org/officeDocument/2006/relationships/image" Target="../media/image302.jpg"/><Relationship Id="rId154" Type="http://schemas.openxmlformats.org/officeDocument/2006/relationships/image" Target="../media/image169.png"/><Relationship Id="rId175" Type="http://schemas.openxmlformats.org/officeDocument/2006/relationships/image" Target="../media/image52.png"/><Relationship Id="rId196" Type="http://schemas.openxmlformats.org/officeDocument/2006/relationships/image" Target="../media/image109.png"/><Relationship Id="rId200" Type="http://schemas.openxmlformats.org/officeDocument/2006/relationships/image" Target="../media/image125.png"/><Relationship Id="rId16" Type="http://schemas.openxmlformats.org/officeDocument/2006/relationships/image" Target="../media/image185.jpg"/><Relationship Id="rId37" Type="http://schemas.openxmlformats.org/officeDocument/2006/relationships/image" Target="../media/image206.jpg"/><Relationship Id="rId58" Type="http://schemas.openxmlformats.org/officeDocument/2006/relationships/image" Target="../media/image227.jpg"/><Relationship Id="rId79" Type="http://schemas.openxmlformats.org/officeDocument/2006/relationships/image" Target="../media/image248.jpg"/><Relationship Id="rId102" Type="http://schemas.openxmlformats.org/officeDocument/2006/relationships/image" Target="../media/image271.jpg"/><Relationship Id="rId123" Type="http://schemas.openxmlformats.org/officeDocument/2006/relationships/image" Target="../media/image292.jpg"/><Relationship Id="rId144" Type="http://schemas.openxmlformats.org/officeDocument/2006/relationships/image" Target="../media/image313.jpg"/><Relationship Id="rId90" Type="http://schemas.openxmlformats.org/officeDocument/2006/relationships/image" Target="../media/image259.jpg"/><Relationship Id="rId165" Type="http://schemas.openxmlformats.org/officeDocument/2006/relationships/image" Target="../media/image30.png"/><Relationship Id="rId186" Type="http://schemas.openxmlformats.org/officeDocument/2006/relationships/image" Target="../media/image82.png"/><Relationship Id="rId211" Type="http://schemas.openxmlformats.org/officeDocument/2006/relationships/image" Target="../media/image150.png"/><Relationship Id="rId27" Type="http://schemas.openxmlformats.org/officeDocument/2006/relationships/image" Target="../media/image196.jpg"/><Relationship Id="rId48" Type="http://schemas.openxmlformats.org/officeDocument/2006/relationships/image" Target="../media/image217.jpg"/><Relationship Id="rId69" Type="http://schemas.openxmlformats.org/officeDocument/2006/relationships/image" Target="../media/image238.jpg"/><Relationship Id="rId113" Type="http://schemas.openxmlformats.org/officeDocument/2006/relationships/image" Target="../media/image282.jpg"/><Relationship Id="rId134" Type="http://schemas.openxmlformats.org/officeDocument/2006/relationships/image" Target="../media/image303.jpg"/><Relationship Id="rId80" Type="http://schemas.openxmlformats.org/officeDocument/2006/relationships/image" Target="../media/image249.jpg"/><Relationship Id="rId155" Type="http://schemas.openxmlformats.org/officeDocument/2006/relationships/image" Target="../media/image7.png"/><Relationship Id="rId176" Type="http://schemas.openxmlformats.org/officeDocument/2006/relationships/image" Target="../media/image54.png"/><Relationship Id="rId197" Type="http://schemas.openxmlformats.org/officeDocument/2006/relationships/image" Target="../media/image111.jpg"/><Relationship Id="rId201" Type="http://schemas.openxmlformats.org/officeDocument/2006/relationships/image" Target="../media/image127.png"/><Relationship Id="rId17" Type="http://schemas.openxmlformats.org/officeDocument/2006/relationships/image" Target="../media/image186.jpg"/><Relationship Id="rId38" Type="http://schemas.openxmlformats.org/officeDocument/2006/relationships/image" Target="../media/image207.jpg"/><Relationship Id="rId59" Type="http://schemas.openxmlformats.org/officeDocument/2006/relationships/image" Target="../media/image228.jpg"/><Relationship Id="rId103" Type="http://schemas.openxmlformats.org/officeDocument/2006/relationships/image" Target="../media/image272.jpg"/><Relationship Id="rId124" Type="http://schemas.openxmlformats.org/officeDocument/2006/relationships/image" Target="../media/image293.jpg"/><Relationship Id="rId70" Type="http://schemas.openxmlformats.org/officeDocument/2006/relationships/image" Target="../media/image239.jpg"/><Relationship Id="rId91" Type="http://schemas.openxmlformats.org/officeDocument/2006/relationships/image" Target="../media/image260.jpg"/><Relationship Id="rId145" Type="http://schemas.openxmlformats.org/officeDocument/2006/relationships/image" Target="../media/image314.jpg"/><Relationship Id="rId166" Type="http://schemas.openxmlformats.org/officeDocument/2006/relationships/image" Target="../media/image32.png"/><Relationship Id="rId187" Type="http://schemas.openxmlformats.org/officeDocument/2006/relationships/image" Target="../media/image86.png"/><Relationship Id="rId1" Type="http://schemas.openxmlformats.org/officeDocument/2006/relationships/image" Target="../media/image170.jpg"/><Relationship Id="rId212" Type="http://schemas.openxmlformats.org/officeDocument/2006/relationships/image" Target="../media/image152.png"/><Relationship Id="rId28" Type="http://schemas.openxmlformats.org/officeDocument/2006/relationships/image" Target="../media/image197.jpg"/><Relationship Id="rId49" Type="http://schemas.openxmlformats.org/officeDocument/2006/relationships/image" Target="../media/image218.jpg"/><Relationship Id="rId114" Type="http://schemas.openxmlformats.org/officeDocument/2006/relationships/image" Target="../media/image283.jpg"/><Relationship Id="rId60" Type="http://schemas.openxmlformats.org/officeDocument/2006/relationships/image" Target="../media/image229.jpg"/><Relationship Id="rId81" Type="http://schemas.openxmlformats.org/officeDocument/2006/relationships/image" Target="../media/image250.jpg"/><Relationship Id="rId135" Type="http://schemas.openxmlformats.org/officeDocument/2006/relationships/image" Target="../media/image304.jpg"/><Relationship Id="rId156" Type="http://schemas.openxmlformats.org/officeDocument/2006/relationships/image" Target="../media/image12.jpg"/><Relationship Id="rId177" Type="http://schemas.openxmlformats.org/officeDocument/2006/relationships/image" Target="../media/image56.png"/><Relationship Id="rId198" Type="http://schemas.openxmlformats.org/officeDocument/2006/relationships/image" Target="../media/image121.png"/><Relationship Id="rId202" Type="http://schemas.openxmlformats.org/officeDocument/2006/relationships/image" Target="../media/image129.png"/><Relationship Id="rId18" Type="http://schemas.openxmlformats.org/officeDocument/2006/relationships/image" Target="../media/image187.jpg"/><Relationship Id="rId39" Type="http://schemas.openxmlformats.org/officeDocument/2006/relationships/image" Target="../media/image208.jpg"/><Relationship Id="rId50" Type="http://schemas.openxmlformats.org/officeDocument/2006/relationships/image" Target="../media/image219.jpg"/><Relationship Id="rId104" Type="http://schemas.openxmlformats.org/officeDocument/2006/relationships/image" Target="../media/image273.jpg"/><Relationship Id="rId125" Type="http://schemas.openxmlformats.org/officeDocument/2006/relationships/image" Target="../media/image294.jpg"/><Relationship Id="rId146" Type="http://schemas.openxmlformats.org/officeDocument/2006/relationships/image" Target="../media/image315.jpg"/><Relationship Id="rId167" Type="http://schemas.openxmlformats.org/officeDocument/2006/relationships/image" Target="../media/image34.png"/><Relationship Id="rId188" Type="http://schemas.openxmlformats.org/officeDocument/2006/relationships/image" Target="../media/image87.png"/><Relationship Id="rId71" Type="http://schemas.openxmlformats.org/officeDocument/2006/relationships/image" Target="../media/image240.jpg"/><Relationship Id="rId92" Type="http://schemas.openxmlformats.org/officeDocument/2006/relationships/image" Target="../media/image261.jpg"/><Relationship Id="rId213" Type="http://schemas.openxmlformats.org/officeDocument/2006/relationships/image" Target="../media/image159.png"/><Relationship Id="rId2" Type="http://schemas.openxmlformats.org/officeDocument/2006/relationships/image" Target="../media/image171.jpg"/><Relationship Id="rId29" Type="http://schemas.openxmlformats.org/officeDocument/2006/relationships/image" Target="../media/image198.jpg"/><Relationship Id="rId40" Type="http://schemas.openxmlformats.org/officeDocument/2006/relationships/image" Target="../media/image209.jpg"/><Relationship Id="rId115" Type="http://schemas.openxmlformats.org/officeDocument/2006/relationships/image" Target="../media/image284.jpg"/><Relationship Id="rId136" Type="http://schemas.openxmlformats.org/officeDocument/2006/relationships/image" Target="../media/image305.jpg"/><Relationship Id="rId157" Type="http://schemas.openxmlformats.org/officeDocument/2006/relationships/image" Target="../media/image14.jpg"/><Relationship Id="rId178" Type="http://schemas.openxmlformats.org/officeDocument/2006/relationships/image" Target="../media/image58.png"/><Relationship Id="rId61" Type="http://schemas.openxmlformats.org/officeDocument/2006/relationships/image" Target="../media/image230.jpg"/><Relationship Id="rId82" Type="http://schemas.openxmlformats.org/officeDocument/2006/relationships/image" Target="../media/image251.jpg"/><Relationship Id="rId199" Type="http://schemas.openxmlformats.org/officeDocument/2006/relationships/image" Target="../media/image123.png"/><Relationship Id="rId203" Type="http://schemas.openxmlformats.org/officeDocument/2006/relationships/image" Target="../media/image131.png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34.jpg"/><Relationship Id="rId299" Type="http://schemas.openxmlformats.org/officeDocument/2006/relationships/image" Target="../media/image616.jpg"/><Relationship Id="rId21" Type="http://schemas.openxmlformats.org/officeDocument/2006/relationships/image" Target="../media/image338.jpg"/><Relationship Id="rId63" Type="http://schemas.openxmlformats.org/officeDocument/2006/relationships/image" Target="../media/image380.jpg"/><Relationship Id="rId159" Type="http://schemas.openxmlformats.org/officeDocument/2006/relationships/image" Target="../media/image476.jpg"/><Relationship Id="rId170" Type="http://schemas.openxmlformats.org/officeDocument/2006/relationships/image" Target="../media/image487.jpg"/><Relationship Id="rId226" Type="http://schemas.openxmlformats.org/officeDocument/2006/relationships/image" Target="../media/image543.jpg"/><Relationship Id="rId268" Type="http://schemas.openxmlformats.org/officeDocument/2006/relationships/image" Target="../media/image585.jpg"/><Relationship Id="rId32" Type="http://schemas.openxmlformats.org/officeDocument/2006/relationships/image" Target="../media/image349.jpg"/><Relationship Id="rId74" Type="http://schemas.openxmlformats.org/officeDocument/2006/relationships/image" Target="../media/image391.jpg"/><Relationship Id="rId128" Type="http://schemas.openxmlformats.org/officeDocument/2006/relationships/image" Target="../media/image445.jpg"/><Relationship Id="rId5" Type="http://schemas.openxmlformats.org/officeDocument/2006/relationships/image" Target="../media/image322.jpg"/><Relationship Id="rId181" Type="http://schemas.openxmlformats.org/officeDocument/2006/relationships/image" Target="../media/image498.jpg"/><Relationship Id="rId237" Type="http://schemas.openxmlformats.org/officeDocument/2006/relationships/image" Target="../media/image554.jpg"/><Relationship Id="rId279" Type="http://schemas.openxmlformats.org/officeDocument/2006/relationships/image" Target="../media/image596.jpg"/><Relationship Id="rId43" Type="http://schemas.openxmlformats.org/officeDocument/2006/relationships/image" Target="../media/image360.jpg"/><Relationship Id="rId139" Type="http://schemas.openxmlformats.org/officeDocument/2006/relationships/image" Target="../media/image456.jpg"/><Relationship Id="rId290" Type="http://schemas.openxmlformats.org/officeDocument/2006/relationships/image" Target="../media/image607.jpg"/><Relationship Id="rId304" Type="http://schemas.openxmlformats.org/officeDocument/2006/relationships/image" Target="../media/image621.jpg"/><Relationship Id="rId85" Type="http://schemas.openxmlformats.org/officeDocument/2006/relationships/image" Target="../media/image402.jpg"/><Relationship Id="rId150" Type="http://schemas.openxmlformats.org/officeDocument/2006/relationships/image" Target="../media/image467.jpg"/><Relationship Id="rId192" Type="http://schemas.openxmlformats.org/officeDocument/2006/relationships/image" Target="../media/image509.jpg"/><Relationship Id="rId206" Type="http://schemas.openxmlformats.org/officeDocument/2006/relationships/image" Target="../media/image523.jpg"/><Relationship Id="rId248" Type="http://schemas.openxmlformats.org/officeDocument/2006/relationships/image" Target="../media/image565.jpg"/><Relationship Id="rId12" Type="http://schemas.openxmlformats.org/officeDocument/2006/relationships/image" Target="../media/image329.jpg"/><Relationship Id="rId108" Type="http://schemas.openxmlformats.org/officeDocument/2006/relationships/image" Target="../media/image425.jpg"/><Relationship Id="rId54" Type="http://schemas.openxmlformats.org/officeDocument/2006/relationships/image" Target="../media/image371.jpg"/><Relationship Id="rId96" Type="http://schemas.openxmlformats.org/officeDocument/2006/relationships/image" Target="../media/image413.jpg"/><Relationship Id="rId161" Type="http://schemas.openxmlformats.org/officeDocument/2006/relationships/image" Target="../media/image478.jpg"/><Relationship Id="rId217" Type="http://schemas.openxmlformats.org/officeDocument/2006/relationships/image" Target="../media/image534.jpg"/><Relationship Id="rId259" Type="http://schemas.openxmlformats.org/officeDocument/2006/relationships/image" Target="../media/image576.jpg"/><Relationship Id="rId23" Type="http://schemas.openxmlformats.org/officeDocument/2006/relationships/image" Target="../media/image340.jpg"/><Relationship Id="rId119" Type="http://schemas.openxmlformats.org/officeDocument/2006/relationships/image" Target="../media/image436.jpg"/><Relationship Id="rId270" Type="http://schemas.openxmlformats.org/officeDocument/2006/relationships/image" Target="../media/image587.jpg"/><Relationship Id="rId291" Type="http://schemas.openxmlformats.org/officeDocument/2006/relationships/image" Target="../media/image608.jpg"/><Relationship Id="rId305" Type="http://schemas.openxmlformats.org/officeDocument/2006/relationships/image" Target="../media/image622.jpg"/><Relationship Id="rId44" Type="http://schemas.openxmlformats.org/officeDocument/2006/relationships/image" Target="../media/image361.jpg"/><Relationship Id="rId65" Type="http://schemas.openxmlformats.org/officeDocument/2006/relationships/image" Target="../media/image382.jpg"/><Relationship Id="rId86" Type="http://schemas.openxmlformats.org/officeDocument/2006/relationships/image" Target="../media/image403.jpg"/><Relationship Id="rId130" Type="http://schemas.openxmlformats.org/officeDocument/2006/relationships/image" Target="../media/image447.jpg"/><Relationship Id="rId151" Type="http://schemas.openxmlformats.org/officeDocument/2006/relationships/image" Target="../media/image468.jpg"/><Relationship Id="rId172" Type="http://schemas.openxmlformats.org/officeDocument/2006/relationships/image" Target="../media/image489.jpg"/><Relationship Id="rId193" Type="http://schemas.openxmlformats.org/officeDocument/2006/relationships/image" Target="../media/image510.jpg"/><Relationship Id="rId207" Type="http://schemas.openxmlformats.org/officeDocument/2006/relationships/image" Target="../media/image524.jpg"/><Relationship Id="rId228" Type="http://schemas.openxmlformats.org/officeDocument/2006/relationships/image" Target="../media/image545.jpg"/><Relationship Id="rId249" Type="http://schemas.openxmlformats.org/officeDocument/2006/relationships/image" Target="../media/image566.jpg"/><Relationship Id="rId13" Type="http://schemas.openxmlformats.org/officeDocument/2006/relationships/image" Target="../media/image330.jpg"/><Relationship Id="rId109" Type="http://schemas.openxmlformats.org/officeDocument/2006/relationships/image" Target="../media/image426.jpg"/><Relationship Id="rId260" Type="http://schemas.openxmlformats.org/officeDocument/2006/relationships/image" Target="../media/image577.jpg"/><Relationship Id="rId281" Type="http://schemas.openxmlformats.org/officeDocument/2006/relationships/image" Target="../media/image598.jpg"/><Relationship Id="rId34" Type="http://schemas.openxmlformats.org/officeDocument/2006/relationships/image" Target="../media/image351.jpg"/><Relationship Id="rId55" Type="http://schemas.openxmlformats.org/officeDocument/2006/relationships/image" Target="../media/image372.jpg"/><Relationship Id="rId76" Type="http://schemas.openxmlformats.org/officeDocument/2006/relationships/image" Target="../media/image393.jpg"/><Relationship Id="rId97" Type="http://schemas.openxmlformats.org/officeDocument/2006/relationships/image" Target="../media/image414.jpg"/><Relationship Id="rId120" Type="http://schemas.openxmlformats.org/officeDocument/2006/relationships/image" Target="../media/image437.jpg"/><Relationship Id="rId141" Type="http://schemas.openxmlformats.org/officeDocument/2006/relationships/image" Target="../media/image458.jpg"/><Relationship Id="rId7" Type="http://schemas.openxmlformats.org/officeDocument/2006/relationships/image" Target="../media/image324.jpg"/><Relationship Id="rId162" Type="http://schemas.openxmlformats.org/officeDocument/2006/relationships/image" Target="../media/image479.jpg"/><Relationship Id="rId183" Type="http://schemas.openxmlformats.org/officeDocument/2006/relationships/image" Target="../media/image500.jpg"/><Relationship Id="rId218" Type="http://schemas.openxmlformats.org/officeDocument/2006/relationships/image" Target="../media/image535.jpg"/><Relationship Id="rId239" Type="http://schemas.openxmlformats.org/officeDocument/2006/relationships/image" Target="../media/image556.jpg"/><Relationship Id="rId250" Type="http://schemas.openxmlformats.org/officeDocument/2006/relationships/image" Target="../media/image567.jpg"/><Relationship Id="rId271" Type="http://schemas.openxmlformats.org/officeDocument/2006/relationships/image" Target="../media/image588.jpg"/><Relationship Id="rId292" Type="http://schemas.openxmlformats.org/officeDocument/2006/relationships/image" Target="../media/image609.jpg"/><Relationship Id="rId306" Type="http://schemas.openxmlformats.org/officeDocument/2006/relationships/image" Target="../media/image623.jpg"/><Relationship Id="rId24" Type="http://schemas.openxmlformats.org/officeDocument/2006/relationships/image" Target="../media/image341.jpg"/><Relationship Id="rId45" Type="http://schemas.openxmlformats.org/officeDocument/2006/relationships/image" Target="../media/image362.jpg"/><Relationship Id="rId66" Type="http://schemas.openxmlformats.org/officeDocument/2006/relationships/image" Target="../media/image383.jpg"/><Relationship Id="rId87" Type="http://schemas.openxmlformats.org/officeDocument/2006/relationships/image" Target="../media/image404.jpg"/><Relationship Id="rId110" Type="http://schemas.openxmlformats.org/officeDocument/2006/relationships/image" Target="../media/image427.jpg"/><Relationship Id="rId131" Type="http://schemas.openxmlformats.org/officeDocument/2006/relationships/image" Target="../media/image448.jpg"/><Relationship Id="rId152" Type="http://schemas.openxmlformats.org/officeDocument/2006/relationships/image" Target="../media/image469.jpg"/><Relationship Id="rId173" Type="http://schemas.openxmlformats.org/officeDocument/2006/relationships/image" Target="../media/image490.jpg"/><Relationship Id="rId194" Type="http://schemas.openxmlformats.org/officeDocument/2006/relationships/image" Target="../media/image511.jpg"/><Relationship Id="rId208" Type="http://schemas.openxmlformats.org/officeDocument/2006/relationships/image" Target="../media/image525.jpg"/><Relationship Id="rId229" Type="http://schemas.openxmlformats.org/officeDocument/2006/relationships/image" Target="../media/image546.jpg"/><Relationship Id="rId240" Type="http://schemas.openxmlformats.org/officeDocument/2006/relationships/image" Target="../media/image557.jpg"/><Relationship Id="rId261" Type="http://schemas.openxmlformats.org/officeDocument/2006/relationships/image" Target="../media/image578.jpg"/><Relationship Id="rId14" Type="http://schemas.openxmlformats.org/officeDocument/2006/relationships/image" Target="../media/image331.jpg"/><Relationship Id="rId35" Type="http://schemas.openxmlformats.org/officeDocument/2006/relationships/image" Target="../media/image352.jpg"/><Relationship Id="rId56" Type="http://schemas.openxmlformats.org/officeDocument/2006/relationships/image" Target="../media/image373.jpg"/><Relationship Id="rId77" Type="http://schemas.openxmlformats.org/officeDocument/2006/relationships/image" Target="../media/image394.jpg"/><Relationship Id="rId100" Type="http://schemas.openxmlformats.org/officeDocument/2006/relationships/image" Target="../media/image417.jpg"/><Relationship Id="rId282" Type="http://schemas.openxmlformats.org/officeDocument/2006/relationships/image" Target="../media/image599.jpg"/><Relationship Id="rId8" Type="http://schemas.openxmlformats.org/officeDocument/2006/relationships/image" Target="../media/image325.jpg"/><Relationship Id="rId98" Type="http://schemas.openxmlformats.org/officeDocument/2006/relationships/image" Target="../media/image415.jpg"/><Relationship Id="rId121" Type="http://schemas.openxmlformats.org/officeDocument/2006/relationships/image" Target="../media/image438.jpg"/><Relationship Id="rId142" Type="http://schemas.openxmlformats.org/officeDocument/2006/relationships/image" Target="../media/image459.jpg"/><Relationship Id="rId163" Type="http://schemas.openxmlformats.org/officeDocument/2006/relationships/image" Target="../media/image480.jpg"/><Relationship Id="rId184" Type="http://schemas.openxmlformats.org/officeDocument/2006/relationships/image" Target="../media/image501.jpg"/><Relationship Id="rId219" Type="http://schemas.openxmlformats.org/officeDocument/2006/relationships/image" Target="../media/image536.jpg"/><Relationship Id="rId230" Type="http://schemas.openxmlformats.org/officeDocument/2006/relationships/image" Target="../media/image547.jpg"/><Relationship Id="rId251" Type="http://schemas.openxmlformats.org/officeDocument/2006/relationships/image" Target="../media/image568.jpg"/><Relationship Id="rId25" Type="http://schemas.openxmlformats.org/officeDocument/2006/relationships/image" Target="../media/image342.jpg"/><Relationship Id="rId46" Type="http://schemas.openxmlformats.org/officeDocument/2006/relationships/image" Target="../media/image363.jpg"/><Relationship Id="rId67" Type="http://schemas.openxmlformats.org/officeDocument/2006/relationships/image" Target="../media/image384.jpg"/><Relationship Id="rId272" Type="http://schemas.openxmlformats.org/officeDocument/2006/relationships/image" Target="../media/image589.jpg"/><Relationship Id="rId293" Type="http://schemas.openxmlformats.org/officeDocument/2006/relationships/image" Target="../media/image610.jpg"/><Relationship Id="rId307" Type="http://schemas.openxmlformats.org/officeDocument/2006/relationships/image" Target="../media/image624.jpg"/><Relationship Id="rId88" Type="http://schemas.openxmlformats.org/officeDocument/2006/relationships/image" Target="../media/image405.jpg"/><Relationship Id="rId111" Type="http://schemas.openxmlformats.org/officeDocument/2006/relationships/image" Target="../media/image428.jpg"/><Relationship Id="rId132" Type="http://schemas.openxmlformats.org/officeDocument/2006/relationships/image" Target="../media/image449.jpg"/><Relationship Id="rId153" Type="http://schemas.openxmlformats.org/officeDocument/2006/relationships/image" Target="../media/image470.jpg"/><Relationship Id="rId174" Type="http://schemas.openxmlformats.org/officeDocument/2006/relationships/image" Target="../media/image491.jpg"/><Relationship Id="rId195" Type="http://schemas.openxmlformats.org/officeDocument/2006/relationships/image" Target="../media/image512.jpg"/><Relationship Id="rId209" Type="http://schemas.openxmlformats.org/officeDocument/2006/relationships/image" Target="../media/image526.jpg"/><Relationship Id="rId220" Type="http://schemas.openxmlformats.org/officeDocument/2006/relationships/image" Target="../media/image537.jpg"/><Relationship Id="rId241" Type="http://schemas.openxmlformats.org/officeDocument/2006/relationships/image" Target="../media/image558.jpg"/><Relationship Id="rId15" Type="http://schemas.openxmlformats.org/officeDocument/2006/relationships/image" Target="../media/image332.jpg"/><Relationship Id="rId36" Type="http://schemas.openxmlformats.org/officeDocument/2006/relationships/image" Target="../media/image353.jpg"/><Relationship Id="rId57" Type="http://schemas.openxmlformats.org/officeDocument/2006/relationships/image" Target="../media/image374.jpg"/><Relationship Id="rId262" Type="http://schemas.openxmlformats.org/officeDocument/2006/relationships/image" Target="../media/image579.jpg"/><Relationship Id="rId283" Type="http://schemas.openxmlformats.org/officeDocument/2006/relationships/image" Target="../media/image600.jpg"/><Relationship Id="rId78" Type="http://schemas.openxmlformats.org/officeDocument/2006/relationships/image" Target="../media/image395.jpg"/><Relationship Id="rId99" Type="http://schemas.openxmlformats.org/officeDocument/2006/relationships/image" Target="../media/image416.jpg"/><Relationship Id="rId101" Type="http://schemas.openxmlformats.org/officeDocument/2006/relationships/image" Target="../media/image418.jpg"/><Relationship Id="rId122" Type="http://schemas.openxmlformats.org/officeDocument/2006/relationships/image" Target="../media/image439.jpg"/><Relationship Id="rId143" Type="http://schemas.openxmlformats.org/officeDocument/2006/relationships/image" Target="../media/image460.jpg"/><Relationship Id="rId164" Type="http://schemas.openxmlformats.org/officeDocument/2006/relationships/image" Target="../media/image481.jpg"/><Relationship Id="rId185" Type="http://schemas.openxmlformats.org/officeDocument/2006/relationships/image" Target="../media/image502.jpg"/><Relationship Id="rId9" Type="http://schemas.openxmlformats.org/officeDocument/2006/relationships/image" Target="../media/image326.jpg"/><Relationship Id="rId210" Type="http://schemas.openxmlformats.org/officeDocument/2006/relationships/image" Target="../media/image527.jpg"/><Relationship Id="rId26" Type="http://schemas.openxmlformats.org/officeDocument/2006/relationships/image" Target="../media/image343.jpg"/><Relationship Id="rId231" Type="http://schemas.openxmlformats.org/officeDocument/2006/relationships/image" Target="../media/image548.jpg"/><Relationship Id="rId252" Type="http://schemas.openxmlformats.org/officeDocument/2006/relationships/image" Target="../media/image569.jpg"/><Relationship Id="rId273" Type="http://schemas.openxmlformats.org/officeDocument/2006/relationships/image" Target="../media/image590.jpg"/><Relationship Id="rId294" Type="http://schemas.openxmlformats.org/officeDocument/2006/relationships/image" Target="../media/image611.jpg"/><Relationship Id="rId47" Type="http://schemas.openxmlformats.org/officeDocument/2006/relationships/image" Target="../media/image364.jpg"/><Relationship Id="rId68" Type="http://schemas.openxmlformats.org/officeDocument/2006/relationships/image" Target="../media/image385.jpg"/><Relationship Id="rId89" Type="http://schemas.openxmlformats.org/officeDocument/2006/relationships/image" Target="../media/image406.jpg"/><Relationship Id="rId112" Type="http://schemas.openxmlformats.org/officeDocument/2006/relationships/image" Target="../media/image429.jpg"/><Relationship Id="rId133" Type="http://schemas.openxmlformats.org/officeDocument/2006/relationships/image" Target="../media/image450.jpg"/><Relationship Id="rId154" Type="http://schemas.openxmlformats.org/officeDocument/2006/relationships/image" Target="../media/image471.jpg"/><Relationship Id="rId175" Type="http://schemas.openxmlformats.org/officeDocument/2006/relationships/image" Target="../media/image492.jpg"/><Relationship Id="rId196" Type="http://schemas.openxmlformats.org/officeDocument/2006/relationships/image" Target="../media/image513.jpg"/><Relationship Id="rId200" Type="http://schemas.openxmlformats.org/officeDocument/2006/relationships/image" Target="../media/image517.jpg"/><Relationship Id="rId16" Type="http://schemas.openxmlformats.org/officeDocument/2006/relationships/image" Target="../media/image333.jpg"/><Relationship Id="rId221" Type="http://schemas.openxmlformats.org/officeDocument/2006/relationships/image" Target="../media/image538.jpg"/><Relationship Id="rId242" Type="http://schemas.openxmlformats.org/officeDocument/2006/relationships/image" Target="../media/image559.jpg"/><Relationship Id="rId263" Type="http://schemas.openxmlformats.org/officeDocument/2006/relationships/image" Target="../media/image580.jpg"/><Relationship Id="rId284" Type="http://schemas.openxmlformats.org/officeDocument/2006/relationships/image" Target="../media/image601.jpg"/><Relationship Id="rId37" Type="http://schemas.openxmlformats.org/officeDocument/2006/relationships/image" Target="../media/image354.jpg"/><Relationship Id="rId58" Type="http://schemas.openxmlformats.org/officeDocument/2006/relationships/image" Target="../media/image375.jpg"/><Relationship Id="rId79" Type="http://schemas.openxmlformats.org/officeDocument/2006/relationships/image" Target="../media/image396.jpg"/><Relationship Id="rId102" Type="http://schemas.openxmlformats.org/officeDocument/2006/relationships/image" Target="../media/image419.jpg"/><Relationship Id="rId123" Type="http://schemas.openxmlformats.org/officeDocument/2006/relationships/image" Target="../media/image440.jpg"/><Relationship Id="rId144" Type="http://schemas.openxmlformats.org/officeDocument/2006/relationships/image" Target="../media/image461.jpg"/><Relationship Id="rId90" Type="http://schemas.openxmlformats.org/officeDocument/2006/relationships/image" Target="../media/image407.jpg"/><Relationship Id="rId165" Type="http://schemas.openxmlformats.org/officeDocument/2006/relationships/image" Target="../media/image482.jpg"/><Relationship Id="rId186" Type="http://schemas.openxmlformats.org/officeDocument/2006/relationships/image" Target="../media/image503.jpg"/><Relationship Id="rId211" Type="http://schemas.openxmlformats.org/officeDocument/2006/relationships/image" Target="../media/image528.jpg"/><Relationship Id="rId232" Type="http://schemas.openxmlformats.org/officeDocument/2006/relationships/image" Target="../media/image549.jpg"/><Relationship Id="rId253" Type="http://schemas.openxmlformats.org/officeDocument/2006/relationships/image" Target="../media/image570.jpg"/><Relationship Id="rId274" Type="http://schemas.openxmlformats.org/officeDocument/2006/relationships/image" Target="../media/image591.jpg"/><Relationship Id="rId295" Type="http://schemas.openxmlformats.org/officeDocument/2006/relationships/image" Target="../media/image612.jpg"/><Relationship Id="rId27" Type="http://schemas.openxmlformats.org/officeDocument/2006/relationships/image" Target="../media/image344.jpg"/><Relationship Id="rId48" Type="http://schemas.openxmlformats.org/officeDocument/2006/relationships/image" Target="../media/image365.jpg"/><Relationship Id="rId69" Type="http://schemas.openxmlformats.org/officeDocument/2006/relationships/image" Target="../media/image386.jpg"/><Relationship Id="rId113" Type="http://schemas.openxmlformats.org/officeDocument/2006/relationships/image" Target="../media/image430.jpg"/><Relationship Id="rId134" Type="http://schemas.openxmlformats.org/officeDocument/2006/relationships/image" Target="../media/image451.jpg"/><Relationship Id="rId80" Type="http://schemas.openxmlformats.org/officeDocument/2006/relationships/image" Target="../media/image397.jpg"/><Relationship Id="rId155" Type="http://schemas.openxmlformats.org/officeDocument/2006/relationships/image" Target="../media/image472.jpg"/><Relationship Id="rId176" Type="http://schemas.openxmlformats.org/officeDocument/2006/relationships/image" Target="../media/image493.jpg"/><Relationship Id="rId197" Type="http://schemas.openxmlformats.org/officeDocument/2006/relationships/image" Target="../media/image514.jpg"/><Relationship Id="rId201" Type="http://schemas.openxmlformats.org/officeDocument/2006/relationships/image" Target="../media/image518.jpg"/><Relationship Id="rId222" Type="http://schemas.openxmlformats.org/officeDocument/2006/relationships/image" Target="../media/image539.jpg"/><Relationship Id="rId243" Type="http://schemas.openxmlformats.org/officeDocument/2006/relationships/image" Target="../media/image560.jpg"/><Relationship Id="rId264" Type="http://schemas.openxmlformats.org/officeDocument/2006/relationships/image" Target="../media/image581.jpg"/><Relationship Id="rId285" Type="http://schemas.openxmlformats.org/officeDocument/2006/relationships/image" Target="../media/image602.jpg"/><Relationship Id="rId17" Type="http://schemas.openxmlformats.org/officeDocument/2006/relationships/image" Target="../media/image334.jpg"/><Relationship Id="rId38" Type="http://schemas.openxmlformats.org/officeDocument/2006/relationships/image" Target="../media/image355.jpg"/><Relationship Id="rId59" Type="http://schemas.openxmlformats.org/officeDocument/2006/relationships/image" Target="../media/image376.jpg"/><Relationship Id="rId103" Type="http://schemas.openxmlformats.org/officeDocument/2006/relationships/image" Target="../media/image420.jpg"/><Relationship Id="rId124" Type="http://schemas.openxmlformats.org/officeDocument/2006/relationships/image" Target="../media/image441.jpg"/><Relationship Id="rId70" Type="http://schemas.openxmlformats.org/officeDocument/2006/relationships/image" Target="../media/image387.jpg"/><Relationship Id="rId91" Type="http://schemas.openxmlformats.org/officeDocument/2006/relationships/image" Target="../media/image408.jpg"/><Relationship Id="rId145" Type="http://schemas.openxmlformats.org/officeDocument/2006/relationships/image" Target="../media/image462.jpg"/><Relationship Id="rId166" Type="http://schemas.openxmlformats.org/officeDocument/2006/relationships/image" Target="../media/image483.jpg"/><Relationship Id="rId187" Type="http://schemas.openxmlformats.org/officeDocument/2006/relationships/image" Target="../media/image504.jpg"/><Relationship Id="rId1" Type="http://schemas.openxmlformats.org/officeDocument/2006/relationships/image" Target="../media/image318.jpg"/><Relationship Id="rId212" Type="http://schemas.openxmlformats.org/officeDocument/2006/relationships/image" Target="../media/image529.jpg"/><Relationship Id="rId233" Type="http://schemas.openxmlformats.org/officeDocument/2006/relationships/image" Target="../media/image550.jpg"/><Relationship Id="rId254" Type="http://schemas.openxmlformats.org/officeDocument/2006/relationships/image" Target="../media/image571.jpg"/><Relationship Id="rId28" Type="http://schemas.openxmlformats.org/officeDocument/2006/relationships/image" Target="../media/image345.jpg"/><Relationship Id="rId49" Type="http://schemas.openxmlformats.org/officeDocument/2006/relationships/image" Target="../media/image366.jpg"/><Relationship Id="rId114" Type="http://schemas.openxmlformats.org/officeDocument/2006/relationships/image" Target="../media/image431.jpg"/><Relationship Id="rId275" Type="http://schemas.openxmlformats.org/officeDocument/2006/relationships/image" Target="../media/image592.jpg"/><Relationship Id="rId296" Type="http://schemas.openxmlformats.org/officeDocument/2006/relationships/image" Target="../media/image613.jpg"/><Relationship Id="rId300" Type="http://schemas.openxmlformats.org/officeDocument/2006/relationships/image" Target="../media/image617.jpg"/><Relationship Id="rId60" Type="http://schemas.openxmlformats.org/officeDocument/2006/relationships/image" Target="../media/image377.jpg"/><Relationship Id="rId81" Type="http://schemas.openxmlformats.org/officeDocument/2006/relationships/image" Target="../media/image398.jpg"/><Relationship Id="rId135" Type="http://schemas.openxmlformats.org/officeDocument/2006/relationships/image" Target="../media/image452.jpg"/><Relationship Id="rId156" Type="http://schemas.openxmlformats.org/officeDocument/2006/relationships/image" Target="../media/image473.jpg"/><Relationship Id="rId177" Type="http://schemas.openxmlformats.org/officeDocument/2006/relationships/image" Target="../media/image494.jpg"/><Relationship Id="rId198" Type="http://schemas.openxmlformats.org/officeDocument/2006/relationships/image" Target="../media/image515.jpg"/><Relationship Id="rId202" Type="http://schemas.openxmlformats.org/officeDocument/2006/relationships/image" Target="../media/image519.jpg"/><Relationship Id="rId223" Type="http://schemas.openxmlformats.org/officeDocument/2006/relationships/image" Target="../media/image540.jpg"/><Relationship Id="rId244" Type="http://schemas.openxmlformats.org/officeDocument/2006/relationships/image" Target="../media/image561.jpg"/><Relationship Id="rId18" Type="http://schemas.openxmlformats.org/officeDocument/2006/relationships/image" Target="../media/image335.jpg"/><Relationship Id="rId39" Type="http://schemas.openxmlformats.org/officeDocument/2006/relationships/image" Target="../media/image356.jpg"/><Relationship Id="rId265" Type="http://schemas.openxmlformats.org/officeDocument/2006/relationships/image" Target="../media/image582.jpg"/><Relationship Id="rId286" Type="http://schemas.openxmlformats.org/officeDocument/2006/relationships/image" Target="../media/image603.jpg"/><Relationship Id="rId50" Type="http://schemas.openxmlformats.org/officeDocument/2006/relationships/image" Target="../media/image367.jpg"/><Relationship Id="rId104" Type="http://schemas.openxmlformats.org/officeDocument/2006/relationships/image" Target="../media/image421.jpg"/><Relationship Id="rId125" Type="http://schemas.openxmlformats.org/officeDocument/2006/relationships/image" Target="../media/image442.jpg"/><Relationship Id="rId146" Type="http://schemas.openxmlformats.org/officeDocument/2006/relationships/image" Target="../media/image463.jpg"/><Relationship Id="rId167" Type="http://schemas.openxmlformats.org/officeDocument/2006/relationships/image" Target="../media/image484.jpg"/><Relationship Id="rId188" Type="http://schemas.openxmlformats.org/officeDocument/2006/relationships/image" Target="../media/image505.jpg"/><Relationship Id="rId71" Type="http://schemas.openxmlformats.org/officeDocument/2006/relationships/image" Target="../media/image388.jpg"/><Relationship Id="rId92" Type="http://schemas.openxmlformats.org/officeDocument/2006/relationships/image" Target="../media/image409.jpg"/><Relationship Id="rId213" Type="http://schemas.openxmlformats.org/officeDocument/2006/relationships/image" Target="../media/image530.jpg"/><Relationship Id="rId234" Type="http://schemas.openxmlformats.org/officeDocument/2006/relationships/image" Target="../media/image551.jpg"/><Relationship Id="rId2" Type="http://schemas.openxmlformats.org/officeDocument/2006/relationships/image" Target="../media/image319.jpg"/><Relationship Id="rId29" Type="http://schemas.openxmlformats.org/officeDocument/2006/relationships/image" Target="../media/image346.jpg"/><Relationship Id="rId255" Type="http://schemas.openxmlformats.org/officeDocument/2006/relationships/image" Target="../media/image572.jpg"/><Relationship Id="rId276" Type="http://schemas.openxmlformats.org/officeDocument/2006/relationships/image" Target="../media/image593.jpg"/><Relationship Id="rId297" Type="http://schemas.openxmlformats.org/officeDocument/2006/relationships/image" Target="../media/image614.emf"/><Relationship Id="rId40" Type="http://schemas.openxmlformats.org/officeDocument/2006/relationships/image" Target="../media/image357.jpg"/><Relationship Id="rId115" Type="http://schemas.openxmlformats.org/officeDocument/2006/relationships/image" Target="../media/image432.jpg"/><Relationship Id="rId136" Type="http://schemas.openxmlformats.org/officeDocument/2006/relationships/image" Target="../media/image453.jpg"/><Relationship Id="rId157" Type="http://schemas.openxmlformats.org/officeDocument/2006/relationships/image" Target="../media/image474.jpg"/><Relationship Id="rId178" Type="http://schemas.openxmlformats.org/officeDocument/2006/relationships/image" Target="../media/image495.jpg"/><Relationship Id="rId301" Type="http://schemas.openxmlformats.org/officeDocument/2006/relationships/image" Target="../media/image618.emf"/><Relationship Id="rId61" Type="http://schemas.openxmlformats.org/officeDocument/2006/relationships/image" Target="../media/image378.jpg"/><Relationship Id="rId82" Type="http://schemas.openxmlformats.org/officeDocument/2006/relationships/image" Target="../media/image399.jpg"/><Relationship Id="rId199" Type="http://schemas.openxmlformats.org/officeDocument/2006/relationships/image" Target="../media/image516.jpg"/><Relationship Id="rId203" Type="http://schemas.openxmlformats.org/officeDocument/2006/relationships/image" Target="../media/image520.jpg"/><Relationship Id="rId19" Type="http://schemas.openxmlformats.org/officeDocument/2006/relationships/image" Target="../media/image336.jpg"/><Relationship Id="rId224" Type="http://schemas.openxmlformats.org/officeDocument/2006/relationships/image" Target="../media/image541.jpg"/><Relationship Id="rId245" Type="http://schemas.openxmlformats.org/officeDocument/2006/relationships/image" Target="../media/image562.jpg"/><Relationship Id="rId266" Type="http://schemas.openxmlformats.org/officeDocument/2006/relationships/image" Target="../media/image583.jpg"/><Relationship Id="rId287" Type="http://schemas.openxmlformats.org/officeDocument/2006/relationships/image" Target="../media/image604.jpg"/><Relationship Id="rId30" Type="http://schemas.openxmlformats.org/officeDocument/2006/relationships/image" Target="../media/image347.jpg"/><Relationship Id="rId105" Type="http://schemas.openxmlformats.org/officeDocument/2006/relationships/image" Target="../media/image422.jpg"/><Relationship Id="rId126" Type="http://schemas.openxmlformats.org/officeDocument/2006/relationships/image" Target="../media/image443.jpg"/><Relationship Id="rId147" Type="http://schemas.openxmlformats.org/officeDocument/2006/relationships/image" Target="../media/image464.jpg"/><Relationship Id="rId168" Type="http://schemas.openxmlformats.org/officeDocument/2006/relationships/image" Target="../media/image485.jpg"/><Relationship Id="rId51" Type="http://schemas.openxmlformats.org/officeDocument/2006/relationships/image" Target="../media/image368.jpg"/><Relationship Id="rId72" Type="http://schemas.openxmlformats.org/officeDocument/2006/relationships/image" Target="../media/image389.jpg"/><Relationship Id="rId93" Type="http://schemas.openxmlformats.org/officeDocument/2006/relationships/image" Target="../media/image410.jpg"/><Relationship Id="rId189" Type="http://schemas.openxmlformats.org/officeDocument/2006/relationships/image" Target="../media/image506.jpg"/><Relationship Id="rId3" Type="http://schemas.openxmlformats.org/officeDocument/2006/relationships/image" Target="../media/image320.jpg"/><Relationship Id="rId214" Type="http://schemas.openxmlformats.org/officeDocument/2006/relationships/image" Target="../media/image531.jpg"/><Relationship Id="rId235" Type="http://schemas.openxmlformats.org/officeDocument/2006/relationships/image" Target="../media/image552.jpg"/><Relationship Id="rId256" Type="http://schemas.openxmlformats.org/officeDocument/2006/relationships/image" Target="../media/image573.jpg"/><Relationship Id="rId277" Type="http://schemas.openxmlformats.org/officeDocument/2006/relationships/image" Target="../media/image594.jpg"/><Relationship Id="rId298" Type="http://schemas.openxmlformats.org/officeDocument/2006/relationships/image" Target="../media/image615.jpg"/><Relationship Id="rId116" Type="http://schemas.openxmlformats.org/officeDocument/2006/relationships/image" Target="../media/image433.jpg"/><Relationship Id="rId137" Type="http://schemas.openxmlformats.org/officeDocument/2006/relationships/image" Target="../media/image454.jpg"/><Relationship Id="rId158" Type="http://schemas.openxmlformats.org/officeDocument/2006/relationships/image" Target="../media/image475.jpg"/><Relationship Id="rId302" Type="http://schemas.openxmlformats.org/officeDocument/2006/relationships/image" Target="../media/image619.jpg"/><Relationship Id="rId20" Type="http://schemas.openxmlformats.org/officeDocument/2006/relationships/image" Target="../media/image337.jpg"/><Relationship Id="rId41" Type="http://schemas.openxmlformats.org/officeDocument/2006/relationships/image" Target="../media/image358.jpg"/><Relationship Id="rId62" Type="http://schemas.openxmlformats.org/officeDocument/2006/relationships/image" Target="../media/image379.jpg"/><Relationship Id="rId83" Type="http://schemas.openxmlformats.org/officeDocument/2006/relationships/image" Target="../media/image400.jpg"/><Relationship Id="rId179" Type="http://schemas.openxmlformats.org/officeDocument/2006/relationships/image" Target="../media/image496.jpg"/><Relationship Id="rId190" Type="http://schemas.openxmlformats.org/officeDocument/2006/relationships/image" Target="../media/image507.jpg"/><Relationship Id="rId204" Type="http://schemas.openxmlformats.org/officeDocument/2006/relationships/image" Target="../media/image521.jpg"/><Relationship Id="rId225" Type="http://schemas.openxmlformats.org/officeDocument/2006/relationships/image" Target="../media/image542.jpg"/><Relationship Id="rId246" Type="http://schemas.openxmlformats.org/officeDocument/2006/relationships/image" Target="../media/image563.jpg"/><Relationship Id="rId267" Type="http://schemas.openxmlformats.org/officeDocument/2006/relationships/image" Target="../media/image584.jpg"/><Relationship Id="rId288" Type="http://schemas.openxmlformats.org/officeDocument/2006/relationships/image" Target="../media/image605.jpg"/><Relationship Id="rId106" Type="http://schemas.openxmlformats.org/officeDocument/2006/relationships/image" Target="../media/image423.jpg"/><Relationship Id="rId127" Type="http://schemas.openxmlformats.org/officeDocument/2006/relationships/image" Target="../media/image444.jpg"/><Relationship Id="rId10" Type="http://schemas.openxmlformats.org/officeDocument/2006/relationships/image" Target="../media/image327.jpg"/><Relationship Id="rId31" Type="http://schemas.openxmlformats.org/officeDocument/2006/relationships/image" Target="../media/image348.jpg"/><Relationship Id="rId52" Type="http://schemas.openxmlformats.org/officeDocument/2006/relationships/image" Target="../media/image369.jpg"/><Relationship Id="rId73" Type="http://schemas.openxmlformats.org/officeDocument/2006/relationships/image" Target="../media/image390.jpg"/><Relationship Id="rId94" Type="http://schemas.openxmlformats.org/officeDocument/2006/relationships/image" Target="../media/image411.jpg"/><Relationship Id="rId148" Type="http://schemas.openxmlformats.org/officeDocument/2006/relationships/image" Target="../media/image465.jpg"/><Relationship Id="rId169" Type="http://schemas.openxmlformats.org/officeDocument/2006/relationships/image" Target="../media/image486.jpg"/><Relationship Id="rId4" Type="http://schemas.openxmlformats.org/officeDocument/2006/relationships/image" Target="../media/image321.jpg"/><Relationship Id="rId180" Type="http://schemas.openxmlformats.org/officeDocument/2006/relationships/image" Target="../media/image497.jpg"/><Relationship Id="rId215" Type="http://schemas.openxmlformats.org/officeDocument/2006/relationships/image" Target="../media/image532.jpg"/><Relationship Id="rId236" Type="http://schemas.openxmlformats.org/officeDocument/2006/relationships/image" Target="../media/image553.jpg"/><Relationship Id="rId257" Type="http://schemas.openxmlformats.org/officeDocument/2006/relationships/image" Target="../media/image574.jpg"/><Relationship Id="rId278" Type="http://schemas.openxmlformats.org/officeDocument/2006/relationships/image" Target="../media/image595.jpg"/><Relationship Id="rId303" Type="http://schemas.openxmlformats.org/officeDocument/2006/relationships/image" Target="../media/image620.jpg"/><Relationship Id="rId42" Type="http://schemas.openxmlformats.org/officeDocument/2006/relationships/image" Target="../media/image359.jpg"/><Relationship Id="rId84" Type="http://schemas.openxmlformats.org/officeDocument/2006/relationships/image" Target="../media/image401.jpg"/><Relationship Id="rId138" Type="http://schemas.openxmlformats.org/officeDocument/2006/relationships/image" Target="../media/image455.jpg"/><Relationship Id="rId191" Type="http://schemas.openxmlformats.org/officeDocument/2006/relationships/image" Target="../media/image508.jpg"/><Relationship Id="rId205" Type="http://schemas.openxmlformats.org/officeDocument/2006/relationships/image" Target="../media/image522.jpg"/><Relationship Id="rId247" Type="http://schemas.openxmlformats.org/officeDocument/2006/relationships/image" Target="../media/image564.jpg"/><Relationship Id="rId107" Type="http://schemas.openxmlformats.org/officeDocument/2006/relationships/image" Target="../media/image424.jpg"/><Relationship Id="rId289" Type="http://schemas.openxmlformats.org/officeDocument/2006/relationships/image" Target="../media/image606.jpg"/><Relationship Id="rId11" Type="http://schemas.openxmlformats.org/officeDocument/2006/relationships/image" Target="../media/image328.jpg"/><Relationship Id="rId53" Type="http://schemas.openxmlformats.org/officeDocument/2006/relationships/image" Target="../media/image370.jpg"/><Relationship Id="rId149" Type="http://schemas.openxmlformats.org/officeDocument/2006/relationships/image" Target="../media/image466.jpg"/><Relationship Id="rId95" Type="http://schemas.openxmlformats.org/officeDocument/2006/relationships/image" Target="../media/image412.jpg"/><Relationship Id="rId160" Type="http://schemas.openxmlformats.org/officeDocument/2006/relationships/image" Target="../media/image477.jpg"/><Relationship Id="rId216" Type="http://schemas.openxmlformats.org/officeDocument/2006/relationships/image" Target="../media/image533.jpg"/><Relationship Id="rId258" Type="http://schemas.openxmlformats.org/officeDocument/2006/relationships/image" Target="../media/image575.jpg"/><Relationship Id="rId22" Type="http://schemas.openxmlformats.org/officeDocument/2006/relationships/image" Target="../media/image339.jpg"/><Relationship Id="rId64" Type="http://schemas.openxmlformats.org/officeDocument/2006/relationships/image" Target="../media/image381.jpg"/><Relationship Id="rId118" Type="http://schemas.openxmlformats.org/officeDocument/2006/relationships/image" Target="../media/image435.jpg"/><Relationship Id="rId171" Type="http://schemas.openxmlformats.org/officeDocument/2006/relationships/image" Target="../media/image488.jpg"/><Relationship Id="rId227" Type="http://schemas.openxmlformats.org/officeDocument/2006/relationships/image" Target="../media/image544.jpg"/><Relationship Id="rId269" Type="http://schemas.openxmlformats.org/officeDocument/2006/relationships/image" Target="../media/image586.jpg"/><Relationship Id="rId33" Type="http://schemas.openxmlformats.org/officeDocument/2006/relationships/image" Target="../media/image350.jpg"/><Relationship Id="rId129" Type="http://schemas.openxmlformats.org/officeDocument/2006/relationships/image" Target="../media/image446.jpg"/><Relationship Id="rId280" Type="http://schemas.openxmlformats.org/officeDocument/2006/relationships/image" Target="../media/image597.jpg"/><Relationship Id="rId75" Type="http://schemas.openxmlformats.org/officeDocument/2006/relationships/image" Target="../media/image392.jpg"/><Relationship Id="rId140" Type="http://schemas.openxmlformats.org/officeDocument/2006/relationships/image" Target="../media/image457.jpg"/><Relationship Id="rId182" Type="http://schemas.openxmlformats.org/officeDocument/2006/relationships/image" Target="../media/image499.jpg"/><Relationship Id="rId6" Type="http://schemas.openxmlformats.org/officeDocument/2006/relationships/image" Target="../media/image323.jpg"/><Relationship Id="rId238" Type="http://schemas.openxmlformats.org/officeDocument/2006/relationships/image" Target="../media/image55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570048</xdr:colOff>
      <xdr:row>1</xdr:row>
      <xdr:rowOff>180976</xdr:rowOff>
    </xdr:from>
    <xdr:to>
      <xdr:col>0</xdr:col>
      <xdr:colOff>904874</xdr:colOff>
      <xdr:row>3</xdr:row>
      <xdr:rowOff>876301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F791538-E091-45D4-AA4E-A2F5ED58C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553177" y="1494701"/>
          <a:ext cx="2581275" cy="334826"/>
        </a:xfrm>
        <a:prstGeom prst="rect">
          <a:avLst/>
        </a:prstGeom>
      </xdr:spPr>
    </xdr:pic>
    <xdr:clientData/>
  </xdr:twoCellAnchor>
  <xdr:twoCellAnchor editAs="oneCell">
    <xdr:from>
      <xdr:col>0</xdr:col>
      <xdr:colOff>556372</xdr:colOff>
      <xdr:row>4</xdr:row>
      <xdr:rowOff>190500</xdr:rowOff>
    </xdr:from>
    <xdr:to>
      <xdr:col>0</xdr:col>
      <xdr:colOff>933450</xdr:colOff>
      <xdr:row>5</xdr:row>
      <xdr:rowOff>847725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D2ADC8B5-709B-4E2F-96C3-AC9173F6C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55189" y="3821486"/>
          <a:ext cx="1600200" cy="377078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6</xdr:row>
      <xdr:rowOff>381000</xdr:rowOff>
    </xdr:from>
    <xdr:to>
      <xdr:col>0</xdr:col>
      <xdr:colOff>816226</xdr:colOff>
      <xdr:row>7</xdr:row>
      <xdr:rowOff>809625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952B52C7-D60F-449B-8B9A-400072AF0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587032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8</xdr:row>
      <xdr:rowOff>381000</xdr:rowOff>
    </xdr:from>
    <xdr:to>
      <xdr:col>0</xdr:col>
      <xdr:colOff>816226</xdr:colOff>
      <xdr:row>9</xdr:row>
      <xdr:rowOff>809625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D9C2CA6-5956-4740-ACE9-FCC4D683A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775627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10</xdr:row>
      <xdr:rowOff>95251</xdr:rowOff>
    </xdr:from>
    <xdr:to>
      <xdr:col>0</xdr:col>
      <xdr:colOff>914400</xdr:colOff>
      <xdr:row>11</xdr:row>
      <xdr:rowOff>866776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62905DD8-47E8-48E8-B0AC-7D3F28D4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145676" y="942694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12</xdr:row>
      <xdr:rowOff>95251</xdr:rowOff>
    </xdr:from>
    <xdr:to>
      <xdr:col>0</xdr:col>
      <xdr:colOff>914400</xdr:colOff>
      <xdr:row>13</xdr:row>
      <xdr:rowOff>866776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FF9580DA-FB06-4086-83CA-95D381CEA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45676" y="1131289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22347</xdr:rowOff>
    </xdr:from>
    <xdr:to>
      <xdr:col>0</xdr:col>
      <xdr:colOff>1400175</xdr:colOff>
      <xdr:row>15</xdr:row>
      <xdr:rowOff>101478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B056A05A-88B8-4D93-A0E8-D40070FB1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59472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44824</xdr:rowOff>
    </xdr:from>
    <xdr:to>
      <xdr:col>0</xdr:col>
      <xdr:colOff>1400175</xdr:colOff>
      <xdr:row>15</xdr:row>
      <xdr:rowOff>145677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F1106DB6-23C2-4CE5-89BD-D44AFCCE6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83999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22396</xdr:rowOff>
    </xdr:from>
    <xdr:to>
      <xdr:col>0</xdr:col>
      <xdr:colOff>1400175</xdr:colOff>
      <xdr:row>19</xdr:row>
      <xdr:rowOff>6178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6F0A690C-4E69-472A-9169-72B304A6F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33071"/>
          <a:ext cx="1371600" cy="9267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27124</xdr:rowOff>
    </xdr:from>
    <xdr:to>
      <xdr:col>0</xdr:col>
      <xdr:colOff>1400175</xdr:colOff>
      <xdr:row>19</xdr:row>
      <xdr:rowOff>163376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3BEDE368-2986-45B1-AA5A-E4A7B6F6F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093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21336</xdr:rowOff>
    </xdr:from>
    <xdr:to>
      <xdr:col>0</xdr:col>
      <xdr:colOff>1400175</xdr:colOff>
      <xdr:row>21</xdr:row>
      <xdr:rowOff>893064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7AF82DB-4289-46E3-9AE3-B848301D3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4561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22175</xdr:rowOff>
    </xdr:from>
    <xdr:to>
      <xdr:col>0</xdr:col>
      <xdr:colOff>1400175</xdr:colOff>
      <xdr:row>23</xdr:row>
      <xdr:rowOff>34976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335FEA8F-C99E-4FCD-B555-00B07FF36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99800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44824</xdr:rowOff>
    </xdr:from>
    <xdr:to>
      <xdr:col>0</xdr:col>
      <xdr:colOff>1400175</xdr:colOff>
      <xdr:row>23</xdr:row>
      <xdr:rowOff>145677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A2B2E825-F06B-4097-BD67-4E7F3F540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22574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23619</xdr:rowOff>
    </xdr:from>
    <xdr:to>
      <xdr:col>0</xdr:col>
      <xdr:colOff>1400175</xdr:colOff>
      <xdr:row>27</xdr:row>
      <xdr:rowOff>24007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AF856E6C-26A3-42C0-B05E-BA21732F9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728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</xdr:row>
      <xdr:rowOff>54908</xdr:rowOff>
    </xdr:from>
    <xdr:to>
      <xdr:col>0</xdr:col>
      <xdr:colOff>1400175</xdr:colOff>
      <xdr:row>27</xdr:row>
      <xdr:rowOff>135590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5636DD2-9E83-41BD-BD9C-670879E35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094758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21399</xdr:rowOff>
    </xdr:from>
    <xdr:to>
      <xdr:col>0</xdr:col>
      <xdr:colOff>1400175</xdr:colOff>
      <xdr:row>32</xdr:row>
      <xdr:rowOff>7176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CEF7E97-27F2-48F6-8C8A-5FE69BAEF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823249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28014</xdr:rowOff>
    </xdr:from>
    <xdr:to>
      <xdr:col>0</xdr:col>
      <xdr:colOff>1400175</xdr:colOff>
      <xdr:row>32</xdr:row>
      <xdr:rowOff>162485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B49357FA-4117-4F4B-9AF9-462664363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01414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21698</xdr:rowOff>
    </xdr:from>
    <xdr:to>
      <xdr:col>0</xdr:col>
      <xdr:colOff>1400175</xdr:colOff>
      <xdr:row>35</xdr:row>
      <xdr:rowOff>25927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E30C43D-4C34-4701-A831-5CEA08412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176098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27124</xdr:rowOff>
    </xdr:from>
    <xdr:to>
      <xdr:col>0</xdr:col>
      <xdr:colOff>1400175</xdr:colOff>
      <xdr:row>35</xdr:row>
      <xdr:rowOff>163376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F5A115B1-6E34-495F-839E-2EAA6D094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1721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24474</xdr:rowOff>
    </xdr:from>
    <xdr:to>
      <xdr:col>0</xdr:col>
      <xdr:colOff>1400175</xdr:colOff>
      <xdr:row>38</xdr:row>
      <xdr:rowOff>4100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A6A4E7B1-97FC-4DCE-8F47-639203F54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50474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27124</xdr:rowOff>
    </xdr:from>
    <xdr:to>
      <xdr:col>0</xdr:col>
      <xdr:colOff>1400175</xdr:colOff>
      <xdr:row>38</xdr:row>
      <xdr:rowOff>163376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D7B5F95-7897-4C57-BE55-135F81B1C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524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24416</xdr:rowOff>
    </xdr:from>
    <xdr:to>
      <xdr:col>0</xdr:col>
      <xdr:colOff>1400175</xdr:colOff>
      <xdr:row>40</xdr:row>
      <xdr:rowOff>899509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17660233-0E39-4E6C-B7E0-632C0A19D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902966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27124</xdr:rowOff>
    </xdr:from>
    <xdr:to>
      <xdr:col>0</xdr:col>
      <xdr:colOff>1400175</xdr:colOff>
      <xdr:row>41</xdr:row>
      <xdr:rowOff>163376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F4E98FAF-3796-4A74-88A6-3FB650CF6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829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24842</xdr:rowOff>
    </xdr:from>
    <xdr:to>
      <xdr:col>0</xdr:col>
      <xdr:colOff>1400175</xdr:colOff>
      <xdr:row>44</xdr:row>
      <xdr:rowOff>70408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3F5E9926-1974-48A6-99EE-50DBE7D99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083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27124</xdr:rowOff>
    </xdr:from>
    <xdr:to>
      <xdr:col>0</xdr:col>
      <xdr:colOff>1400175</xdr:colOff>
      <xdr:row>44</xdr:row>
      <xdr:rowOff>163376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985F2847-2B76-4F2F-B19A-E87804CD9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48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22489</xdr:rowOff>
    </xdr:from>
    <xdr:to>
      <xdr:col>0</xdr:col>
      <xdr:colOff>1400175</xdr:colOff>
      <xdr:row>46</xdr:row>
      <xdr:rowOff>920487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91B273E8-C933-4126-A7A3-0FF81582C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62518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27124</xdr:rowOff>
    </xdr:from>
    <xdr:to>
      <xdr:col>0</xdr:col>
      <xdr:colOff>1400175</xdr:colOff>
      <xdr:row>47</xdr:row>
      <xdr:rowOff>163376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040787B9-8594-4EC3-83CB-36B4D09B6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572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49</xdr:row>
      <xdr:rowOff>21527</xdr:rowOff>
    </xdr:from>
    <xdr:to>
      <xdr:col>0</xdr:col>
      <xdr:colOff>1400175</xdr:colOff>
      <xdr:row>49</xdr:row>
      <xdr:rowOff>921446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3F496767-0AEE-4B45-99B4-3E9B46229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948202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27124</xdr:rowOff>
    </xdr:from>
    <xdr:to>
      <xdr:col>0</xdr:col>
      <xdr:colOff>1400175</xdr:colOff>
      <xdr:row>50</xdr:row>
      <xdr:rowOff>163376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87352E38-C170-4234-A272-D8D29B765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89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23619</xdr:rowOff>
    </xdr:from>
    <xdr:to>
      <xdr:col>0</xdr:col>
      <xdr:colOff>1400175</xdr:colOff>
      <xdr:row>57</xdr:row>
      <xdr:rowOff>24007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C5FC4C0B-6867-4933-8DB4-99E19BB01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362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27124</xdr:rowOff>
    </xdr:from>
    <xdr:to>
      <xdr:col>0</xdr:col>
      <xdr:colOff>1400175</xdr:colOff>
      <xdr:row>57</xdr:row>
      <xdr:rowOff>163376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D661B3B0-8EED-4477-BA3A-C03DFDBFE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0303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25564</xdr:rowOff>
    </xdr:from>
    <xdr:to>
      <xdr:col>0</xdr:col>
      <xdr:colOff>1400175</xdr:colOff>
      <xdr:row>63</xdr:row>
      <xdr:rowOff>917412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9C29CE3A-41C5-4D40-BAFE-F2F25B41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171814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64</xdr:row>
      <xdr:rowOff>21974</xdr:rowOff>
    </xdr:from>
    <xdr:to>
      <xdr:col>0</xdr:col>
      <xdr:colOff>1400175</xdr:colOff>
      <xdr:row>64</xdr:row>
      <xdr:rowOff>225677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1DBB6D57-F465-4663-84FD-9B6466CEE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1111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23983</xdr:rowOff>
    </xdr:from>
    <xdr:to>
      <xdr:col>0</xdr:col>
      <xdr:colOff>1400175</xdr:colOff>
      <xdr:row>66</xdr:row>
      <xdr:rowOff>71266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C1B367B2-0C7F-4252-A43F-2CD100697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360858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44822</xdr:rowOff>
    </xdr:from>
    <xdr:to>
      <xdr:col>0</xdr:col>
      <xdr:colOff>1400175</xdr:colOff>
      <xdr:row>66</xdr:row>
      <xdr:rowOff>145675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3ADD29AC-E658-44D3-856A-924B3BBA3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1992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24200</xdr:rowOff>
    </xdr:from>
    <xdr:to>
      <xdr:col>0</xdr:col>
      <xdr:colOff>1400175</xdr:colOff>
      <xdr:row>69</xdr:row>
      <xdr:rowOff>880674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7A6A9452-26DB-49DC-9692-02BD33903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970800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70</xdr:row>
      <xdr:rowOff>27124</xdr:rowOff>
    </xdr:from>
    <xdr:to>
      <xdr:col>0</xdr:col>
      <xdr:colOff>1400175</xdr:colOff>
      <xdr:row>70</xdr:row>
      <xdr:rowOff>163376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D2BE3159-FBCF-48A8-BBB8-861F7CE4D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878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72</xdr:row>
      <xdr:rowOff>23279</xdr:rowOff>
    </xdr:from>
    <xdr:to>
      <xdr:col>0</xdr:col>
      <xdr:colOff>1400175</xdr:colOff>
      <xdr:row>72</xdr:row>
      <xdr:rowOff>872072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B964CF41-AD64-4DEB-AB44-B3F073D84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255754"/>
          <a:ext cx="1371600" cy="8487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73</xdr:row>
      <xdr:rowOff>21974</xdr:rowOff>
    </xdr:from>
    <xdr:to>
      <xdr:col>0</xdr:col>
      <xdr:colOff>1400175</xdr:colOff>
      <xdr:row>73</xdr:row>
      <xdr:rowOff>225677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81EEDDA5-7A65-4033-8137-EF0CC5D49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1497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22755</xdr:rowOff>
    </xdr:from>
    <xdr:to>
      <xdr:col>0</xdr:col>
      <xdr:colOff>1400175</xdr:colOff>
      <xdr:row>74</xdr:row>
      <xdr:rowOff>891642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C5B9650D-2623-406E-8273-37C8C88A5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398230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75</xdr:row>
      <xdr:rowOff>27124</xdr:rowOff>
    </xdr:from>
    <xdr:to>
      <xdr:col>0</xdr:col>
      <xdr:colOff>1400175</xdr:colOff>
      <xdr:row>75</xdr:row>
      <xdr:rowOff>163376</xdr:rowOff>
    </xdr:to>
    <xdr:pic>
      <xdr:nvPicPr>
        <xdr:cNvPr id="95" name="Рисунок 94">
          <a:extLst>
            <a:ext uri="{FF2B5EF4-FFF2-40B4-BE49-F238E27FC236}">
              <a16:creationId xmlns:a16="http://schemas.microsoft.com/office/drawing/2014/main" id="{EF16E0BF-41F7-476A-A528-CFB895113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16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21744</xdr:rowOff>
    </xdr:from>
    <xdr:to>
      <xdr:col>0</xdr:col>
      <xdr:colOff>1400175</xdr:colOff>
      <xdr:row>77</xdr:row>
      <xdr:rowOff>940282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57EFCD7E-5F51-4053-9C88-CA84F4DA6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692619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78</xdr:row>
      <xdr:rowOff>27124</xdr:rowOff>
    </xdr:from>
    <xdr:to>
      <xdr:col>0</xdr:col>
      <xdr:colOff>1400175</xdr:colOff>
      <xdr:row>78</xdr:row>
      <xdr:rowOff>163376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610E6148-1AFE-4A60-AABD-F6C1D611B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6600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80</xdr:row>
      <xdr:rowOff>21307</xdr:rowOff>
    </xdr:from>
    <xdr:to>
      <xdr:col>0</xdr:col>
      <xdr:colOff>1400175</xdr:colOff>
      <xdr:row>81</xdr:row>
      <xdr:rowOff>16795</xdr:rowOff>
    </xdr:to>
    <xdr:pic>
      <xdr:nvPicPr>
        <xdr:cNvPr id="101" name="Рисунок 100">
          <a:extLst>
            <a:ext uri="{FF2B5EF4-FFF2-40B4-BE49-F238E27FC236}">
              <a16:creationId xmlns:a16="http://schemas.microsoft.com/office/drawing/2014/main" id="{C4DFE24F-8295-4C13-A823-4641ED1A3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035207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25772</xdr:rowOff>
    </xdr:from>
    <xdr:to>
      <xdr:col>0</xdr:col>
      <xdr:colOff>1400175</xdr:colOff>
      <xdr:row>81</xdr:row>
      <xdr:rowOff>240925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FBAAE1D1-A7A6-4C49-A8B5-B70E14B44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020747"/>
          <a:ext cx="1371600" cy="2151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22861</xdr:rowOff>
    </xdr:from>
    <xdr:to>
      <xdr:col>0</xdr:col>
      <xdr:colOff>1400175</xdr:colOff>
      <xdr:row>83</xdr:row>
      <xdr:rowOff>24766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B9493472-38D2-432F-BB0E-470146B25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284536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44072</xdr:rowOff>
    </xdr:from>
    <xdr:to>
      <xdr:col>0</xdr:col>
      <xdr:colOff>1400175</xdr:colOff>
      <xdr:row>83</xdr:row>
      <xdr:rowOff>146430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A65AC3AF-ABA0-434D-AF95-2038EA87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296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25059</xdr:rowOff>
    </xdr:from>
    <xdr:to>
      <xdr:col>0</xdr:col>
      <xdr:colOff>1400175</xdr:colOff>
      <xdr:row>91</xdr:row>
      <xdr:rowOff>184492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3EEAEECE-D337-4FAD-9221-59877994E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610834"/>
          <a:ext cx="1371600" cy="11024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91</xdr:row>
      <xdr:rowOff>27124</xdr:rowOff>
    </xdr:from>
    <xdr:to>
      <xdr:col>0</xdr:col>
      <xdr:colOff>1400175</xdr:colOff>
      <xdr:row>91</xdr:row>
      <xdr:rowOff>163376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97BA1C45-44C3-41C6-85EA-8325F40E4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7654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22287</xdr:rowOff>
    </xdr:from>
    <xdr:to>
      <xdr:col>0</xdr:col>
      <xdr:colOff>1400175</xdr:colOff>
      <xdr:row>98</xdr:row>
      <xdr:rowOff>225360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4968175C-D809-4561-8DB2-16890BD76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90358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27124</xdr:rowOff>
    </xdr:from>
    <xdr:to>
      <xdr:col>0</xdr:col>
      <xdr:colOff>1400175</xdr:colOff>
      <xdr:row>98</xdr:row>
      <xdr:rowOff>163376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59F1A076-67FE-47A7-8670-56F74E630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099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510794</xdr:colOff>
      <xdr:row>100</xdr:row>
      <xdr:rowOff>85726</xdr:rowOff>
    </xdr:from>
    <xdr:to>
      <xdr:col>0</xdr:col>
      <xdr:colOff>952500</xdr:colOff>
      <xdr:row>103</xdr:row>
      <xdr:rowOff>916311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E928345D-0DE7-45FA-AD99-EFE516613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098108" y="95239653"/>
          <a:ext cx="3659510" cy="44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104</xdr:row>
      <xdr:rowOff>24842</xdr:rowOff>
    </xdr:from>
    <xdr:to>
      <xdr:col>0</xdr:col>
      <xdr:colOff>1400175</xdr:colOff>
      <xdr:row>105</xdr:row>
      <xdr:rowOff>70408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B42DE9A9-19F6-41A3-9D4E-3BFFA4F28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00176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105</xdr:row>
      <xdr:rowOff>21974</xdr:rowOff>
    </xdr:from>
    <xdr:to>
      <xdr:col>0</xdr:col>
      <xdr:colOff>1400175</xdr:colOff>
      <xdr:row>105</xdr:row>
      <xdr:rowOff>225677</xdr:rowOff>
    </xdr:to>
    <xdr:pic>
      <xdr:nvPicPr>
        <xdr:cNvPr id="123" name="Рисунок 122">
          <a:extLst>
            <a:ext uri="{FF2B5EF4-FFF2-40B4-BE49-F238E27FC236}">
              <a16:creationId xmlns:a16="http://schemas.microsoft.com/office/drawing/2014/main" id="{9E824212-E90E-4E2A-8A5F-39FFA5063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03712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106</xdr:row>
      <xdr:rowOff>25372</xdr:rowOff>
    </xdr:from>
    <xdr:to>
      <xdr:col>0</xdr:col>
      <xdr:colOff>1400175</xdr:colOff>
      <xdr:row>107</xdr:row>
      <xdr:rowOff>60354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BF799426-9916-4F52-9A04-7D5815A24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288172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107</xdr:row>
      <xdr:rowOff>21974</xdr:rowOff>
    </xdr:from>
    <xdr:to>
      <xdr:col>0</xdr:col>
      <xdr:colOff>1400175</xdr:colOff>
      <xdr:row>107</xdr:row>
      <xdr:rowOff>225677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ADDCF994-35AA-479C-B851-C1D7BD17C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31347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108</xdr:row>
      <xdr:rowOff>23983</xdr:rowOff>
    </xdr:from>
    <xdr:to>
      <xdr:col>0</xdr:col>
      <xdr:colOff>1400175</xdr:colOff>
      <xdr:row>109</xdr:row>
      <xdr:rowOff>71266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6DAD3641-2904-4F81-B6B0-E2E01299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563133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109</xdr:row>
      <xdr:rowOff>27124</xdr:rowOff>
    </xdr:from>
    <xdr:to>
      <xdr:col>0</xdr:col>
      <xdr:colOff>1400175</xdr:colOff>
      <xdr:row>109</xdr:row>
      <xdr:rowOff>163376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4E9673B4-A97C-4D54-8442-5C56F0775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604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111</xdr:row>
      <xdr:rowOff>22823</xdr:rowOff>
    </xdr:from>
    <xdr:to>
      <xdr:col>0</xdr:col>
      <xdr:colOff>1400175</xdr:colOff>
      <xdr:row>112</xdr:row>
      <xdr:rowOff>43850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E0F590F4-EB60-47E9-B564-5607A229A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981198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112</xdr:row>
      <xdr:rowOff>44072</xdr:rowOff>
    </xdr:from>
    <xdr:to>
      <xdr:col>0</xdr:col>
      <xdr:colOff>1400175</xdr:colOff>
      <xdr:row>112</xdr:row>
      <xdr:rowOff>146430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E0FD6A56-B11D-47F6-B2D2-C17DB8C1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01209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115</xdr:row>
      <xdr:rowOff>23385</xdr:rowOff>
    </xdr:from>
    <xdr:to>
      <xdr:col>0</xdr:col>
      <xdr:colOff>1400175</xdr:colOff>
      <xdr:row>116</xdr:row>
      <xdr:rowOff>33764</xdr:rowOff>
    </xdr:to>
    <xdr:pic>
      <xdr:nvPicPr>
        <xdr:cNvPr id="137" name="Рисунок 136">
          <a:extLst>
            <a:ext uri="{FF2B5EF4-FFF2-40B4-BE49-F238E27FC236}">
              <a16:creationId xmlns:a16="http://schemas.microsoft.com/office/drawing/2014/main" id="{79DC1E3E-D738-4176-8E80-E715639B3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562910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116</xdr:row>
      <xdr:rowOff>27124</xdr:rowOff>
    </xdr:from>
    <xdr:to>
      <xdr:col>0</xdr:col>
      <xdr:colOff>1400175</xdr:colOff>
      <xdr:row>116</xdr:row>
      <xdr:rowOff>163376</xdr:rowOff>
    </xdr:to>
    <xdr:pic>
      <xdr:nvPicPr>
        <xdr:cNvPr id="139" name="Рисунок 138">
          <a:extLst>
            <a:ext uri="{FF2B5EF4-FFF2-40B4-BE49-F238E27FC236}">
              <a16:creationId xmlns:a16="http://schemas.microsoft.com/office/drawing/2014/main" id="{17CE85A2-943E-400F-90A5-A1DEB4D76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56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118</xdr:row>
      <xdr:rowOff>22436</xdr:rowOff>
    </xdr:from>
    <xdr:to>
      <xdr:col>0</xdr:col>
      <xdr:colOff>1400175</xdr:colOff>
      <xdr:row>119</xdr:row>
      <xdr:rowOff>158540</xdr:rowOff>
    </xdr:to>
    <xdr:pic>
      <xdr:nvPicPr>
        <xdr:cNvPr id="141" name="Рисунок 140">
          <a:extLst>
            <a:ext uri="{FF2B5EF4-FFF2-40B4-BE49-F238E27FC236}">
              <a16:creationId xmlns:a16="http://schemas.microsoft.com/office/drawing/2014/main" id="{8F0675C7-2CB4-4009-8838-C872F0C0B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943086"/>
          <a:ext cx="1371600" cy="107907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119</xdr:row>
      <xdr:rowOff>21971</xdr:rowOff>
    </xdr:from>
    <xdr:to>
      <xdr:col>0</xdr:col>
      <xdr:colOff>1400175</xdr:colOff>
      <xdr:row>119</xdr:row>
      <xdr:rowOff>225674</xdr:rowOff>
    </xdr:to>
    <xdr:pic>
      <xdr:nvPicPr>
        <xdr:cNvPr id="143" name="Рисунок 142">
          <a:extLst>
            <a:ext uri="{FF2B5EF4-FFF2-40B4-BE49-F238E27FC236}">
              <a16:creationId xmlns:a16="http://schemas.microsoft.com/office/drawing/2014/main" id="{294D3567-CFCB-4860-B09F-AE2092916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0665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120</xdr:row>
      <xdr:rowOff>22175</xdr:rowOff>
    </xdr:from>
    <xdr:to>
      <xdr:col>0</xdr:col>
      <xdr:colOff>1400175</xdr:colOff>
      <xdr:row>121</xdr:row>
      <xdr:rowOff>34976</xdr:rowOff>
    </xdr:to>
    <xdr:pic>
      <xdr:nvPicPr>
        <xdr:cNvPr id="145" name="Рисунок 144">
          <a:extLst>
            <a:ext uri="{FF2B5EF4-FFF2-40B4-BE49-F238E27FC236}">
              <a16:creationId xmlns:a16="http://schemas.microsoft.com/office/drawing/2014/main" id="{7A7FB3F2-55DF-46B0-B8B0-4BC931E37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31442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121</xdr:row>
      <xdr:rowOff>27124</xdr:rowOff>
    </xdr:from>
    <xdr:to>
      <xdr:col>0</xdr:col>
      <xdr:colOff>1400175</xdr:colOff>
      <xdr:row>121</xdr:row>
      <xdr:rowOff>163376</xdr:rowOff>
    </xdr:to>
    <xdr:pic>
      <xdr:nvPicPr>
        <xdr:cNvPr id="147" name="Рисунок 146">
          <a:extLst>
            <a:ext uri="{FF2B5EF4-FFF2-40B4-BE49-F238E27FC236}">
              <a16:creationId xmlns:a16="http://schemas.microsoft.com/office/drawing/2014/main" id="{A48F5AD8-20DB-48F7-8382-5479E8C6C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319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123</xdr:row>
      <xdr:rowOff>25034</xdr:rowOff>
    </xdr:from>
    <xdr:to>
      <xdr:col>0</xdr:col>
      <xdr:colOff>1400175</xdr:colOff>
      <xdr:row>124</xdr:row>
      <xdr:rowOff>22585</xdr:rowOff>
    </xdr:to>
    <xdr:pic>
      <xdr:nvPicPr>
        <xdr:cNvPr id="149" name="Рисунок 148">
          <a:extLst>
            <a:ext uri="{FF2B5EF4-FFF2-40B4-BE49-F238E27FC236}">
              <a16:creationId xmlns:a16="http://schemas.microsoft.com/office/drawing/2014/main" id="{8DF26AEB-4FBF-477D-BA99-C8C316C5D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698409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124</xdr:row>
      <xdr:rowOff>54911</xdr:rowOff>
    </xdr:from>
    <xdr:to>
      <xdr:col>0</xdr:col>
      <xdr:colOff>1400175</xdr:colOff>
      <xdr:row>124</xdr:row>
      <xdr:rowOff>135593</xdr:rowOff>
    </xdr:to>
    <xdr:pic>
      <xdr:nvPicPr>
        <xdr:cNvPr id="151" name="Рисунок 150">
          <a:extLst>
            <a:ext uri="{FF2B5EF4-FFF2-40B4-BE49-F238E27FC236}">
              <a16:creationId xmlns:a16="http://schemas.microsoft.com/office/drawing/2014/main" id="{56CE1417-863A-49D4-B52C-DC1EBDC00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471888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134</xdr:row>
      <xdr:rowOff>24445</xdr:rowOff>
    </xdr:from>
    <xdr:to>
      <xdr:col>0</xdr:col>
      <xdr:colOff>1400175</xdr:colOff>
      <xdr:row>135</xdr:row>
      <xdr:rowOff>137481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AD2BCA07-7EBA-4A13-AC9B-9DCEDFE93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6593420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27124</xdr:rowOff>
    </xdr:from>
    <xdr:to>
      <xdr:col>0</xdr:col>
      <xdr:colOff>1400175</xdr:colOff>
      <xdr:row>135</xdr:row>
      <xdr:rowOff>163376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429F8C72-EB3B-478C-9349-1F97E114D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700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137</xdr:row>
      <xdr:rowOff>22597</xdr:rowOff>
    </xdr:from>
    <xdr:to>
      <xdr:col>0</xdr:col>
      <xdr:colOff>1400175</xdr:colOff>
      <xdr:row>138</xdr:row>
      <xdr:rowOff>82182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E7BB0677-93E7-4140-8779-6D6D479BF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07747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138</xdr:row>
      <xdr:rowOff>54911</xdr:rowOff>
    </xdr:from>
    <xdr:to>
      <xdr:col>0</xdr:col>
      <xdr:colOff>1400175</xdr:colOff>
      <xdr:row>138</xdr:row>
      <xdr:rowOff>135593</xdr:rowOff>
    </xdr:to>
    <xdr:pic>
      <xdr:nvPicPr>
        <xdr:cNvPr id="159" name="Рисунок 158">
          <a:extLst>
            <a:ext uri="{FF2B5EF4-FFF2-40B4-BE49-F238E27FC236}">
              <a16:creationId xmlns:a16="http://schemas.microsoft.com/office/drawing/2014/main" id="{2A52D899-C19D-4DBA-8288-1102755BF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15753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147</xdr:row>
      <xdr:rowOff>24712</xdr:rowOff>
    </xdr:from>
    <xdr:to>
      <xdr:col>0</xdr:col>
      <xdr:colOff>1400175</xdr:colOff>
      <xdr:row>148</xdr:row>
      <xdr:rowOff>13390</xdr:rowOff>
    </xdr:to>
    <xdr:pic>
      <xdr:nvPicPr>
        <xdr:cNvPr id="161" name="Рисунок 160">
          <a:extLst>
            <a:ext uri="{FF2B5EF4-FFF2-40B4-BE49-F238E27FC236}">
              <a16:creationId xmlns:a16="http://schemas.microsoft.com/office/drawing/2014/main" id="{210C4BCC-27A1-426C-8381-75A299FAE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841837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148</xdr:row>
      <xdr:rowOff>54266</xdr:rowOff>
    </xdr:from>
    <xdr:to>
      <xdr:col>0</xdr:col>
      <xdr:colOff>1400175</xdr:colOff>
      <xdr:row>148</xdr:row>
      <xdr:rowOff>136234</xdr:rowOff>
    </xdr:to>
    <xdr:pic>
      <xdr:nvPicPr>
        <xdr:cNvPr id="163" name="Рисунок 162">
          <a:extLst>
            <a:ext uri="{FF2B5EF4-FFF2-40B4-BE49-F238E27FC236}">
              <a16:creationId xmlns:a16="http://schemas.microsoft.com/office/drawing/2014/main" id="{33DD79BB-9D79-4FF7-9D2B-CC57C30B4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852466"/>
          <a:ext cx="1371600" cy="81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152</xdr:row>
      <xdr:rowOff>23298</xdr:rowOff>
    </xdr:from>
    <xdr:to>
      <xdr:col>0</xdr:col>
      <xdr:colOff>1400175</xdr:colOff>
      <xdr:row>152</xdr:row>
      <xdr:rowOff>900628</xdr:rowOff>
    </xdr:to>
    <xdr:pic>
      <xdr:nvPicPr>
        <xdr:cNvPr id="165" name="Рисунок 164">
          <a:extLst>
            <a:ext uri="{FF2B5EF4-FFF2-40B4-BE49-F238E27FC236}">
              <a16:creationId xmlns:a16="http://schemas.microsoft.com/office/drawing/2014/main" id="{B034B6E5-5566-4EA5-8EBD-C5733FA7A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583498"/>
          <a:ext cx="1371600" cy="87733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153</xdr:row>
      <xdr:rowOff>21971</xdr:rowOff>
    </xdr:from>
    <xdr:to>
      <xdr:col>0</xdr:col>
      <xdr:colOff>1400175</xdr:colOff>
      <xdr:row>153</xdr:row>
      <xdr:rowOff>225674</xdr:rowOff>
    </xdr:to>
    <xdr:pic>
      <xdr:nvPicPr>
        <xdr:cNvPr id="167" name="Рисунок 166">
          <a:extLst>
            <a:ext uri="{FF2B5EF4-FFF2-40B4-BE49-F238E27FC236}">
              <a16:creationId xmlns:a16="http://schemas.microsoft.com/office/drawing/2014/main" id="{AEF5D542-1811-4C0B-84F6-5B75B9B24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5060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154</xdr:row>
      <xdr:rowOff>22138</xdr:rowOff>
    </xdr:from>
    <xdr:to>
      <xdr:col>0</xdr:col>
      <xdr:colOff>1400175</xdr:colOff>
      <xdr:row>154</xdr:row>
      <xdr:rowOff>930360</xdr:rowOff>
    </xdr:to>
    <xdr:pic>
      <xdr:nvPicPr>
        <xdr:cNvPr id="169" name="Рисунок 168">
          <a:extLst>
            <a:ext uri="{FF2B5EF4-FFF2-40B4-BE49-F238E27FC236}">
              <a16:creationId xmlns:a16="http://schemas.microsoft.com/office/drawing/2014/main" id="{DAE0D6C3-A78F-41CD-88CD-CA99AB68C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53913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155</xdr:row>
      <xdr:rowOff>44072</xdr:rowOff>
    </xdr:from>
    <xdr:to>
      <xdr:col>0</xdr:col>
      <xdr:colOff>1400175</xdr:colOff>
      <xdr:row>155</xdr:row>
      <xdr:rowOff>146430</xdr:rowOff>
    </xdr:to>
    <xdr:pic>
      <xdr:nvPicPr>
        <xdr:cNvPr id="171" name="Рисунок 170">
          <a:extLst>
            <a:ext uri="{FF2B5EF4-FFF2-40B4-BE49-F238E27FC236}">
              <a16:creationId xmlns:a16="http://schemas.microsoft.com/office/drawing/2014/main" id="{8E3C0AF3-4E1C-4320-83C4-7DBA76889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728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158</xdr:row>
      <xdr:rowOff>23875</xdr:rowOff>
    </xdr:from>
    <xdr:to>
      <xdr:col>0</xdr:col>
      <xdr:colOff>1400175</xdr:colOff>
      <xdr:row>158</xdr:row>
      <xdr:rowOff>909572</xdr:rowOff>
    </xdr:to>
    <xdr:pic>
      <xdr:nvPicPr>
        <xdr:cNvPr id="173" name="Рисунок 172">
          <a:extLst>
            <a:ext uri="{FF2B5EF4-FFF2-40B4-BE49-F238E27FC236}">
              <a16:creationId xmlns:a16="http://schemas.microsoft.com/office/drawing/2014/main" id="{DC985A6D-FC1D-4653-AAF5-58B0BF47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279650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28017</xdr:rowOff>
    </xdr:from>
    <xdr:to>
      <xdr:col>0</xdr:col>
      <xdr:colOff>1400175</xdr:colOff>
      <xdr:row>159</xdr:row>
      <xdr:rowOff>162488</xdr:rowOff>
    </xdr:to>
    <xdr:pic>
      <xdr:nvPicPr>
        <xdr:cNvPr id="175" name="Рисунок 174">
          <a:extLst>
            <a:ext uri="{FF2B5EF4-FFF2-40B4-BE49-F238E27FC236}">
              <a16:creationId xmlns:a16="http://schemas.microsoft.com/office/drawing/2014/main" id="{344A98DE-C31D-47E3-AFD9-2B2AF5C78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2172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161</xdr:row>
      <xdr:rowOff>24767</xdr:rowOff>
    </xdr:from>
    <xdr:to>
      <xdr:col>0</xdr:col>
      <xdr:colOff>1400175</xdr:colOff>
      <xdr:row>162</xdr:row>
      <xdr:rowOff>41912</xdr:rowOff>
    </xdr:to>
    <xdr:pic>
      <xdr:nvPicPr>
        <xdr:cNvPr id="177" name="Рисунок 176">
          <a:extLst>
            <a:ext uri="{FF2B5EF4-FFF2-40B4-BE49-F238E27FC236}">
              <a16:creationId xmlns:a16="http://schemas.microsoft.com/office/drawing/2014/main" id="{4A34CAE7-5654-41C4-9A4C-AA992B9B7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594992"/>
          <a:ext cx="13716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162</xdr:row>
      <xdr:rowOff>44822</xdr:rowOff>
    </xdr:from>
    <xdr:to>
      <xdr:col>0</xdr:col>
      <xdr:colOff>1400175</xdr:colOff>
      <xdr:row>162</xdr:row>
      <xdr:rowOff>145675</xdr:rowOff>
    </xdr:to>
    <xdr:pic>
      <xdr:nvPicPr>
        <xdr:cNvPr id="179" name="Рисунок 178">
          <a:extLst>
            <a:ext uri="{FF2B5EF4-FFF2-40B4-BE49-F238E27FC236}">
              <a16:creationId xmlns:a16="http://schemas.microsoft.com/office/drawing/2014/main" id="{5FA9D2A3-2C8C-448D-9ED8-6276302DDD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6246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165</xdr:row>
      <xdr:rowOff>21915</xdr:rowOff>
    </xdr:from>
    <xdr:to>
      <xdr:col>0</xdr:col>
      <xdr:colOff>1400175</xdr:colOff>
      <xdr:row>166</xdr:row>
      <xdr:rowOff>25708</xdr:rowOff>
    </xdr:to>
    <xdr:pic>
      <xdr:nvPicPr>
        <xdr:cNvPr id="181" name="Рисунок 180">
          <a:extLst>
            <a:ext uri="{FF2B5EF4-FFF2-40B4-BE49-F238E27FC236}">
              <a16:creationId xmlns:a16="http://schemas.microsoft.com/office/drawing/2014/main" id="{407AA67D-34B5-46F6-9066-D496EF833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17329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166</xdr:row>
      <xdr:rowOff>22969</xdr:rowOff>
    </xdr:from>
    <xdr:to>
      <xdr:col>0</xdr:col>
      <xdr:colOff>1400175</xdr:colOff>
      <xdr:row>166</xdr:row>
      <xdr:rowOff>224675</xdr:rowOff>
    </xdr:to>
    <xdr:pic>
      <xdr:nvPicPr>
        <xdr:cNvPr id="183" name="Рисунок 182">
          <a:extLst>
            <a:ext uri="{FF2B5EF4-FFF2-40B4-BE49-F238E27FC236}">
              <a16:creationId xmlns:a16="http://schemas.microsoft.com/office/drawing/2014/main" id="{FCEC48B6-ACA4-4584-9003-3C083CF95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16494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167</xdr:row>
      <xdr:rowOff>25685</xdr:rowOff>
    </xdr:from>
    <xdr:to>
      <xdr:col>0</xdr:col>
      <xdr:colOff>1400175</xdr:colOff>
      <xdr:row>168</xdr:row>
      <xdr:rowOff>155288</xdr:rowOff>
    </xdr:to>
    <xdr:pic>
      <xdr:nvPicPr>
        <xdr:cNvPr id="185" name="Рисунок 184">
          <a:extLst>
            <a:ext uri="{FF2B5EF4-FFF2-40B4-BE49-F238E27FC236}">
              <a16:creationId xmlns:a16="http://schemas.microsoft.com/office/drawing/2014/main" id="{F80900E7-99C2-4998-ADA6-8993BCCCD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415310"/>
          <a:ext cx="1371600" cy="107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168</xdr:row>
      <xdr:rowOff>28017</xdr:rowOff>
    </xdr:from>
    <xdr:to>
      <xdr:col>0</xdr:col>
      <xdr:colOff>1400175</xdr:colOff>
      <xdr:row>168</xdr:row>
      <xdr:rowOff>162488</xdr:rowOff>
    </xdr:to>
    <xdr:pic>
      <xdr:nvPicPr>
        <xdr:cNvPr id="187" name="Рисунок 186">
          <a:extLst>
            <a:ext uri="{FF2B5EF4-FFF2-40B4-BE49-F238E27FC236}">
              <a16:creationId xmlns:a16="http://schemas.microsoft.com/office/drawing/2014/main" id="{2B973A44-04EE-418A-92F7-7BB4AE1B0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54159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23813</xdr:rowOff>
    </xdr:from>
    <xdr:to>
      <xdr:col>0</xdr:col>
      <xdr:colOff>1400175</xdr:colOff>
      <xdr:row>174</xdr:row>
      <xdr:rowOff>938213</xdr:rowOff>
    </xdr:to>
    <xdr:pic>
      <xdr:nvPicPr>
        <xdr:cNvPr id="189" name="Рисунок 188">
          <a:extLst>
            <a:ext uri="{FF2B5EF4-FFF2-40B4-BE49-F238E27FC236}">
              <a16:creationId xmlns:a16="http://schemas.microsoft.com/office/drawing/2014/main" id="{4FD29062-716C-47FE-8E65-C0898BD0C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68038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175</xdr:row>
      <xdr:rowOff>23254</xdr:rowOff>
    </xdr:from>
    <xdr:to>
      <xdr:col>0</xdr:col>
      <xdr:colOff>1400175</xdr:colOff>
      <xdr:row>176</xdr:row>
      <xdr:rowOff>243450</xdr:rowOff>
    </xdr:to>
    <xdr:pic>
      <xdr:nvPicPr>
        <xdr:cNvPr id="191" name="Рисунок 190">
          <a:extLst>
            <a:ext uri="{FF2B5EF4-FFF2-40B4-BE49-F238E27FC236}">
              <a16:creationId xmlns:a16="http://schemas.microsoft.com/office/drawing/2014/main" id="{2E823668-E1F3-496E-93C2-38DCFB015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641854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44822</xdr:rowOff>
    </xdr:from>
    <xdr:to>
      <xdr:col>0</xdr:col>
      <xdr:colOff>1400175</xdr:colOff>
      <xdr:row>176</xdr:row>
      <xdr:rowOff>145675</xdr:rowOff>
    </xdr:to>
    <xdr:pic>
      <xdr:nvPicPr>
        <xdr:cNvPr id="193" name="Рисунок 192">
          <a:extLst>
            <a:ext uri="{FF2B5EF4-FFF2-40B4-BE49-F238E27FC236}">
              <a16:creationId xmlns:a16="http://schemas.microsoft.com/office/drawing/2014/main" id="{C4F54ACE-4C0C-461B-B18B-C1842B64E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8730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189</xdr:row>
      <xdr:rowOff>21313</xdr:rowOff>
    </xdr:from>
    <xdr:to>
      <xdr:col>0</xdr:col>
      <xdr:colOff>1400175</xdr:colOff>
      <xdr:row>189</xdr:row>
      <xdr:rowOff>902613</xdr:rowOff>
    </xdr:to>
    <xdr:pic>
      <xdr:nvPicPr>
        <xdr:cNvPr id="195" name="Рисунок 194">
          <a:extLst>
            <a:ext uri="{FF2B5EF4-FFF2-40B4-BE49-F238E27FC236}">
              <a16:creationId xmlns:a16="http://schemas.microsoft.com/office/drawing/2014/main" id="{145BDF14-72E2-44C0-B49C-5C28989A3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326088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190</xdr:row>
      <xdr:rowOff>27124</xdr:rowOff>
    </xdr:from>
    <xdr:to>
      <xdr:col>0</xdr:col>
      <xdr:colOff>1400175</xdr:colOff>
      <xdr:row>190</xdr:row>
      <xdr:rowOff>163376</xdr:rowOff>
    </xdr:to>
    <xdr:pic>
      <xdr:nvPicPr>
        <xdr:cNvPr id="197" name="Рисунок 196">
          <a:extLst>
            <a:ext uri="{FF2B5EF4-FFF2-40B4-BE49-F238E27FC236}">
              <a16:creationId xmlns:a16="http://schemas.microsoft.com/office/drawing/2014/main" id="{97764B20-7789-4E01-A697-FC96B8C54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255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192</xdr:row>
      <xdr:rowOff>25171</xdr:rowOff>
    </xdr:from>
    <xdr:to>
      <xdr:col>0</xdr:col>
      <xdr:colOff>1400175</xdr:colOff>
      <xdr:row>193</xdr:row>
      <xdr:rowOff>12925</xdr:rowOff>
    </xdr:to>
    <xdr:pic>
      <xdr:nvPicPr>
        <xdr:cNvPr id="199" name="Рисунок 198">
          <a:extLst>
            <a:ext uri="{FF2B5EF4-FFF2-40B4-BE49-F238E27FC236}">
              <a16:creationId xmlns:a16="http://schemas.microsoft.com/office/drawing/2014/main" id="{130498CF-2B12-482C-BB3F-515E0D17A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6348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193</xdr:row>
      <xdr:rowOff>21971</xdr:rowOff>
    </xdr:from>
    <xdr:to>
      <xdr:col>0</xdr:col>
      <xdr:colOff>1400175</xdr:colOff>
      <xdr:row>193</xdr:row>
      <xdr:rowOff>225674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99E701FD-A675-4A28-B1AF-7F69F87E5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61274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194</xdr:row>
      <xdr:rowOff>25493</xdr:rowOff>
    </xdr:from>
    <xdr:to>
      <xdr:col>0</xdr:col>
      <xdr:colOff>1400175</xdr:colOff>
      <xdr:row>195</xdr:row>
      <xdr:rowOff>50706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0B46873A-A221-40EF-8F3C-6FEE48487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863918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195</xdr:row>
      <xdr:rowOff>27124</xdr:rowOff>
    </xdr:from>
    <xdr:to>
      <xdr:col>0</xdr:col>
      <xdr:colOff>1400175</xdr:colOff>
      <xdr:row>195</xdr:row>
      <xdr:rowOff>163376</xdr:rowOff>
    </xdr:to>
    <xdr:pic>
      <xdr:nvPicPr>
        <xdr:cNvPr id="205" name="Рисунок 204">
          <a:extLst>
            <a:ext uri="{FF2B5EF4-FFF2-40B4-BE49-F238E27FC236}">
              <a16:creationId xmlns:a16="http://schemas.microsoft.com/office/drawing/2014/main" id="{5E5F5D1B-0E73-4642-9298-DC1A25C5B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8847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197</xdr:row>
      <xdr:rowOff>25171</xdr:rowOff>
    </xdr:from>
    <xdr:to>
      <xdr:col>0</xdr:col>
      <xdr:colOff>1400175</xdr:colOff>
      <xdr:row>198</xdr:row>
      <xdr:rowOff>12925</xdr:rowOff>
    </xdr:to>
    <xdr:pic>
      <xdr:nvPicPr>
        <xdr:cNvPr id="207" name="Рисунок 206">
          <a:extLst>
            <a:ext uri="{FF2B5EF4-FFF2-40B4-BE49-F238E27FC236}">
              <a16:creationId xmlns:a16="http://schemas.microsoft.com/office/drawing/2014/main" id="{56F23FB6-B052-435C-B479-1A068F627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2637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198</xdr:row>
      <xdr:rowOff>27124</xdr:rowOff>
    </xdr:from>
    <xdr:to>
      <xdr:col>0</xdr:col>
      <xdr:colOff>1400175</xdr:colOff>
      <xdr:row>198</xdr:row>
      <xdr:rowOff>163376</xdr:rowOff>
    </xdr:to>
    <xdr:pic>
      <xdr:nvPicPr>
        <xdr:cNvPr id="209" name="Рисунок 208">
          <a:extLst>
            <a:ext uri="{FF2B5EF4-FFF2-40B4-BE49-F238E27FC236}">
              <a16:creationId xmlns:a16="http://schemas.microsoft.com/office/drawing/2014/main" id="{73BD2B33-7916-4A63-ACF0-D3ACF2AF3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246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200</xdr:row>
      <xdr:rowOff>23031</xdr:rowOff>
    </xdr:from>
    <xdr:to>
      <xdr:col>0</xdr:col>
      <xdr:colOff>1400175</xdr:colOff>
      <xdr:row>201</xdr:row>
      <xdr:rowOff>62695</xdr:rowOff>
    </xdr:to>
    <xdr:pic>
      <xdr:nvPicPr>
        <xdr:cNvPr id="211" name="Рисунок 210">
          <a:extLst>
            <a:ext uri="{FF2B5EF4-FFF2-40B4-BE49-F238E27FC236}">
              <a16:creationId xmlns:a16="http://schemas.microsoft.com/office/drawing/2014/main" id="{63E9918B-2407-4F28-9B1A-8ABC39465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623706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201</xdr:row>
      <xdr:rowOff>44072</xdr:rowOff>
    </xdr:from>
    <xdr:to>
      <xdr:col>0</xdr:col>
      <xdr:colOff>1400175</xdr:colOff>
      <xdr:row>201</xdr:row>
      <xdr:rowOff>146430</xdr:rowOff>
    </xdr:to>
    <xdr:pic>
      <xdr:nvPicPr>
        <xdr:cNvPr id="213" name="Рисунок 212">
          <a:extLst>
            <a:ext uri="{FF2B5EF4-FFF2-40B4-BE49-F238E27FC236}">
              <a16:creationId xmlns:a16="http://schemas.microsoft.com/office/drawing/2014/main" id="{C05EFF01-20CC-4BFE-8C11-15A28BF62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26734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204</xdr:row>
      <xdr:rowOff>24383</xdr:rowOff>
    </xdr:from>
    <xdr:to>
      <xdr:col>0</xdr:col>
      <xdr:colOff>1400175</xdr:colOff>
      <xdr:row>205</xdr:row>
      <xdr:rowOff>99440</xdr:rowOff>
    </xdr:to>
    <xdr:pic>
      <xdr:nvPicPr>
        <xdr:cNvPr id="215" name="Рисунок 214">
          <a:extLst>
            <a:ext uri="{FF2B5EF4-FFF2-40B4-BE49-F238E27FC236}">
              <a16:creationId xmlns:a16="http://schemas.microsoft.com/office/drawing/2014/main" id="{56533155-A76B-4B3D-9BE2-A4126D9DB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225258"/>
          <a:ext cx="1371600" cy="10180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205</xdr:row>
      <xdr:rowOff>24581</xdr:rowOff>
    </xdr:from>
    <xdr:to>
      <xdr:col>0</xdr:col>
      <xdr:colOff>1400175</xdr:colOff>
      <xdr:row>206</xdr:row>
      <xdr:rowOff>108768</xdr:rowOff>
    </xdr:to>
    <xdr:pic>
      <xdr:nvPicPr>
        <xdr:cNvPr id="217" name="Рисунок 216">
          <a:extLst>
            <a:ext uri="{FF2B5EF4-FFF2-40B4-BE49-F238E27FC236}">
              <a16:creationId xmlns:a16="http://schemas.microsoft.com/office/drawing/2014/main" id="{68167C91-B56B-47A0-934E-87904E0F1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292256"/>
          <a:ext cx="1371600" cy="10271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206</xdr:row>
      <xdr:rowOff>44072</xdr:rowOff>
    </xdr:from>
    <xdr:to>
      <xdr:col>0</xdr:col>
      <xdr:colOff>1400175</xdr:colOff>
      <xdr:row>206</xdr:row>
      <xdr:rowOff>146430</xdr:rowOff>
    </xdr:to>
    <xdr:pic>
      <xdr:nvPicPr>
        <xdr:cNvPr id="219" name="Рисунок 218">
          <a:extLst>
            <a:ext uri="{FF2B5EF4-FFF2-40B4-BE49-F238E27FC236}">
              <a16:creationId xmlns:a16="http://schemas.microsoft.com/office/drawing/2014/main" id="{6ECC9E82-4153-41FE-8FE2-C06E76910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388072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209</xdr:row>
      <xdr:rowOff>25121</xdr:rowOff>
    </xdr:from>
    <xdr:to>
      <xdr:col>0</xdr:col>
      <xdr:colOff>1400175</xdr:colOff>
      <xdr:row>210</xdr:row>
      <xdr:rowOff>51074</xdr:rowOff>
    </xdr:to>
    <xdr:pic>
      <xdr:nvPicPr>
        <xdr:cNvPr id="221" name="Рисунок 220">
          <a:extLst>
            <a:ext uri="{FF2B5EF4-FFF2-40B4-BE49-F238E27FC236}">
              <a16:creationId xmlns:a16="http://schemas.microsoft.com/office/drawing/2014/main" id="{4A66286A-1B85-4223-8B91-F9A85EF4B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940621"/>
          <a:ext cx="1371600" cy="968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25716</xdr:rowOff>
    </xdr:from>
    <xdr:to>
      <xdr:col>0</xdr:col>
      <xdr:colOff>1400175</xdr:colOff>
      <xdr:row>211</xdr:row>
      <xdr:rowOff>88581</xdr:rowOff>
    </xdr:to>
    <xdr:pic>
      <xdr:nvPicPr>
        <xdr:cNvPr id="223" name="Рисунок 222">
          <a:extLst>
            <a:ext uri="{FF2B5EF4-FFF2-40B4-BE49-F238E27FC236}">
              <a16:creationId xmlns:a16="http://schemas.microsoft.com/office/drawing/2014/main" id="{9110732D-9167-42F5-AE38-4F8161CAF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960391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211</xdr:row>
      <xdr:rowOff>54911</xdr:rowOff>
    </xdr:from>
    <xdr:to>
      <xdr:col>0</xdr:col>
      <xdr:colOff>1400175</xdr:colOff>
      <xdr:row>211</xdr:row>
      <xdr:rowOff>135593</xdr:rowOff>
    </xdr:to>
    <xdr:pic>
      <xdr:nvPicPr>
        <xdr:cNvPr id="225" name="Рисунок 224">
          <a:extLst>
            <a:ext uri="{FF2B5EF4-FFF2-40B4-BE49-F238E27FC236}">
              <a16:creationId xmlns:a16="http://schemas.microsoft.com/office/drawing/2014/main" id="{07B57005-81BA-4EAB-AEAF-3E9D4830E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046861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215</xdr:row>
      <xdr:rowOff>25431</xdr:rowOff>
    </xdr:from>
    <xdr:to>
      <xdr:col>0</xdr:col>
      <xdr:colOff>1400175</xdr:colOff>
      <xdr:row>215</xdr:row>
      <xdr:rowOff>850874</xdr:rowOff>
    </xdr:to>
    <xdr:pic>
      <xdr:nvPicPr>
        <xdr:cNvPr id="227" name="Рисунок 226">
          <a:extLst>
            <a:ext uri="{FF2B5EF4-FFF2-40B4-BE49-F238E27FC236}">
              <a16:creationId xmlns:a16="http://schemas.microsoft.com/office/drawing/2014/main" id="{31104738-81EF-43CA-B768-E0C148B19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779381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216</xdr:row>
      <xdr:rowOff>22969</xdr:rowOff>
    </xdr:from>
    <xdr:to>
      <xdr:col>0</xdr:col>
      <xdr:colOff>1400175</xdr:colOff>
      <xdr:row>216</xdr:row>
      <xdr:rowOff>224675</xdr:rowOff>
    </xdr:to>
    <xdr:pic>
      <xdr:nvPicPr>
        <xdr:cNvPr id="229" name="Рисунок 228">
          <a:extLst>
            <a:ext uri="{FF2B5EF4-FFF2-40B4-BE49-F238E27FC236}">
              <a16:creationId xmlns:a16="http://schemas.microsoft.com/office/drawing/2014/main" id="{48D0BC8F-12B0-4228-9989-453BA11E1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653219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217</xdr:row>
      <xdr:rowOff>24972</xdr:rowOff>
    </xdr:from>
    <xdr:to>
      <xdr:col>0</xdr:col>
      <xdr:colOff>1400175</xdr:colOff>
      <xdr:row>217</xdr:row>
      <xdr:rowOff>908480</xdr:rowOff>
    </xdr:to>
    <xdr:pic>
      <xdr:nvPicPr>
        <xdr:cNvPr id="231" name="Рисунок 230">
          <a:extLst>
            <a:ext uri="{FF2B5EF4-FFF2-40B4-BE49-F238E27FC236}">
              <a16:creationId xmlns:a16="http://schemas.microsoft.com/office/drawing/2014/main" id="{E0DB6D2C-3002-4A34-B8C4-159D24873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902872"/>
          <a:ext cx="1371600" cy="8835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218</xdr:row>
      <xdr:rowOff>44822</xdr:rowOff>
    </xdr:from>
    <xdr:to>
      <xdr:col>0</xdr:col>
      <xdr:colOff>1400175</xdr:colOff>
      <xdr:row>218</xdr:row>
      <xdr:rowOff>145675</xdr:rowOff>
    </xdr:to>
    <xdr:pic>
      <xdr:nvPicPr>
        <xdr:cNvPr id="233" name="Рисунок 232">
          <a:extLst>
            <a:ext uri="{FF2B5EF4-FFF2-40B4-BE49-F238E27FC236}">
              <a16:creationId xmlns:a16="http://schemas.microsoft.com/office/drawing/2014/main" id="{2BF191DB-B524-4E40-AEF5-083A3503A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085617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221</xdr:row>
      <xdr:rowOff>22126</xdr:rowOff>
    </xdr:from>
    <xdr:to>
      <xdr:col>0</xdr:col>
      <xdr:colOff>1400175</xdr:colOff>
      <xdr:row>221</xdr:row>
      <xdr:rowOff>806553</xdr:rowOff>
    </xdr:to>
    <xdr:pic>
      <xdr:nvPicPr>
        <xdr:cNvPr id="235" name="Рисунок 234">
          <a:extLst>
            <a:ext uri="{FF2B5EF4-FFF2-40B4-BE49-F238E27FC236}">
              <a16:creationId xmlns:a16="http://schemas.microsoft.com/office/drawing/2014/main" id="{EA734E7A-E639-4F20-9ECF-A1CCFDF30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1404976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222</xdr:row>
      <xdr:rowOff>28017</xdr:rowOff>
    </xdr:from>
    <xdr:to>
      <xdr:col>0</xdr:col>
      <xdr:colOff>1400175</xdr:colOff>
      <xdr:row>222</xdr:row>
      <xdr:rowOff>162488</xdr:rowOff>
    </xdr:to>
    <xdr:pic>
      <xdr:nvPicPr>
        <xdr:cNvPr id="237" name="Рисунок 236">
          <a:extLst>
            <a:ext uri="{FF2B5EF4-FFF2-40B4-BE49-F238E27FC236}">
              <a16:creationId xmlns:a16="http://schemas.microsoft.com/office/drawing/2014/main" id="{0D6C5EBB-1D35-43DA-8BF1-DF4839812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2395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224</xdr:row>
      <xdr:rowOff>21741</xdr:rowOff>
    </xdr:from>
    <xdr:to>
      <xdr:col>0</xdr:col>
      <xdr:colOff>1400175</xdr:colOff>
      <xdr:row>224</xdr:row>
      <xdr:rowOff>940279</xdr:rowOff>
    </xdr:to>
    <xdr:pic>
      <xdr:nvPicPr>
        <xdr:cNvPr id="239" name="Рисунок 238">
          <a:extLst>
            <a:ext uri="{FF2B5EF4-FFF2-40B4-BE49-F238E27FC236}">
              <a16:creationId xmlns:a16="http://schemas.microsoft.com/office/drawing/2014/main" id="{8DAE2E0F-8436-4757-B465-0D130DFE5A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6142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225</xdr:row>
      <xdr:rowOff>21971</xdr:rowOff>
    </xdr:from>
    <xdr:to>
      <xdr:col>0</xdr:col>
      <xdr:colOff>1400175</xdr:colOff>
      <xdr:row>225</xdr:row>
      <xdr:rowOff>225674</xdr:rowOff>
    </xdr:to>
    <xdr:pic>
      <xdr:nvPicPr>
        <xdr:cNvPr id="241" name="Рисунок 240">
          <a:extLst>
            <a:ext uri="{FF2B5EF4-FFF2-40B4-BE49-F238E27FC236}">
              <a16:creationId xmlns:a16="http://schemas.microsoft.com/office/drawing/2014/main" id="{41F64B9E-BA4E-4782-B34B-EF793B91C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57652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226</xdr:row>
      <xdr:rowOff>23813</xdr:rowOff>
    </xdr:from>
    <xdr:to>
      <xdr:col>0</xdr:col>
      <xdr:colOff>1400175</xdr:colOff>
      <xdr:row>226</xdr:row>
      <xdr:rowOff>938213</xdr:rowOff>
    </xdr:to>
    <xdr:pic>
      <xdr:nvPicPr>
        <xdr:cNvPr id="243" name="Рисунок 242">
          <a:extLst>
            <a:ext uri="{FF2B5EF4-FFF2-40B4-BE49-F238E27FC236}">
              <a16:creationId xmlns:a16="http://schemas.microsoft.com/office/drawing/2014/main" id="{14BC3E54-1F2D-43A6-893F-0FE3B04D4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82601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227</xdr:row>
      <xdr:rowOff>21971</xdr:rowOff>
    </xdr:from>
    <xdr:to>
      <xdr:col>0</xdr:col>
      <xdr:colOff>1400175</xdr:colOff>
      <xdr:row>227</xdr:row>
      <xdr:rowOff>225674</xdr:rowOff>
    </xdr:to>
    <xdr:pic>
      <xdr:nvPicPr>
        <xdr:cNvPr id="245" name="Рисунок 244">
          <a:extLst>
            <a:ext uri="{FF2B5EF4-FFF2-40B4-BE49-F238E27FC236}">
              <a16:creationId xmlns:a16="http://schemas.microsoft.com/office/drawing/2014/main" id="{CF3C0992-9477-4A5D-84AF-BF18EDE3A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47861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228</xdr:row>
      <xdr:rowOff>23434</xdr:rowOff>
    </xdr:from>
    <xdr:to>
      <xdr:col>0</xdr:col>
      <xdr:colOff>1400175</xdr:colOff>
      <xdr:row>228</xdr:row>
      <xdr:rowOff>881439</xdr:rowOff>
    </xdr:to>
    <xdr:pic>
      <xdr:nvPicPr>
        <xdr:cNvPr id="247" name="Рисунок 246">
          <a:extLst>
            <a:ext uri="{FF2B5EF4-FFF2-40B4-BE49-F238E27FC236}">
              <a16:creationId xmlns:a16="http://schemas.microsoft.com/office/drawing/2014/main" id="{F4701B86-A352-4A79-8623-88E4B917B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035309"/>
          <a:ext cx="1371600" cy="85800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229</xdr:row>
      <xdr:rowOff>23949</xdr:rowOff>
    </xdr:from>
    <xdr:to>
      <xdr:col>0</xdr:col>
      <xdr:colOff>1400175</xdr:colOff>
      <xdr:row>230</xdr:row>
      <xdr:rowOff>99877</xdr:rowOff>
    </xdr:to>
    <xdr:pic>
      <xdr:nvPicPr>
        <xdr:cNvPr id="249" name="Рисунок 248">
          <a:extLst>
            <a:ext uri="{FF2B5EF4-FFF2-40B4-BE49-F238E27FC236}">
              <a16:creationId xmlns:a16="http://schemas.microsoft.com/office/drawing/2014/main" id="{DA257848-AE9D-40C8-9E98-A03524509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940699"/>
          <a:ext cx="1371600" cy="10189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230</xdr:row>
      <xdr:rowOff>27124</xdr:rowOff>
    </xdr:from>
    <xdr:to>
      <xdr:col>0</xdr:col>
      <xdr:colOff>1400175</xdr:colOff>
      <xdr:row>230</xdr:row>
      <xdr:rowOff>163376</xdr:rowOff>
    </xdr:to>
    <xdr:pic>
      <xdr:nvPicPr>
        <xdr:cNvPr id="251" name="Рисунок 250">
          <a:extLst>
            <a:ext uri="{FF2B5EF4-FFF2-40B4-BE49-F238E27FC236}">
              <a16:creationId xmlns:a16="http://schemas.microsoft.com/office/drawing/2014/main" id="{C0FE7ECE-59CB-44CC-99D7-079B7BEEB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010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232</xdr:row>
      <xdr:rowOff>23608</xdr:rowOff>
    </xdr:from>
    <xdr:to>
      <xdr:col>0</xdr:col>
      <xdr:colOff>1400175</xdr:colOff>
      <xdr:row>233</xdr:row>
      <xdr:rowOff>81172</xdr:rowOff>
    </xdr:to>
    <xdr:pic>
      <xdr:nvPicPr>
        <xdr:cNvPr id="253" name="Рисунок 252">
          <a:extLst>
            <a:ext uri="{FF2B5EF4-FFF2-40B4-BE49-F238E27FC236}">
              <a16:creationId xmlns:a16="http://schemas.microsoft.com/office/drawing/2014/main" id="{822B525D-1D25-48B9-9D80-5FD59FD19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388158"/>
          <a:ext cx="1371600" cy="10005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233</xdr:row>
      <xdr:rowOff>21971</xdr:rowOff>
    </xdr:from>
    <xdr:to>
      <xdr:col>0</xdr:col>
      <xdr:colOff>1400175</xdr:colOff>
      <xdr:row>233</xdr:row>
      <xdr:rowOff>225674</xdr:rowOff>
    </xdr:to>
    <xdr:pic>
      <xdr:nvPicPr>
        <xdr:cNvPr id="255" name="Рисунок 254">
          <a:extLst>
            <a:ext uri="{FF2B5EF4-FFF2-40B4-BE49-F238E27FC236}">
              <a16:creationId xmlns:a16="http://schemas.microsoft.com/office/drawing/2014/main" id="{7AEE6940-44AC-4FB1-A794-E1AD7381B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4342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234</xdr:row>
      <xdr:rowOff>22969</xdr:rowOff>
    </xdr:from>
    <xdr:to>
      <xdr:col>0</xdr:col>
      <xdr:colOff>1400175</xdr:colOff>
      <xdr:row>235</xdr:row>
      <xdr:rowOff>196100</xdr:rowOff>
    </xdr:to>
    <xdr:pic>
      <xdr:nvPicPr>
        <xdr:cNvPr id="257" name="Рисунок 256">
          <a:extLst>
            <a:ext uri="{FF2B5EF4-FFF2-40B4-BE49-F238E27FC236}">
              <a16:creationId xmlns:a16="http://schemas.microsoft.com/office/drawing/2014/main" id="{DF73D0EB-2413-480F-96C1-BA487758B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682919"/>
          <a:ext cx="1371600" cy="1116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235</xdr:row>
      <xdr:rowOff>22982</xdr:rowOff>
    </xdr:from>
    <xdr:to>
      <xdr:col>0</xdr:col>
      <xdr:colOff>1400175</xdr:colOff>
      <xdr:row>236</xdr:row>
      <xdr:rowOff>34163</xdr:rowOff>
    </xdr:to>
    <xdr:pic>
      <xdr:nvPicPr>
        <xdr:cNvPr id="259" name="Рисунок 258">
          <a:extLst>
            <a:ext uri="{FF2B5EF4-FFF2-40B4-BE49-F238E27FC236}">
              <a16:creationId xmlns:a16="http://schemas.microsoft.com/office/drawing/2014/main" id="{7110D19D-C9AC-4E10-9A92-56F29BAEF6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9844982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236</xdr:row>
      <xdr:rowOff>54428</xdr:rowOff>
    </xdr:from>
    <xdr:to>
      <xdr:col>0</xdr:col>
      <xdr:colOff>1400175</xdr:colOff>
      <xdr:row>236</xdr:row>
      <xdr:rowOff>136071</xdr:rowOff>
    </xdr:to>
    <xdr:pic>
      <xdr:nvPicPr>
        <xdr:cNvPr id="261" name="Рисунок 260">
          <a:extLst>
            <a:ext uri="{FF2B5EF4-FFF2-40B4-BE49-F238E27FC236}">
              <a16:creationId xmlns:a16="http://schemas.microsoft.com/office/drawing/2014/main" id="{E86D65B5-CC56-4F52-B1B3-8DCD1CEB7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0876553"/>
          <a:ext cx="1371600" cy="816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24154</xdr:rowOff>
    </xdr:from>
    <xdr:to>
      <xdr:col>0</xdr:col>
      <xdr:colOff>1400175</xdr:colOff>
      <xdr:row>246</xdr:row>
      <xdr:rowOff>42524</xdr:rowOff>
    </xdr:to>
    <xdr:pic>
      <xdr:nvPicPr>
        <xdr:cNvPr id="263" name="Рисунок 262">
          <a:extLst>
            <a:ext uri="{FF2B5EF4-FFF2-40B4-BE49-F238E27FC236}">
              <a16:creationId xmlns:a16="http://schemas.microsoft.com/office/drawing/2014/main" id="{608DFCCD-C7BB-47D1-857F-9CD58B2CF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560779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246</xdr:row>
      <xdr:rowOff>21289</xdr:rowOff>
    </xdr:from>
    <xdr:to>
      <xdr:col>0</xdr:col>
      <xdr:colOff>1400175</xdr:colOff>
      <xdr:row>246</xdr:row>
      <xdr:rowOff>397807</xdr:rowOff>
    </xdr:to>
    <xdr:pic>
      <xdr:nvPicPr>
        <xdr:cNvPr id="265" name="Рисунок 264">
          <a:extLst>
            <a:ext uri="{FF2B5EF4-FFF2-40B4-BE49-F238E27FC236}">
              <a16:creationId xmlns:a16="http://schemas.microsoft.com/office/drawing/2014/main" id="{C381D871-8631-4386-86E4-B29FDABB8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3567564"/>
          <a:ext cx="1371600" cy="37651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257</xdr:row>
      <xdr:rowOff>24383</xdr:rowOff>
    </xdr:from>
    <xdr:to>
      <xdr:col>0</xdr:col>
      <xdr:colOff>1400175</xdr:colOff>
      <xdr:row>257</xdr:row>
      <xdr:rowOff>890015</xdr:rowOff>
    </xdr:to>
    <xdr:pic>
      <xdr:nvPicPr>
        <xdr:cNvPr id="267" name="Рисунок 266">
          <a:extLst>
            <a:ext uri="{FF2B5EF4-FFF2-40B4-BE49-F238E27FC236}">
              <a16:creationId xmlns:a16="http://schemas.microsoft.com/office/drawing/2014/main" id="{8097B5C9-FAD5-41AE-AC14-778A62245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947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258</xdr:row>
      <xdr:rowOff>27124</xdr:rowOff>
    </xdr:from>
    <xdr:to>
      <xdr:col>0</xdr:col>
      <xdr:colOff>1400175</xdr:colOff>
      <xdr:row>258</xdr:row>
      <xdr:rowOff>163376</xdr:rowOff>
    </xdr:to>
    <xdr:pic>
      <xdr:nvPicPr>
        <xdr:cNvPr id="269" name="Рисунок 268">
          <a:extLst>
            <a:ext uri="{FF2B5EF4-FFF2-40B4-BE49-F238E27FC236}">
              <a16:creationId xmlns:a16="http://schemas.microsoft.com/office/drawing/2014/main" id="{3E91ECDD-2075-4C77-8CEB-D1EFDC674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68118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260</xdr:row>
      <xdr:rowOff>24495</xdr:rowOff>
    </xdr:from>
    <xdr:to>
      <xdr:col>0</xdr:col>
      <xdr:colOff>1400175</xdr:colOff>
      <xdr:row>260</xdr:row>
      <xdr:rowOff>918484</xdr:rowOff>
    </xdr:to>
    <xdr:pic>
      <xdr:nvPicPr>
        <xdr:cNvPr id="271" name="Рисунок 270">
          <a:extLst>
            <a:ext uri="{FF2B5EF4-FFF2-40B4-BE49-F238E27FC236}">
              <a16:creationId xmlns:a16="http://schemas.microsoft.com/office/drawing/2014/main" id="{6134E7F2-F7C4-4D9F-BE42-3B06C9983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71902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261</xdr:row>
      <xdr:rowOff>27124</xdr:rowOff>
    </xdr:from>
    <xdr:to>
      <xdr:col>0</xdr:col>
      <xdr:colOff>1400175</xdr:colOff>
      <xdr:row>261</xdr:row>
      <xdr:rowOff>163376</xdr:rowOff>
    </xdr:to>
    <xdr:pic>
      <xdr:nvPicPr>
        <xdr:cNvPr id="273" name="Рисунок 272">
          <a:extLst>
            <a:ext uri="{FF2B5EF4-FFF2-40B4-BE49-F238E27FC236}">
              <a16:creationId xmlns:a16="http://schemas.microsoft.com/office/drawing/2014/main" id="{0391A7F0-C1B1-4CA9-8928-4E5950AFD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1358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263</xdr:row>
      <xdr:rowOff>24495</xdr:rowOff>
    </xdr:from>
    <xdr:to>
      <xdr:col>0</xdr:col>
      <xdr:colOff>1400175</xdr:colOff>
      <xdr:row>263</xdr:row>
      <xdr:rowOff>918484</xdr:rowOff>
    </xdr:to>
    <xdr:pic>
      <xdr:nvPicPr>
        <xdr:cNvPr id="275" name="Рисунок 274">
          <a:extLst>
            <a:ext uri="{FF2B5EF4-FFF2-40B4-BE49-F238E27FC236}">
              <a16:creationId xmlns:a16="http://schemas.microsoft.com/office/drawing/2014/main" id="{70CF38AB-323A-4C59-BD4A-824F06883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514245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264</xdr:row>
      <xdr:rowOff>27124</xdr:rowOff>
    </xdr:from>
    <xdr:to>
      <xdr:col>0</xdr:col>
      <xdr:colOff>1400175</xdr:colOff>
      <xdr:row>264</xdr:row>
      <xdr:rowOff>163376</xdr:rowOff>
    </xdr:to>
    <xdr:pic>
      <xdr:nvPicPr>
        <xdr:cNvPr id="277" name="Рисунок 276">
          <a:extLst>
            <a:ext uri="{FF2B5EF4-FFF2-40B4-BE49-F238E27FC236}">
              <a16:creationId xmlns:a16="http://schemas.microsoft.com/office/drawing/2014/main" id="{9C129BB4-C5B7-4DD5-A680-8063CB5AE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4598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266</xdr:row>
      <xdr:rowOff>25264</xdr:rowOff>
    </xdr:from>
    <xdr:to>
      <xdr:col>0</xdr:col>
      <xdr:colOff>1400175</xdr:colOff>
      <xdr:row>266</xdr:row>
      <xdr:rowOff>898660</xdr:rowOff>
    </xdr:to>
    <xdr:pic>
      <xdr:nvPicPr>
        <xdr:cNvPr id="279" name="Рисунок 278">
          <a:extLst>
            <a:ext uri="{FF2B5EF4-FFF2-40B4-BE49-F238E27FC236}">
              <a16:creationId xmlns:a16="http://schemas.microsoft.com/office/drawing/2014/main" id="{AB544717-19DF-4DCD-BFDD-46EEFF08C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838989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267</xdr:row>
      <xdr:rowOff>21431</xdr:rowOff>
    </xdr:from>
    <xdr:to>
      <xdr:col>0</xdr:col>
      <xdr:colOff>1400175</xdr:colOff>
      <xdr:row>267</xdr:row>
      <xdr:rowOff>921544</xdr:rowOff>
    </xdr:to>
    <xdr:pic>
      <xdr:nvPicPr>
        <xdr:cNvPr id="281" name="Рисунок 280">
          <a:extLst>
            <a:ext uri="{FF2B5EF4-FFF2-40B4-BE49-F238E27FC236}">
              <a16:creationId xmlns:a16="http://schemas.microsoft.com/office/drawing/2014/main" id="{5371B2E2-0B36-4F08-90EF-05CF80F25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075908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268</xdr:row>
      <xdr:rowOff>27124</xdr:rowOff>
    </xdr:from>
    <xdr:to>
      <xdr:col>0</xdr:col>
      <xdr:colOff>1400175</xdr:colOff>
      <xdr:row>268</xdr:row>
      <xdr:rowOff>163376</xdr:rowOff>
    </xdr:to>
    <xdr:pic>
      <xdr:nvPicPr>
        <xdr:cNvPr id="283" name="Рисунок 282">
          <a:extLst>
            <a:ext uri="{FF2B5EF4-FFF2-40B4-BE49-F238E27FC236}">
              <a16:creationId xmlns:a16="http://schemas.microsoft.com/office/drawing/2014/main" id="{B173C0E8-6AD7-4BC0-9728-B5DB22B6E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7077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270</xdr:row>
      <xdr:rowOff>24147</xdr:rowOff>
    </xdr:from>
    <xdr:to>
      <xdr:col>0</xdr:col>
      <xdr:colOff>1400175</xdr:colOff>
      <xdr:row>270</xdr:row>
      <xdr:rowOff>718796</xdr:rowOff>
    </xdr:to>
    <xdr:pic>
      <xdr:nvPicPr>
        <xdr:cNvPr id="285" name="Рисунок 284">
          <a:extLst>
            <a:ext uri="{FF2B5EF4-FFF2-40B4-BE49-F238E27FC236}">
              <a16:creationId xmlns:a16="http://schemas.microsoft.com/office/drawing/2014/main" id="{9760F5D6-D18B-4795-BC05-CFCC746D0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085772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271</xdr:row>
      <xdr:rowOff>27124</xdr:rowOff>
    </xdr:from>
    <xdr:to>
      <xdr:col>0</xdr:col>
      <xdr:colOff>1400175</xdr:colOff>
      <xdr:row>271</xdr:row>
      <xdr:rowOff>163376</xdr:rowOff>
    </xdr:to>
    <xdr:pic>
      <xdr:nvPicPr>
        <xdr:cNvPr id="287" name="Рисунок 286">
          <a:extLst>
            <a:ext uri="{FF2B5EF4-FFF2-40B4-BE49-F238E27FC236}">
              <a16:creationId xmlns:a16="http://schemas.microsoft.com/office/drawing/2014/main" id="{2BD0A682-D3F4-4DBC-985C-807FB7C92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8316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273</xdr:row>
      <xdr:rowOff>24147</xdr:rowOff>
    </xdr:from>
    <xdr:to>
      <xdr:col>0</xdr:col>
      <xdr:colOff>1400175</xdr:colOff>
      <xdr:row>273</xdr:row>
      <xdr:rowOff>899767</xdr:rowOff>
    </xdr:to>
    <xdr:pic>
      <xdr:nvPicPr>
        <xdr:cNvPr id="289" name="Рисунок 288">
          <a:extLst>
            <a:ext uri="{FF2B5EF4-FFF2-40B4-BE49-F238E27FC236}">
              <a16:creationId xmlns:a16="http://schemas.microsoft.com/office/drawing/2014/main" id="{8E6B5CB5-8AE7-4E54-935D-535ABC9A1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3209722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274</xdr:row>
      <xdr:rowOff>27124</xdr:rowOff>
    </xdr:from>
    <xdr:to>
      <xdr:col>0</xdr:col>
      <xdr:colOff>1400175</xdr:colOff>
      <xdr:row>274</xdr:row>
      <xdr:rowOff>163376</xdr:rowOff>
    </xdr:to>
    <xdr:pic>
      <xdr:nvPicPr>
        <xdr:cNvPr id="291" name="Рисунок 290">
          <a:extLst>
            <a:ext uri="{FF2B5EF4-FFF2-40B4-BE49-F238E27FC236}">
              <a16:creationId xmlns:a16="http://schemas.microsoft.com/office/drawing/2014/main" id="{5149773E-9F84-446C-9325-676975857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1366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277</xdr:row>
      <xdr:rowOff>24718</xdr:rowOff>
    </xdr:from>
    <xdr:to>
      <xdr:col>0</xdr:col>
      <xdr:colOff>1400175</xdr:colOff>
      <xdr:row>277</xdr:row>
      <xdr:rowOff>889691</xdr:rowOff>
    </xdr:to>
    <xdr:pic>
      <xdr:nvPicPr>
        <xdr:cNvPr id="293" name="Рисунок 292">
          <a:extLst>
            <a:ext uri="{FF2B5EF4-FFF2-40B4-BE49-F238E27FC236}">
              <a16:creationId xmlns:a16="http://schemas.microsoft.com/office/drawing/2014/main" id="{DF23CFC1-3F55-42BE-B4E6-18768810A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705718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278</xdr:row>
      <xdr:rowOff>21977</xdr:rowOff>
    </xdr:from>
    <xdr:to>
      <xdr:col>0</xdr:col>
      <xdr:colOff>1400175</xdr:colOff>
      <xdr:row>278</xdr:row>
      <xdr:rowOff>225680</xdr:rowOff>
    </xdr:to>
    <xdr:pic>
      <xdr:nvPicPr>
        <xdr:cNvPr id="295" name="Рисунок 294">
          <a:extLst>
            <a:ext uri="{FF2B5EF4-FFF2-40B4-BE49-F238E27FC236}">
              <a16:creationId xmlns:a16="http://schemas.microsoft.com/office/drawing/2014/main" id="{FECCF53C-9BF0-40A0-A876-08827441C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61737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279</xdr:row>
      <xdr:rowOff>21890</xdr:rowOff>
    </xdr:from>
    <xdr:to>
      <xdr:col>0</xdr:col>
      <xdr:colOff>1400175</xdr:colOff>
      <xdr:row>279</xdr:row>
      <xdr:rowOff>882984</xdr:rowOff>
    </xdr:to>
    <xdr:pic>
      <xdr:nvPicPr>
        <xdr:cNvPr id="297" name="Рисунок 296">
          <a:extLst>
            <a:ext uri="{FF2B5EF4-FFF2-40B4-BE49-F238E27FC236}">
              <a16:creationId xmlns:a16="http://schemas.microsoft.com/office/drawing/2014/main" id="{0DA31A02-6F9D-4E2F-B748-6B5F464FC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864940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280</xdr:row>
      <xdr:rowOff>27124</xdr:rowOff>
    </xdr:from>
    <xdr:to>
      <xdr:col>0</xdr:col>
      <xdr:colOff>1400175</xdr:colOff>
      <xdr:row>280</xdr:row>
      <xdr:rowOff>163376</xdr:rowOff>
    </xdr:to>
    <xdr:pic>
      <xdr:nvPicPr>
        <xdr:cNvPr id="299" name="Рисунок 298">
          <a:extLst>
            <a:ext uri="{FF2B5EF4-FFF2-40B4-BE49-F238E27FC236}">
              <a16:creationId xmlns:a16="http://schemas.microsoft.com/office/drawing/2014/main" id="{968CF697-5300-4FE8-8426-B0C36524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775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283</xdr:row>
      <xdr:rowOff>21592</xdr:rowOff>
    </xdr:from>
    <xdr:to>
      <xdr:col>0</xdr:col>
      <xdr:colOff>1400175</xdr:colOff>
      <xdr:row>283</xdr:row>
      <xdr:rowOff>864234</xdr:rowOff>
    </xdr:to>
    <xdr:pic>
      <xdr:nvPicPr>
        <xdr:cNvPr id="301" name="Рисунок 300">
          <a:extLst>
            <a:ext uri="{FF2B5EF4-FFF2-40B4-BE49-F238E27FC236}">
              <a16:creationId xmlns:a16="http://schemas.microsoft.com/office/drawing/2014/main" id="{3C4709D6-B57E-48DC-A37C-9B1F95CB3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7341017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21977</xdr:rowOff>
    </xdr:from>
    <xdr:to>
      <xdr:col>0</xdr:col>
      <xdr:colOff>1400175</xdr:colOff>
      <xdr:row>284</xdr:row>
      <xdr:rowOff>225680</xdr:rowOff>
    </xdr:to>
    <xdr:pic>
      <xdr:nvPicPr>
        <xdr:cNvPr id="303" name="Рисунок 302">
          <a:extLst>
            <a:ext uri="{FF2B5EF4-FFF2-40B4-BE49-F238E27FC236}">
              <a16:creationId xmlns:a16="http://schemas.microsoft.com/office/drawing/2014/main" id="{D698E8E9-FA14-4F75-8676-10700852A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227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285</xdr:row>
      <xdr:rowOff>24371</xdr:rowOff>
    </xdr:from>
    <xdr:to>
      <xdr:col>0</xdr:col>
      <xdr:colOff>1400175</xdr:colOff>
      <xdr:row>285</xdr:row>
      <xdr:rowOff>842410</xdr:rowOff>
    </xdr:to>
    <xdr:pic>
      <xdr:nvPicPr>
        <xdr:cNvPr id="305" name="Рисунок 304">
          <a:extLst>
            <a:ext uri="{FF2B5EF4-FFF2-40B4-BE49-F238E27FC236}">
              <a16:creationId xmlns:a16="http://schemas.microsoft.com/office/drawing/2014/main" id="{8AABDA4F-7B60-4014-8433-F57A80E4C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477271"/>
          <a:ext cx="1371600" cy="8180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286</xdr:row>
      <xdr:rowOff>21977</xdr:rowOff>
    </xdr:from>
    <xdr:to>
      <xdr:col>0</xdr:col>
      <xdr:colOff>1400175</xdr:colOff>
      <xdr:row>286</xdr:row>
      <xdr:rowOff>225680</xdr:rowOff>
    </xdr:to>
    <xdr:pic>
      <xdr:nvPicPr>
        <xdr:cNvPr id="307" name="Рисунок 306">
          <a:extLst>
            <a:ext uri="{FF2B5EF4-FFF2-40B4-BE49-F238E27FC236}">
              <a16:creationId xmlns:a16="http://schemas.microsoft.com/office/drawing/2014/main" id="{30C634F5-2C84-4EEA-A944-FE938D9D7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3416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287</xdr:row>
      <xdr:rowOff>21791</xdr:rowOff>
    </xdr:from>
    <xdr:to>
      <xdr:col>0</xdr:col>
      <xdr:colOff>1400175</xdr:colOff>
      <xdr:row>287</xdr:row>
      <xdr:rowOff>873561</xdr:rowOff>
    </xdr:to>
    <xdr:pic>
      <xdr:nvPicPr>
        <xdr:cNvPr id="309" name="Рисунок 308">
          <a:extLst>
            <a:ext uri="{FF2B5EF4-FFF2-40B4-BE49-F238E27FC236}">
              <a16:creationId xmlns:a16="http://schemas.microsoft.com/office/drawing/2014/main" id="{107C8BD8-ECD3-42CB-B93F-2B8A52A02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589116"/>
          <a:ext cx="1371600" cy="8517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288</xdr:row>
      <xdr:rowOff>44066</xdr:rowOff>
    </xdr:from>
    <xdr:to>
      <xdr:col>0</xdr:col>
      <xdr:colOff>1400175</xdr:colOff>
      <xdr:row>288</xdr:row>
      <xdr:rowOff>146424</xdr:rowOff>
    </xdr:to>
    <xdr:pic>
      <xdr:nvPicPr>
        <xdr:cNvPr id="311" name="Рисунок 310">
          <a:extLst>
            <a:ext uri="{FF2B5EF4-FFF2-40B4-BE49-F238E27FC236}">
              <a16:creationId xmlns:a16="http://schemas.microsoft.com/office/drawing/2014/main" id="{F46B28C1-3934-425F-AD9D-F86F866CB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506741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21332</xdr:rowOff>
    </xdr:from>
    <xdr:to>
      <xdr:col>0</xdr:col>
      <xdr:colOff>1400175</xdr:colOff>
      <xdr:row>291</xdr:row>
      <xdr:rowOff>893060</xdr:rowOff>
    </xdr:to>
    <xdr:pic>
      <xdr:nvPicPr>
        <xdr:cNvPr id="313" name="Рисунок 312">
          <a:extLst>
            <a:ext uri="{FF2B5EF4-FFF2-40B4-BE49-F238E27FC236}">
              <a16:creationId xmlns:a16="http://schemas.microsoft.com/office/drawing/2014/main" id="{D7165393-D28D-443E-A27B-1F76D941F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055507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21977</xdr:rowOff>
    </xdr:from>
    <xdr:to>
      <xdr:col>0</xdr:col>
      <xdr:colOff>1400175</xdr:colOff>
      <xdr:row>292</xdr:row>
      <xdr:rowOff>225680</xdr:rowOff>
    </xdr:to>
    <xdr:pic>
      <xdr:nvPicPr>
        <xdr:cNvPr id="315" name="Рисунок 314">
          <a:extLst>
            <a:ext uri="{FF2B5EF4-FFF2-40B4-BE49-F238E27FC236}">
              <a16:creationId xmlns:a16="http://schemas.microsoft.com/office/drawing/2014/main" id="{52E54DAF-DEBC-4E02-AAF3-535A04635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970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23937</xdr:rowOff>
    </xdr:from>
    <xdr:to>
      <xdr:col>0</xdr:col>
      <xdr:colOff>1400175</xdr:colOff>
      <xdr:row>293</xdr:row>
      <xdr:rowOff>833305</xdr:rowOff>
    </xdr:to>
    <xdr:pic>
      <xdr:nvPicPr>
        <xdr:cNvPr id="317" name="Рисунок 316">
          <a:extLst>
            <a:ext uri="{FF2B5EF4-FFF2-40B4-BE49-F238E27FC236}">
              <a16:creationId xmlns:a16="http://schemas.microsoft.com/office/drawing/2014/main" id="{43F87299-E1BA-4400-9277-3A5AD2702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220162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294</xdr:row>
      <xdr:rowOff>24495</xdr:rowOff>
    </xdr:from>
    <xdr:to>
      <xdr:col>0</xdr:col>
      <xdr:colOff>1400175</xdr:colOff>
      <xdr:row>294</xdr:row>
      <xdr:rowOff>918484</xdr:rowOff>
    </xdr:to>
    <xdr:pic>
      <xdr:nvPicPr>
        <xdr:cNvPr id="319" name="Рисунок 318">
          <a:extLst>
            <a:ext uri="{FF2B5EF4-FFF2-40B4-BE49-F238E27FC236}">
              <a16:creationId xmlns:a16="http://schemas.microsoft.com/office/drawing/2014/main" id="{E56D9E6B-B53E-4EB2-8A6A-08A118C97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0779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22523</xdr:rowOff>
    </xdr:from>
    <xdr:to>
      <xdr:col>0</xdr:col>
      <xdr:colOff>1400175</xdr:colOff>
      <xdr:row>295</xdr:row>
      <xdr:rowOff>844247</xdr:rowOff>
    </xdr:to>
    <xdr:pic>
      <xdr:nvPicPr>
        <xdr:cNvPr id="321" name="Рисунок 320">
          <a:extLst>
            <a:ext uri="{FF2B5EF4-FFF2-40B4-BE49-F238E27FC236}">
              <a16:creationId xmlns:a16="http://schemas.microsoft.com/office/drawing/2014/main" id="{8616A55B-11EC-4C49-BB08-1455458C1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018973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296</xdr:row>
      <xdr:rowOff>24147</xdr:rowOff>
    </xdr:from>
    <xdr:to>
      <xdr:col>0</xdr:col>
      <xdr:colOff>1400175</xdr:colOff>
      <xdr:row>296</xdr:row>
      <xdr:rowOff>861673</xdr:rowOff>
    </xdr:to>
    <xdr:pic>
      <xdr:nvPicPr>
        <xdr:cNvPr id="323" name="Рисунок 322">
          <a:extLst>
            <a:ext uri="{FF2B5EF4-FFF2-40B4-BE49-F238E27FC236}">
              <a16:creationId xmlns:a16="http://schemas.microsoft.com/office/drawing/2014/main" id="{39153C16-A6B9-4AAC-9015-372848C8F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887372"/>
          <a:ext cx="1371600" cy="837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297</xdr:row>
      <xdr:rowOff>23006</xdr:rowOff>
    </xdr:from>
    <xdr:to>
      <xdr:col>0</xdr:col>
      <xdr:colOff>1400175</xdr:colOff>
      <xdr:row>297</xdr:row>
      <xdr:rowOff>815184</xdr:rowOff>
    </xdr:to>
    <xdr:pic>
      <xdr:nvPicPr>
        <xdr:cNvPr id="325" name="Рисунок 324">
          <a:extLst>
            <a:ext uri="{FF2B5EF4-FFF2-40B4-BE49-F238E27FC236}">
              <a16:creationId xmlns:a16="http://schemas.microsoft.com/office/drawing/2014/main" id="{F5273996-0A46-4A90-82D6-7E3BA10CA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772056"/>
          <a:ext cx="1371600" cy="7921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298</xdr:row>
      <xdr:rowOff>21977</xdr:rowOff>
    </xdr:from>
    <xdr:to>
      <xdr:col>0</xdr:col>
      <xdr:colOff>1400175</xdr:colOff>
      <xdr:row>298</xdr:row>
      <xdr:rowOff>225680</xdr:rowOff>
    </xdr:to>
    <xdr:pic>
      <xdr:nvPicPr>
        <xdr:cNvPr id="327" name="Рисунок 326">
          <a:extLst>
            <a:ext uri="{FF2B5EF4-FFF2-40B4-BE49-F238E27FC236}">
              <a16:creationId xmlns:a16="http://schemas.microsoft.com/office/drawing/2014/main" id="{2DD9C27E-506D-4C2E-B0F8-BF8BC586C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609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299</xdr:row>
      <xdr:rowOff>23403</xdr:rowOff>
    </xdr:from>
    <xdr:to>
      <xdr:col>0</xdr:col>
      <xdr:colOff>1400175</xdr:colOff>
      <xdr:row>299</xdr:row>
      <xdr:rowOff>805260</xdr:rowOff>
    </xdr:to>
    <xdr:pic>
      <xdr:nvPicPr>
        <xdr:cNvPr id="329" name="Рисунок 328">
          <a:extLst>
            <a:ext uri="{FF2B5EF4-FFF2-40B4-BE49-F238E27FC236}">
              <a16:creationId xmlns:a16="http://schemas.microsoft.com/office/drawing/2014/main" id="{2F2F1A69-70A6-4B35-9475-FD62C34A7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858303"/>
          <a:ext cx="1371600" cy="7818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300</xdr:row>
      <xdr:rowOff>21977</xdr:rowOff>
    </xdr:from>
    <xdr:to>
      <xdr:col>0</xdr:col>
      <xdr:colOff>1400175</xdr:colOff>
      <xdr:row>300</xdr:row>
      <xdr:rowOff>225680</xdr:rowOff>
    </xdr:to>
    <xdr:pic>
      <xdr:nvPicPr>
        <xdr:cNvPr id="331" name="Рисунок 330">
          <a:extLst>
            <a:ext uri="{FF2B5EF4-FFF2-40B4-BE49-F238E27FC236}">
              <a16:creationId xmlns:a16="http://schemas.microsoft.com/office/drawing/2014/main" id="{D30D420D-CF9D-40F2-8610-260F1C371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685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301</xdr:row>
      <xdr:rowOff>22138</xdr:rowOff>
    </xdr:from>
    <xdr:to>
      <xdr:col>0</xdr:col>
      <xdr:colOff>1400175</xdr:colOff>
      <xdr:row>301</xdr:row>
      <xdr:rowOff>835106</xdr:rowOff>
    </xdr:to>
    <xdr:pic>
      <xdr:nvPicPr>
        <xdr:cNvPr id="333" name="Рисунок 332">
          <a:extLst>
            <a:ext uri="{FF2B5EF4-FFF2-40B4-BE49-F238E27FC236}">
              <a16:creationId xmlns:a16="http://schemas.microsoft.com/office/drawing/2014/main" id="{22D6CDBA-1484-4243-AB46-52F169A61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933363"/>
          <a:ext cx="1371600" cy="812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302</xdr:row>
      <xdr:rowOff>21642</xdr:rowOff>
    </xdr:from>
    <xdr:to>
      <xdr:col>0</xdr:col>
      <xdr:colOff>1400175</xdr:colOff>
      <xdr:row>303</xdr:row>
      <xdr:rowOff>45022</xdr:rowOff>
    </xdr:to>
    <xdr:pic>
      <xdr:nvPicPr>
        <xdr:cNvPr id="335" name="Рисунок 334">
          <a:extLst>
            <a:ext uri="{FF2B5EF4-FFF2-40B4-BE49-F238E27FC236}">
              <a16:creationId xmlns:a16="http://schemas.microsoft.com/office/drawing/2014/main" id="{EF9E1FA8-FD61-42D6-B6D4-E20DCF62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790117"/>
          <a:ext cx="1371600" cy="96635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22969</xdr:rowOff>
    </xdr:from>
    <xdr:to>
      <xdr:col>0</xdr:col>
      <xdr:colOff>1400175</xdr:colOff>
      <xdr:row>303</xdr:row>
      <xdr:rowOff>224675</xdr:rowOff>
    </xdr:to>
    <xdr:pic>
      <xdr:nvPicPr>
        <xdr:cNvPr id="337" name="Рисунок 336">
          <a:extLst>
            <a:ext uri="{FF2B5EF4-FFF2-40B4-BE49-F238E27FC236}">
              <a16:creationId xmlns:a16="http://schemas.microsoft.com/office/drawing/2014/main" id="{A2C179B6-15B6-4C45-A0DD-5F9F53260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980109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307</xdr:row>
      <xdr:rowOff>21766</xdr:rowOff>
    </xdr:from>
    <xdr:to>
      <xdr:col>0</xdr:col>
      <xdr:colOff>1400175</xdr:colOff>
      <xdr:row>308</xdr:row>
      <xdr:rowOff>82998</xdr:rowOff>
    </xdr:to>
    <xdr:pic>
      <xdr:nvPicPr>
        <xdr:cNvPr id="339" name="Рисунок 338">
          <a:extLst>
            <a:ext uri="{FF2B5EF4-FFF2-40B4-BE49-F238E27FC236}">
              <a16:creationId xmlns:a16="http://schemas.microsoft.com/office/drawing/2014/main" id="{7A80316D-0BA7-4A11-8FE5-A1DBB0EEB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619041"/>
          <a:ext cx="1371600" cy="100420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308</xdr:row>
      <xdr:rowOff>43817</xdr:rowOff>
    </xdr:from>
    <xdr:to>
      <xdr:col>0</xdr:col>
      <xdr:colOff>1400175</xdr:colOff>
      <xdr:row>308</xdr:row>
      <xdr:rowOff>146687</xdr:rowOff>
    </xdr:to>
    <xdr:pic>
      <xdr:nvPicPr>
        <xdr:cNvPr id="341" name="Рисунок 340">
          <a:extLst>
            <a:ext uri="{FF2B5EF4-FFF2-40B4-BE49-F238E27FC236}">
              <a16:creationId xmlns:a16="http://schemas.microsoft.com/office/drawing/2014/main" id="{01DEEAF6-B2CE-42BD-82B8-68A1D5645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1688842"/>
          <a:ext cx="1371600" cy="1028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22058</xdr:rowOff>
    </xdr:from>
    <xdr:to>
      <xdr:col>0</xdr:col>
      <xdr:colOff>1400175</xdr:colOff>
      <xdr:row>100</xdr:row>
      <xdr:rowOff>930442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D28C25C2-7B57-45FC-AD13-3C596E14A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474983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41767E3-8940-4A44-BD74-AFBA21EBF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21907</xdr:rowOff>
    </xdr:from>
    <xdr:to>
      <xdr:col>0</xdr:col>
      <xdr:colOff>1400175</xdr:colOff>
      <xdr:row>4</xdr:row>
      <xdr:rowOff>844867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D606452-190E-4824-B550-E446A130A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36382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21825</xdr:rowOff>
    </xdr:from>
    <xdr:to>
      <xdr:col>0</xdr:col>
      <xdr:colOff>1400175</xdr:colOff>
      <xdr:row>8</xdr:row>
      <xdr:rowOff>940201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1D6B527B-526C-4F28-8F76-8CBB5169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17550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23685</xdr:rowOff>
    </xdr:from>
    <xdr:to>
      <xdr:col>0</xdr:col>
      <xdr:colOff>1400175</xdr:colOff>
      <xdr:row>7</xdr:row>
      <xdr:rowOff>52516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5C1384D7-874C-4A7D-A7CB-683933427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52585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25036</xdr:rowOff>
    </xdr:from>
    <xdr:to>
      <xdr:col>0</xdr:col>
      <xdr:colOff>1400175</xdr:colOff>
      <xdr:row>11</xdr:row>
      <xdr:rowOff>32114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3A0C5A55-99A3-43C6-BA42-781333C9D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30436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13</xdr:row>
      <xdr:rowOff>7176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87EA7D0D-6285-4313-836A-2A121148F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4574"/>
          <a:ext cx="1371600" cy="9287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4</xdr:row>
      <xdr:rowOff>23813</xdr:rowOff>
    </xdr:from>
    <xdr:to>
      <xdr:col>0</xdr:col>
      <xdr:colOff>1381125</xdr:colOff>
      <xdr:row>4</xdr:row>
      <xdr:rowOff>1357313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8D91E49-3582-40B7-A843-3F1F9709D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85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</xdr:row>
      <xdr:rowOff>23813</xdr:rowOff>
    </xdr:from>
    <xdr:to>
      <xdr:col>0</xdr:col>
      <xdr:colOff>1381125</xdr:colOff>
      <xdr:row>7</xdr:row>
      <xdr:rowOff>1357313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AF9E7A14-F2C9-4F34-9A5A-114A1F684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4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</xdr:row>
      <xdr:rowOff>23813</xdr:rowOff>
    </xdr:from>
    <xdr:to>
      <xdr:col>0</xdr:col>
      <xdr:colOff>1381125</xdr:colOff>
      <xdr:row>11</xdr:row>
      <xdr:rowOff>1357313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9AE56D8B-6564-4331-BD26-D0D6D72DE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00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</xdr:row>
      <xdr:rowOff>23813</xdr:rowOff>
    </xdr:from>
    <xdr:to>
      <xdr:col>0</xdr:col>
      <xdr:colOff>1381125</xdr:colOff>
      <xdr:row>13</xdr:row>
      <xdr:rowOff>1357313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A34E3E8B-F3B2-461C-921B-70B537708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072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</xdr:row>
      <xdr:rowOff>23813</xdr:rowOff>
    </xdr:from>
    <xdr:to>
      <xdr:col>0</xdr:col>
      <xdr:colOff>1381125</xdr:colOff>
      <xdr:row>14</xdr:row>
      <xdr:rowOff>1357313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7244906A-D106-4443-9AF8-B97959CF7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453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</xdr:row>
      <xdr:rowOff>23813</xdr:rowOff>
    </xdr:from>
    <xdr:to>
      <xdr:col>0</xdr:col>
      <xdr:colOff>1381125</xdr:colOff>
      <xdr:row>16</xdr:row>
      <xdr:rowOff>1357313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8C28488E-1263-45FC-B217-7BB8AF5F0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024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</xdr:row>
      <xdr:rowOff>23813</xdr:rowOff>
    </xdr:from>
    <xdr:to>
      <xdr:col>0</xdr:col>
      <xdr:colOff>1381125</xdr:colOff>
      <xdr:row>18</xdr:row>
      <xdr:rowOff>1357313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73777D76-DE95-4292-848D-30EC08730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59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</xdr:row>
      <xdr:rowOff>23813</xdr:rowOff>
    </xdr:from>
    <xdr:to>
      <xdr:col>0</xdr:col>
      <xdr:colOff>1381125</xdr:colOff>
      <xdr:row>19</xdr:row>
      <xdr:rowOff>1357313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88534859-23DB-4629-B769-6B4A9AFA5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77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</xdr:row>
      <xdr:rowOff>23813</xdr:rowOff>
    </xdr:from>
    <xdr:to>
      <xdr:col>0</xdr:col>
      <xdr:colOff>1381125</xdr:colOff>
      <xdr:row>20</xdr:row>
      <xdr:rowOff>1357313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3D8461E-6FE0-4C38-82EF-C65B04F1D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58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</xdr:row>
      <xdr:rowOff>23813</xdr:rowOff>
    </xdr:from>
    <xdr:to>
      <xdr:col>0</xdr:col>
      <xdr:colOff>1381125</xdr:colOff>
      <xdr:row>21</xdr:row>
      <xdr:rowOff>1357313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871BDD65-2904-436C-8238-660C48DA6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73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</xdr:row>
      <xdr:rowOff>23813</xdr:rowOff>
    </xdr:from>
    <xdr:to>
      <xdr:col>0</xdr:col>
      <xdr:colOff>1381125</xdr:colOff>
      <xdr:row>25</xdr:row>
      <xdr:rowOff>1357313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B1F14F8-A666-4780-8A7E-0E9230B1E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692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</xdr:row>
      <xdr:rowOff>23813</xdr:rowOff>
    </xdr:from>
    <xdr:to>
      <xdr:col>0</xdr:col>
      <xdr:colOff>1381125</xdr:colOff>
      <xdr:row>27</xdr:row>
      <xdr:rowOff>1357313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30ABAAE2-1C83-4AFB-9D07-C517D495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64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49</xdr:row>
      <xdr:rowOff>23813</xdr:rowOff>
    </xdr:from>
    <xdr:to>
      <xdr:col>0</xdr:col>
      <xdr:colOff>1381125</xdr:colOff>
      <xdr:row>49</xdr:row>
      <xdr:rowOff>1357313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44856BC6-8419-47E0-968C-D238D3030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645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51</xdr:row>
      <xdr:rowOff>23813</xdr:rowOff>
    </xdr:from>
    <xdr:to>
      <xdr:col>0</xdr:col>
      <xdr:colOff>1381125</xdr:colOff>
      <xdr:row>51</xdr:row>
      <xdr:rowOff>1357313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A3D03225-12DF-419B-A0BF-4B5B7C2E1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217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52</xdr:row>
      <xdr:rowOff>23813</xdr:rowOff>
    </xdr:from>
    <xdr:to>
      <xdr:col>0</xdr:col>
      <xdr:colOff>1381125</xdr:colOff>
      <xdr:row>52</xdr:row>
      <xdr:rowOff>1357313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B5832E0-E541-4BDC-859A-1F06ADF70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598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54</xdr:row>
      <xdr:rowOff>23813</xdr:rowOff>
    </xdr:from>
    <xdr:to>
      <xdr:col>0</xdr:col>
      <xdr:colOff>1381125</xdr:colOff>
      <xdr:row>54</xdr:row>
      <xdr:rowOff>1357313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10405AAF-D3A2-4624-8A43-42B8F8C5A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17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55</xdr:row>
      <xdr:rowOff>23813</xdr:rowOff>
    </xdr:from>
    <xdr:to>
      <xdr:col>0</xdr:col>
      <xdr:colOff>1381125</xdr:colOff>
      <xdr:row>55</xdr:row>
      <xdr:rowOff>1357313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C6F0E884-3CEA-4265-AFF4-3F0EFAAC7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55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56</xdr:row>
      <xdr:rowOff>23813</xdr:rowOff>
    </xdr:from>
    <xdr:to>
      <xdr:col>0</xdr:col>
      <xdr:colOff>1381125</xdr:colOff>
      <xdr:row>56</xdr:row>
      <xdr:rowOff>1357313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E187CAB4-CB2D-4DA7-B16B-CA32C7879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932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58</xdr:row>
      <xdr:rowOff>23813</xdr:rowOff>
    </xdr:from>
    <xdr:to>
      <xdr:col>0</xdr:col>
      <xdr:colOff>1381125</xdr:colOff>
      <xdr:row>58</xdr:row>
      <xdr:rowOff>1357313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F4AD3960-1E88-4DBD-A95F-B448CCF00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504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61</xdr:row>
      <xdr:rowOff>23813</xdr:rowOff>
    </xdr:from>
    <xdr:to>
      <xdr:col>0</xdr:col>
      <xdr:colOff>1381125</xdr:colOff>
      <xdr:row>61</xdr:row>
      <xdr:rowOff>1357313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E64E531C-B2A7-4563-87C1-81D429D08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26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62</xdr:row>
      <xdr:rowOff>23813</xdr:rowOff>
    </xdr:from>
    <xdr:to>
      <xdr:col>0</xdr:col>
      <xdr:colOff>1381125</xdr:colOff>
      <xdr:row>62</xdr:row>
      <xdr:rowOff>1357313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24203198-776D-4FE4-956E-3769A3C0B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564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23813</xdr:rowOff>
    </xdr:from>
    <xdr:to>
      <xdr:col>0</xdr:col>
      <xdr:colOff>1381125</xdr:colOff>
      <xdr:row>64</xdr:row>
      <xdr:rowOff>1357313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EB859EA-4D27-4496-A102-88A758039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721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65</xdr:row>
      <xdr:rowOff>23813</xdr:rowOff>
    </xdr:from>
    <xdr:to>
      <xdr:col>0</xdr:col>
      <xdr:colOff>1381125</xdr:colOff>
      <xdr:row>65</xdr:row>
      <xdr:rowOff>1357313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DCFE688F-A0F2-4BD4-8651-2E607A55B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860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66</xdr:row>
      <xdr:rowOff>23813</xdr:rowOff>
    </xdr:from>
    <xdr:to>
      <xdr:col>0</xdr:col>
      <xdr:colOff>1381125</xdr:colOff>
      <xdr:row>66</xdr:row>
      <xdr:rowOff>1357313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498192DC-03A5-4CAF-8F0B-70D40ACBB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998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68</xdr:row>
      <xdr:rowOff>23813</xdr:rowOff>
    </xdr:from>
    <xdr:to>
      <xdr:col>0</xdr:col>
      <xdr:colOff>1381125</xdr:colOff>
      <xdr:row>68</xdr:row>
      <xdr:rowOff>1357313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337C079A-211E-4589-9BE2-7F7DDC497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1552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70</xdr:row>
      <xdr:rowOff>23813</xdr:rowOff>
    </xdr:from>
    <xdr:to>
      <xdr:col>0</xdr:col>
      <xdr:colOff>1381125</xdr:colOff>
      <xdr:row>70</xdr:row>
      <xdr:rowOff>1357313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1E70EB8A-A7F6-4C9E-81F1-742607A11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3124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71</xdr:row>
      <xdr:rowOff>23813</xdr:rowOff>
    </xdr:from>
    <xdr:to>
      <xdr:col>0</xdr:col>
      <xdr:colOff>1381125</xdr:colOff>
      <xdr:row>71</xdr:row>
      <xdr:rowOff>1357313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214B8AB9-74DB-4D9D-8636-D68485641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450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72</xdr:row>
      <xdr:rowOff>23813</xdr:rowOff>
    </xdr:from>
    <xdr:to>
      <xdr:col>0</xdr:col>
      <xdr:colOff>1381125</xdr:colOff>
      <xdr:row>72</xdr:row>
      <xdr:rowOff>1357313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C2B6DF57-0F0A-444B-A39E-CB6A3CCF8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88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73</xdr:row>
      <xdr:rowOff>23813</xdr:rowOff>
    </xdr:from>
    <xdr:to>
      <xdr:col>0</xdr:col>
      <xdr:colOff>1381125</xdr:colOff>
      <xdr:row>73</xdr:row>
      <xdr:rowOff>1357313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73A690E5-AC1A-4FBF-B7CA-545EBF9DD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26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75</xdr:row>
      <xdr:rowOff>23813</xdr:rowOff>
    </xdr:from>
    <xdr:to>
      <xdr:col>0</xdr:col>
      <xdr:colOff>1381125</xdr:colOff>
      <xdr:row>75</xdr:row>
      <xdr:rowOff>1357313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D89203F5-08E8-4FC3-94F6-2FD408B28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8839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79</xdr:row>
      <xdr:rowOff>23813</xdr:rowOff>
    </xdr:from>
    <xdr:to>
      <xdr:col>0</xdr:col>
      <xdr:colOff>1381125</xdr:colOff>
      <xdr:row>79</xdr:row>
      <xdr:rowOff>1357313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BAE46BDC-A2A7-40C5-9F75-6906D9A34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079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80</xdr:row>
      <xdr:rowOff>23813</xdr:rowOff>
    </xdr:from>
    <xdr:to>
      <xdr:col>0</xdr:col>
      <xdr:colOff>1381125</xdr:colOff>
      <xdr:row>80</xdr:row>
      <xdr:rowOff>1357313</xdr:rowOff>
    </xdr:to>
    <xdr:pic>
      <xdr:nvPicPr>
        <xdr:cNvPr id="450" name="Рисунок 449">
          <a:extLst>
            <a:ext uri="{FF2B5EF4-FFF2-40B4-BE49-F238E27FC236}">
              <a16:creationId xmlns:a16="http://schemas.microsoft.com/office/drawing/2014/main" id="{4B4CED60-6A82-49FA-907F-6FE1F4F4C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217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82</xdr:row>
      <xdr:rowOff>23813</xdr:rowOff>
    </xdr:from>
    <xdr:to>
      <xdr:col>0</xdr:col>
      <xdr:colOff>1381125</xdr:colOff>
      <xdr:row>82</xdr:row>
      <xdr:rowOff>1357313</xdr:rowOff>
    </xdr:to>
    <xdr:pic>
      <xdr:nvPicPr>
        <xdr:cNvPr id="454" name="Рисунок 453">
          <a:extLst>
            <a:ext uri="{FF2B5EF4-FFF2-40B4-BE49-F238E27FC236}">
              <a16:creationId xmlns:a16="http://schemas.microsoft.com/office/drawing/2014/main" id="{24EC05A0-E6B3-4B0B-9D5E-1877B3F13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374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84</xdr:row>
      <xdr:rowOff>23813</xdr:rowOff>
    </xdr:from>
    <xdr:to>
      <xdr:col>0</xdr:col>
      <xdr:colOff>1381125</xdr:colOff>
      <xdr:row>84</xdr:row>
      <xdr:rowOff>1357313</xdr:rowOff>
    </xdr:to>
    <xdr:pic>
      <xdr:nvPicPr>
        <xdr:cNvPr id="458" name="Рисунок 457">
          <a:extLst>
            <a:ext uri="{FF2B5EF4-FFF2-40B4-BE49-F238E27FC236}">
              <a16:creationId xmlns:a16="http://schemas.microsoft.com/office/drawing/2014/main" id="{3EFF24B2-0ECA-4502-B617-3AF7C4DD9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5316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85</xdr:row>
      <xdr:rowOff>23813</xdr:rowOff>
    </xdr:from>
    <xdr:to>
      <xdr:col>0</xdr:col>
      <xdr:colOff>1381125</xdr:colOff>
      <xdr:row>85</xdr:row>
      <xdr:rowOff>1357313</xdr:rowOff>
    </xdr:to>
    <xdr:pic>
      <xdr:nvPicPr>
        <xdr:cNvPr id="462" name="Рисунок 461">
          <a:extLst>
            <a:ext uri="{FF2B5EF4-FFF2-40B4-BE49-F238E27FC236}">
              <a16:creationId xmlns:a16="http://schemas.microsoft.com/office/drawing/2014/main" id="{3EAF352D-0524-436A-B446-1A7295DB7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6697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86</xdr:row>
      <xdr:rowOff>23813</xdr:rowOff>
    </xdr:from>
    <xdr:to>
      <xdr:col>0</xdr:col>
      <xdr:colOff>1381125</xdr:colOff>
      <xdr:row>86</xdr:row>
      <xdr:rowOff>1357313</xdr:rowOff>
    </xdr:to>
    <xdr:pic>
      <xdr:nvPicPr>
        <xdr:cNvPr id="466" name="Рисунок 465">
          <a:extLst>
            <a:ext uri="{FF2B5EF4-FFF2-40B4-BE49-F238E27FC236}">
              <a16:creationId xmlns:a16="http://schemas.microsoft.com/office/drawing/2014/main" id="{4F97FD1C-44C3-45AD-A2E1-ED9208808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807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87</xdr:row>
      <xdr:rowOff>23813</xdr:rowOff>
    </xdr:from>
    <xdr:to>
      <xdr:col>0</xdr:col>
      <xdr:colOff>1381125</xdr:colOff>
      <xdr:row>87</xdr:row>
      <xdr:rowOff>1357313</xdr:rowOff>
    </xdr:to>
    <xdr:pic>
      <xdr:nvPicPr>
        <xdr:cNvPr id="470" name="Рисунок 469">
          <a:extLst>
            <a:ext uri="{FF2B5EF4-FFF2-40B4-BE49-F238E27FC236}">
              <a16:creationId xmlns:a16="http://schemas.microsoft.com/office/drawing/2014/main" id="{98CF6AE8-ED19-4B01-9385-81B9A1CFA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945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89</xdr:row>
      <xdr:rowOff>23813</xdr:rowOff>
    </xdr:from>
    <xdr:to>
      <xdr:col>0</xdr:col>
      <xdr:colOff>1381125</xdr:colOff>
      <xdr:row>89</xdr:row>
      <xdr:rowOff>1357313</xdr:rowOff>
    </xdr:to>
    <xdr:pic>
      <xdr:nvPicPr>
        <xdr:cNvPr id="474" name="Рисунок 473">
          <a:extLst>
            <a:ext uri="{FF2B5EF4-FFF2-40B4-BE49-F238E27FC236}">
              <a16:creationId xmlns:a16="http://schemas.microsoft.com/office/drawing/2014/main" id="{DD77D474-62AF-47A0-8AE4-2A964F49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1031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90</xdr:row>
      <xdr:rowOff>23813</xdr:rowOff>
    </xdr:from>
    <xdr:to>
      <xdr:col>0</xdr:col>
      <xdr:colOff>1381125</xdr:colOff>
      <xdr:row>90</xdr:row>
      <xdr:rowOff>1357313</xdr:rowOff>
    </xdr:to>
    <xdr:pic>
      <xdr:nvPicPr>
        <xdr:cNvPr id="478" name="Рисунок 477">
          <a:extLst>
            <a:ext uri="{FF2B5EF4-FFF2-40B4-BE49-F238E27FC236}">
              <a16:creationId xmlns:a16="http://schemas.microsoft.com/office/drawing/2014/main" id="{5D2792DF-2D91-47C9-A3AF-6D115109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2412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91</xdr:row>
      <xdr:rowOff>23813</xdr:rowOff>
    </xdr:from>
    <xdr:to>
      <xdr:col>0</xdr:col>
      <xdr:colOff>1381125</xdr:colOff>
      <xdr:row>91</xdr:row>
      <xdr:rowOff>1357313</xdr:rowOff>
    </xdr:to>
    <xdr:pic>
      <xdr:nvPicPr>
        <xdr:cNvPr id="482" name="Рисунок 481">
          <a:extLst>
            <a:ext uri="{FF2B5EF4-FFF2-40B4-BE49-F238E27FC236}">
              <a16:creationId xmlns:a16="http://schemas.microsoft.com/office/drawing/2014/main" id="{3C94FAB8-4380-49BF-BB81-2C8A4AD38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3793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92</xdr:row>
      <xdr:rowOff>23813</xdr:rowOff>
    </xdr:from>
    <xdr:to>
      <xdr:col>0</xdr:col>
      <xdr:colOff>1381125</xdr:colOff>
      <xdr:row>92</xdr:row>
      <xdr:rowOff>1357313</xdr:rowOff>
    </xdr:to>
    <xdr:pic>
      <xdr:nvPicPr>
        <xdr:cNvPr id="486" name="Рисунок 485">
          <a:extLst>
            <a:ext uri="{FF2B5EF4-FFF2-40B4-BE49-F238E27FC236}">
              <a16:creationId xmlns:a16="http://schemas.microsoft.com/office/drawing/2014/main" id="{0094986C-BDE5-49FA-88EA-5D51F6040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517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93</xdr:row>
      <xdr:rowOff>23813</xdr:rowOff>
    </xdr:from>
    <xdr:to>
      <xdr:col>0</xdr:col>
      <xdr:colOff>1381125</xdr:colOff>
      <xdr:row>93</xdr:row>
      <xdr:rowOff>1357313</xdr:rowOff>
    </xdr:to>
    <xdr:pic>
      <xdr:nvPicPr>
        <xdr:cNvPr id="490" name="Рисунок 489">
          <a:extLst>
            <a:ext uri="{FF2B5EF4-FFF2-40B4-BE49-F238E27FC236}">
              <a16:creationId xmlns:a16="http://schemas.microsoft.com/office/drawing/2014/main" id="{F326DB31-D5E5-4A96-8826-353E02C2D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6555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94</xdr:row>
      <xdr:rowOff>23813</xdr:rowOff>
    </xdr:from>
    <xdr:to>
      <xdr:col>0</xdr:col>
      <xdr:colOff>1381125</xdr:colOff>
      <xdr:row>94</xdr:row>
      <xdr:rowOff>1357313</xdr:rowOff>
    </xdr:to>
    <xdr:pic>
      <xdr:nvPicPr>
        <xdr:cNvPr id="494" name="Рисунок 493">
          <a:extLst>
            <a:ext uri="{FF2B5EF4-FFF2-40B4-BE49-F238E27FC236}">
              <a16:creationId xmlns:a16="http://schemas.microsoft.com/office/drawing/2014/main" id="{1953722E-FE6E-4010-A489-76B8A28CF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7937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95</xdr:row>
      <xdr:rowOff>23813</xdr:rowOff>
    </xdr:from>
    <xdr:to>
      <xdr:col>0</xdr:col>
      <xdr:colOff>1381125</xdr:colOff>
      <xdr:row>95</xdr:row>
      <xdr:rowOff>1357313</xdr:rowOff>
    </xdr:to>
    <xdr:pic>
      <xdr:nvPicPr>
        <xdr:cNvPr id="498" name="Рисунок 497">
          <a:extLst>
            <a:ext uri="{FF2B5EF4-FFF2-40B4-BE49-F238E27FC236}">
              <a16:creationId xmlns:a16="http://schemas.microsoft.com/office/drawing/2014/main" id="{19514EA3-C52C-432B-AECC-5B74A5C7C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9318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96</xdr:row>
      <xdr:rowOff>23813</xdr:rowOff>
    </xdr:from>
    <xdr:to>
      <xdr:col>0</xdr:col>
      <xdr:colOff>1381125</xdr:colOff>
      <xdr:row>96</xdr:row>
      <xdr:rowOff>1357313</xdr:rowOff>
    </xdr:to>
    <xdr:pic>
      <xdr:nvPicPr>
        <xdr:cNvPr id="502" name="Рисунок 501">
          <a:extLst>
            <a:ext uri="{FF2B5EF4-FFF2-40B4-BE49-F238E27FC236}">
              <a16:creationId xmlns:a16="http://schemas.microsoft.com/office/drawing/2014/main" id="{934ECD96-E4E6-42CF-A2CF-E37E312C2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069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116</xdr:row>
      <xdr:rowOff>23813</xdr:rowOff>
    </xdr:from>
    <xdr:to>
      <xdr:col>0</xdr:col>
      <xdr:colOff>1381125</xdr:colOff>
      <xdr:row>116</xdr:row>
      <xdr:rowOff>1357313</xdr:rowOff>
    </xdr:to>
    <xdr:pic>
      <xdr:nvPicPr>
        <xdr:cNvPr id="506" name="Рисунок 505">
          <a:extLst>
            <a:ext uri="{FF2B5EF4-FFF2-40B4-BE49-F238E27FC236}">
              <a16:creationId xmlns:a16="http://schemas.microsoft.com/office/drawing/2014/main" id="{7EBC8928-1F6D-4EA7-8D63-B9B402376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69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119</xdr:row>
      <xdr:rowOff>23813</xdr:rowOff>
    </xdr:from>
    <xdr:to>
      <xdr:col>0</xdr:col>
      <xdr:colOff>1381125</xdr:colOff>
      <xdr:row>119</xdr:row>
      <xdr:rowOff>1357313</xdr:rowOff>
    </xdr:to>
    <xdr:pic>
      <xdr:nvPicPr>
        <xdr:cNvPr id="510" name="Рисунок 509">
          <a:extLst>
            <a:ext uri="{FF2B5EF4-FFF2-40B4-BE49-F238E27FC236}">
              <a16:creationId xmlns:a16="http://schemas.microsoft.com/office/drawing/2014/main" id="{8B6B1924-2B93-4A5B-8793-305513FCE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746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120</xdr:row>
      <xdr:rowOff>23813</xdr:rowOff>
    </xdr:from>
    <xdr:to>
      <xdr:col>0</xdr:col>
      <xdr:colOff>1381125</xdr:colOff>
      <xdr:row>120</xdr:row>
      <xdr:rowOff>1357313</xdr:rowOff>
    </xdr:to>
    <xdr:pic>
      <xdr:nvPicPr>
        <xdr:cNvPr id="514" name="Рисунок 513">
          <a:extLst>
            <a:ext uri="{FF2B5EF4-FFF2-40B4-BE49-F238E27FC236}">
              <a16:creationId xmlns:a16="http://schemas.microsoft.com/office/drawing/2014/main" id="{0E433E50-655C-4260-B7D9-E9097AB4F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884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121</xdr:row>
      <xdr:rowOff>23813</xdr:rowOff>
    </xdr:from>
    <xdr:to>
      <xdr:col>0</xdr:col>
      <xdr:colOff>1381125</xdr:colOff>
      <xdr:row>121</xdr:row>
      <xdr:rowOff>1357313</xdr:rowOff>
    </xdr:to>
    <xdr:pic>
      <xdr:nvPicPr>
        <xdr:cNvPr id="518" name="Рисунок 517">
          <a:extLst>
            <a:ext uri="{FF2B5EF4-FFF2-40B4-BE49-F238E27FC236}">
              <a16:creationId xmlns:a16="http://schemas.microsoft.com/office/drawing/2014/main" id="{C958C1A1-0417-409A-AEA6-BD2FD017D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022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122</xdr:row>
      <xdr:rowOff>23813</xdr:rowOff>
    </xdr:from>
    <xdr:to>
      <xdr:col>0</xdr:col>
      <xdr:colOff>1381125</xdr:colOff>
      <xdr:row>122</xdr:row>
      <xdr:rowOff>1357313</xdr:rowOff>
    </xdr:to>
    <xdr:pic>
      <xdr:nvPicPr>
        <xdr:cNvPr id="522" name="Рисунок 521">
          <a:extLst>
            <a:ext uri="{FF2B5EF4-FFF2-40B4-BE49-F238E27FC236}">
              <a16:creationId xmlns:a16="http://schemas.microsoft.com/office/drawing/2014/main" id="{E16BC0E6-D7BD-46FB-A1F4-827FDF489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160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123</xdr:row>
      <xdr:rowOff>23813</xdr:rowOff>
    </xdr:from>
    <xdr:to>
      <xdr:col>0</xdr:col>
      <xdr:colOff>1381125</xdr:colOff>
      <xdr:row>123</xdr:row>
      <xdr:rowOff>1357313</xdr:rowOff>
    </xdr:to>
    <xdr:pic>
      <xdr:nvPicPr>
        <xdr:cNvPr id="526" name="Рисунок 525">
          <a:extLst>
            <a:ext uri="{FF2B5EF4-FFF2-40B4-BE49-F238E27FC236}">
              <a16:creationId xmlns:a16="http://schemas.microsoft.com/office/drawing/2014/main" id="{B077AEE6-09D2-4465-9CC1-DAD6CC354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298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126</xdr:row>
      <xdr:rowOff>23813</xdr:rowOff>
    </xdr:from>
    <xdr:to>
      <xdr:col>0</xdr:col>
      <xdr:colOff>1381125</xdr:colOff>
      <xdr:row>126</xdr:row>
      <xdr:rowOff>1357313</xdr:rowOff>
    </xdr:to>
    <xdr:pic>
      <xdr:nvPicPr>
        <xdr:cNvPr id="530" name="Рисунок 529">
          <a:extLst>
            <a:ext uri="{FF2B5EF4-FFF2-40B4-BE49-F238E27FC236}">
              <a16:creationId xmlns:a16="http://schemas.microsoft.com/office/drawing/2014/main" id="{47200B1D-FEC0-4491-9A5D-E73A09FCE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474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128</xdr:row>
      <xdr:rowOff>23813</xdr:rowOff>
    </xdr:from>
    <xdr:to>
      <xdr:col>0</xdr:col>
      <xdr:colOff>1381125</xdr:colOff>
      <xdr:row>128</xdr:row>
      <xdr:rowOff>1357313</xdr:rowOff>
    </xdr:to>
    <xdr:pic>
      <xdr:nvPicPr>
        <xdr:cNvPr id="534" name="Рисунок 533">
          <a:extLst>
            <a:ext uri="{FF2B5EF4-FFF2-40B4-BE49-F238E27FC236}">
              <a16:creationId xmlns:a16="http://schemas.microsoft.com/office/drawing/2014/main" id="{4D4E673D-8196-43E0-BA86-1B56478F1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6320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129</xdr:row>
      <xdr:rowOff>23813</xdr:rowOff>
    </xdr:from>
    <xdr:to>
      <xdr:col>0</xdr:col>
      <xdr:colOff>1381125</xdr:colOff>
      <xdr:row>129</xdr:row>
      <xdr:rowOff>1357313</xdr:rowOff>
    </xdr:to>
    <xdr:pic>
      <xdr:nvPicPr>
        <xdr:cNvPr id="538" name="Рисунок 537">
          <a:extLst>
            <a:ext uri="{FF2B5EF4-FFF2-40B4-BE49-F238E27FC236}">
              <a16:creationId xmlns:a16="http://schemas.microsoft.com/office/drawing/2014/main" id="{39D7CBE8-5A12-49AE-B72C-01B6A0B9E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7701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134</xdr:row>
      <xdr:rowOff>23813</xdr:rowOff>
    </xdr:from>
    <xdr:to>
      <xdr:col>0</xdr:col>
      <xdr:colOff>1381125</xdr:colOff>
      <xdr:row>134</xdr:row>
      <xdr:rowOff>1357313</xdr:rowOff>
    </xdr:to>
    <xdr:pic>
      <xdr:nvPicPr>
        <xdr:cNvPr id="542" name="Рисунок 541">
          <a:extLst>
            <a:ext uri="{FF2B5EF4-FFF2-40B4-BE49-F238E27FC236}">
              <a16:creationId xmlns:a16="http://schemas.microsoft.com/office/drawing/2014/main" id="{91F70CAF-93F9-4F79-AC03-D621F68AE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84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136</xdr:row>
      <xdr:rowOff>23813</xdr:rowOff>
    </xdr:from>
    <xdr:to>
      <xdr:col>0</xdr:col>
      <xdr:colOff>1381125</xdr:colOff>
      <xdr:row>136</xdr:row>
      <xdr:rowOff>1357313</xdr:rowOff>
    </xdr:to>
    <xdr:pic>
      <xdr:nvPicPr>
        <xdr:cNvPr id="546" name="Рисунок 545">
          <a:extLst>
            <a:ext uri="{FF2B5EF4-FFF2-40B4-BE49-F238E27FC236}">
              <a16:creationId xmlns:a16="http://schemas.microsoft.com/office/drawing/2014/main" id="{4870390B-812B-4781-B1D5-782E5FF66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141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138</xdr:row>
      <xdr:rowOff>23813</xdr:rowOff>
    </xdr:from>
    <xdr:to>
      <xdr:col>0</xdr:col>
      <xdr:colOff>1381125</xdr:colOff>
      <xdr:row>138</xdr:row>
      <xdr:rowOff>1357313</xdr:rowOff>
    </xdr:to>
    <xdr:pic>
      <xdr:nvPicPr>
        <xdr:cNvPr id="550" name="Рисунок 549">
          <a:extLst>
            <a:ext uri="{FF2B5EF4-FFF2-40B4-BE49-F238E27FC236}">
              <a16:creationId xmlns:a16="http://schemas.microsoft.com/office/drawing/2014/main" id="{4F44001E-A237-4425-850E-BB600D8CA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298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141</xdr:row>
      <xdr:rowOff>23813</xdr:rowOff>
    </xdr:from>
    <xdr:to>
      <xdr:col>0</xdr:col>
      <xdr:colOff>1381125</xdr:colOff>
      <xdr:row>141</xdr:row>
      <xdr:rowOff>1357313</xdr:rowOff>
    </xdr:to>
    <xdr:pic>
      <xdr:nvPicPr>
        <xdr:cNvPr id="554" name="Рисунок 553">
          <a:extLst>
            <a:ext uri="{FF2B5EF4-FFF2-40B4-BE49-F238E27FC236}">
              <a16:creationId xmlns:a16="http://schemas.microsoft.com/office/drawing/2014/main" id="{94BBD32B-6600-42B5-A799-2BCF87A6A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474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142</xdr:row>
      <xdr:rowOff>23813</xdr:rowOff>
    </xdr:from>
    <xdr:to>
      <xdr:col>0</xdr:col>
      <xdr:colOff>1381125</xdr:colOff>
      <xdr:row>142</xdr:row>
      <xdr:rowOff>1357313</xdr:rowOff>
    </xdr:to>
    <xdr:pic>
      <xdr:nvPicPr>
        <xdr:cNvPr id="558" name="Рисунок 557">
          <a:extLst>
            <a:ext uri="{FF2B5EF4-FFF2-40B4-BE49-F238E27FC236}">
              <a16:creationId xmlns:a16="http://schemas.microsoft.com/office/drawing/2014/main" id="{B2E80FD8-E233-4488-9A66-694C6F700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6131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143</xdr:row>
      <xdr:rowOff>23813</xdr:rowOff>
    </xdr:from>
    <xdr:to>
      <xdr:col>0</xdr:col>
      <xdr:colOff>1381125</xdr:colOff>
      <xdr:row>143</xdr:row>
      <xdr:rowOff>1357313</xdr:rowOff>
    </xdr:to>
    <xdr:pic>
      <xdr:nvPicPr>
        <xdr:cNvPr id="562" name="Рисунок 561">
          <a:extLst>
            <a:ext uri="{FF2B5EF4-FFF2-40B4-BE49-F238E27FC236}">
              <a16:creationId xmlns:a16="http://schemas.microsoft.com/office/drawing/2014/main" id="{52BDE368-CDDF-40D9-A28E-ABE2D2E04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7512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145</xdr:row>
      <xdr:rowOff>23813</xdr:rowOff>
    </xdr:from>
    <xdr:to>
      <xdr:col>0</xdr:col>
      <xdr:colOff>1381125</xdr:colOff>
      <xdr:row>145</xdr:row>
      <xdr:rowOff>1357313</xdr:rowOff>
    </xdr:to>
    <xdr:pic>
      <xdr:nvPicPr>
        <xdr:cNvPr id="566" name="Рисунок 565">
          <a:extLst>
            <a:ext uri="{FF2B5EF4-FFF2-40B4-BE49-F238E27FC236}">
              <a16:creationId xmlns:a16="http://schemas.microsoft.com/office/drawing/2014/main" id="{7415B1DF-733A-4CA5-BB8B-B9D44121D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9083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146</xdr:row>
      <xdr:rowOff>23813</xdr:rowOff>
    </xdr:from>
    <xdr:to>
      <xdr:col>0</xdr:col>
      <xdr:colOff>1381125</xdr:colOff>
      <xdr:row>146</xdr:row>
      <xdr:rowOff>1357313</xdr:rowOff>
    </xdr:to>
    <xdr:pic>
      <xdr:nvPicPr>
        <xdr:cNvPr id="570" name="Рисунок 569">
          <a:extLst>
            <a:ext uri="{FF2B5EF4-FFF2-40B4-BE49-F238E27FC236}">
              <a16:creationId xmlns:a16="http://schemas.microsoft.com/office/drawing/2014/main" id="{CDE15AB5-9C55-4BE2-878F-55210AC4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0464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147</xdr:row>
      <xdr:rowOff>23813</xdr:rowOff>
    </xdr:from>
    <xdr:to>
      <xdr:col>0</xdr:col>
      <xdr:colOff>1381125</xdr:colOff>
      <xdr:row>147</xdr:row>
      <xdr:rowOff>1357313</xdr:rowOff>
    </xdr:to>
    <xdr:pic>
      <xdr:nvPicPr>
        <xdr:cNvPr id="574" name="Рисунок 573">
          <a:extLst>
            <a:ext uri="{FF2B5EF4-FFF2-40B4-BE49-F238E27FC236}">
              <a16:creationId xmlns:a16="http://schemas.microsoft.com/office/drawing/2014/main" id="{71A11F28-A0A1-4C0F-B132-4167F6E744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1846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148</xdr:row>
      <xdr:rowOff>23813</xdr:rowOff>
    </xdr:from>
    <xdr:to>
      <xdr:col>0</xdr:col>
      <xdr:colOff>1381125</xdr:colOff>
      <xdr:row>148</xdr:row>
      <xdr:rowOff>1357313</xdr:rowOff>
    </xdr:to>
    <xdr:pic>
      <xdr:nvPicPr>
        <xdr:cNvPr id="578" name="Рисунок 577">
          <a:extLst>
            <a:ext uri="{FF2B5EF4-FFF2-40B4-BE49-F238E27FC236}">
              <a16:creationId xmlns:a16="http://schemas.microsoft.com/office/drawing/2014/main" id="{421D16F0-EC40-49A4-B133-21DBAFC0E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3227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151</xdr:row>
      <xdr:rowOff>23813</xdr:rowOff>
    </xdr:from>
    <xdr:to>
      <xdr:col>0</xdr:col>
      <xdr:colOff>1381125</xdr:colOff>
      <xdr:row>151</xdr:row>
      <xdr:rowOff>1357313</xdr:rowOff>
    </xdr:to>
    <xdr:pic>
      <xdr:nvPicPr>
        <xdr:cNvPr id="582" name="Рисунок 581">
          <a:extLst>
            <a:ext uri="{FF2B5EF4-FFF2-40B4-BE49-F238E27FC236}">
              <a16:creationId xmlns:a16="http://schemas.microsoft.com/office/drawing/2014/main" id="{1EEE9B59-DFB5-4DBA-BE0C-0A3191042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498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152</xdr:row>
      <xdr:rowOff>23813</xdr:rowOff>
    </xdr:from>
    <xdr:to>
      <xdr:col>0</xdr:col>
      <xdr:colOff>1381125</xdr:colOff>
      <xdr:row>152</xdr:row>
      <xdr:rowOff>1357313</xdr:rowOff>
    </xdr:to>
    <xdr:pic>
      <xdr:nvPicPr>
        <xdr:cNvPr id="586" name="Рисунок 585">
          <a:extLst>
            <a:ext uri="{FF2B5EF4-FFF2-40B4-BE49-F238E27FC236}">
              <a16:creationId xmlns:a16="http://schemas.microsoft.com/office/drawing/2014/main" id="{9A4A367B-8E13-40EB-88CF-285D51BE0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6370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153</xdr:row>
      <xdr:rowOff>23813</xdr:rowOff>
    </xdr:from>
    <xdr:to>
      <xdr:col>0</xdr:col>
      <xdr:colOff>1381125</xdr:colOff>
      <xdr:row>153</xdr:row>
      <xdr:rowOff>1357313</xdr:rowOff>
    </xdr:to>
    <xdr:pic>
      <xdr:nvPicPr>
        <xdr:cNvPr id="590" name="Рисунок 589">
          <a:extLst>
            <a:ext uri="{FF2B5EF4-FFF2-40B4-BE49-F238E27FC236}">
              <a16:creationId xmlns:a16="http://schemas.microsoft.com/office/drawing/2014/main" id="{EE0AB36D-F4DF-46BC-8BF5-E46AC33F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7751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154</xdr:row>
      <xdr:rowOff>23813</xdr:rowOff>
    </xdr:from>
    <xdr:to>
      <xdr:col>0</xdr:col>
      <xdr:colOff>1381125</xdr:colOff>
      <xdr:row>154</xdr:row>
      <xdr:rowOff>1357313</xdr:rowOff>
    </xdr:to>
    <xdr:pic>
      <xdr:nvPicPr>
        <xdr:cNvPr id="594" name="Рисунок 593">
          <a:extLst>
            <a:ext uri="{FF2B5EF4-FFF2-40B4-BE49-F238E27FC236}">
              <a16:creationId xmlns:a16="http://schemas.microsoft.com/office/drawing/2014/main" id="{39E1AA77-FF6D-4E5E-9156-5D322A520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9132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155</xdr:row>
      <xdr:rowOff>23813</xdr:rowOff>
    </xdr:from>
    <xdr:to>
      <xdr:col>0</xdr:col>
      <xdr:colOff>1381125</xdr:colOff>
      <xdr:row>155</xdr:row>
      <xdr:rowOff>1357313</xdr:rowOff>
    </xdr:to>
    <xdr:pic>
      <xdr:nvPicPr>
        <xdr:cNvPr id="598" name="Рисунок 597">
          <a:extLst>
            <a:ext uri="{FF2B5EF4-FFF2-40B4-BE49-F238E27FC236}">
              <a16:creationId xmlns:a16="http://schemas.microsoft.com/office/drawing/2014/main" id="{2296DB4A-85A9-43C2-84E4-33387463F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0513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157</xdr:row>
      <xdr:rowOff>23813</xdr:rowOff>
    </xdr:from>
    <xdr:to>
      <xdr:col>0</xdr:col>
      <xdr:colOff>1381125</xdr:colOff>
      <xdr:row>157</xdr:row>
      <xdr:rowOff>1357313</xdr:rowOff>
    </xdr:to>
    <xdr:pic>
      <xdr:nvPicPr>
        <xdr:cNvPr id="602" name="Рисунок 601">
          <a:extLst>
            <a:ext uri="{FF2B5EF4-FFF2-40B4-BE49-F238E27FC236}">
              <a16:creationId xmlns:a16="http://schemas.microsoft.com/office/drawing/2014/main" id="{1F432CB8-0A8C-43F2-9340-ABF4590DA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208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158</xdr:row>
      <xdr:rowOff>23813</xdr:rowOff>
    </xdr:from>
    <xdr:to>
      <xdr:col>0</xdr:col>
      <xdr:colOff>1381125</xdr:colOff>
      <xdr:row>158</xdr:row>
      <xdr:rowOff>1357313</xdr:rowOff>
    </xdr:to>
    <xdr:pic>
      <xdr:nvPicPr>
        <xdr:cNvPr id="606" name="Рисунок 605">
          <a:extLst>
            <a:ext uri="{FF2B5EF4-FFF2-40B4-BE49-F238E27FC236}">
              <a16:creationId xmlns:a16="http://schemas.microsoft.com/office/drawing/2014/main" id="{A2C20D41-D2E7-480D-AE46-A481A0510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346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161</xdr:row>
      <xdr:rowOff>23813</xdr:rowOff>
    </xdr:from>
    <xdr:to>
      <xdr:col>0</xdr:col>
      <xdr:colOff>1381125</xdr:colOff>
      <xdr:row>161</xdr:row>
      <xdr:rowOff>1357313</xdr:rowOff>
    </xdr:to>
    <xdr:pic>
      <xdr:nvPicPr>
        <xdr:cNvPr id="610" name="Рисунок 609">
          <a:extLst>
            <a:ext uri="{FF2B5EF4-FFF2-40B4-BE49-F238E27FC236}">
              <a16:creationId xmlns:a16="http://schemas.microsoft.com/office/drawing/2014/main" id="{FFF1B59A-4019-44B3-88A7-1A38F8F55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522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162</xdr:row>
      <xdr:rowOff>23813</xdr:rowOff>
    </xdr:from>
    <xdr:to>
      <xdr:col>0</xdr:col>
      <xdr:colOff>1381125</xdr:colOff>
      <xdr:row>162</xdr:row>
      <xdr:rowOff>1357313</xdr:rowOff>
    </xdr:to>
    <xdr:pic>
      <xdr:nvPicPr>
        <xdr:cNvPr id="612" name="Рисунок 611">
          <a:extLst>
            <a:ext uri="{FF2B5EF4-FFF2-40B4-BE49-F238E27FC236}">
              <a16:creationId xmlns:a16="http://schemas.microsoft.com/office/drawing/2014/main" id="{6FA664AF-0004-4FCE-8FA3-278B35E06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660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163</xdr:row>
      <xdr:rowOff>23813</xdr:rowOff>
    </xdr:from>
    <xdr:to>
      <xdr:col>0</xdr:col>
      <xdr:colOff>1381125</xdr:colOff>
      <xdr:row>163</xdr:row>
      <xdr:rowOff>1357313</xdr:rowOff>
    </xdr:to>
    <xdr:pic>
      <xdr:nvPicPr>
        <xdr:cNvPr id="614" name="Рисунок 613">
          <a:extLst>
            <a:ext uri="{FF2B5EF4-FFF2-40B4-BE49-F238E27FC236}">
              <a16:creationId xmlns:a16="http://schemas.microsoft.com/office/drawing/2014/main" id="{8DD77EC2-531E-4F99-AA6F-B4C6686AA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799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164</xdr:row>
      <xdr:rowOff>23813</xdr:rowOff>
    </xdr:from>
    <xdr:to>
      <xdr:col>0</xdr:col>
      <xdr:colOff>1381125</xdr:colOff>
      <xdr:row>164</xdr:row>
      <xdr:rowOff>1357313</xdr:rowOff>
    </xdr:to>
    <xdr:pic>
      <xdr:nvPicPr>
        <xdr:cNvPr id="616" name="Рисунок 615">
          <a:extLst>
            <a:ext uri="{FF2B5EF4-FFF2-40B4-BE49-F238E27FC236}">
              <a16:creationId xmlns:a16="http://schemas.microsoft.com/office/drawing/2014/main" id="{7E029491-BB39-4F8D-B36A-69F81165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37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165</xdr:row>
      <xdr:rowOff>23813</xdr:rowOff>
    </xdr:from>
    <xdr:to>
      <xdr:col>0</xdr:col>
      <xdr:colOff>1381125</xdr:colOff>
      <xdr:row>165</xdr:row>
      <xdr:rowOff>1357313</xdr:rowOff>
    </xdr:to>
    <xdr:pic>
      <xdr:nvPicPr>
        <xdr:cNvPr id="618" name="Рисунок 617">
          <a:extLst>
            <a:ext uri="{FF2B5EF4-FFF2-40B4-BE49-F238E27FC236}">
              <a16:creationId xmlns:a16="http://schemas.microsoft.com/office/drawing/2014/main" id="{297DA07D-EB10-4DBC-B805-D216F4AB1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075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167</xdr:row>
      <xdr:rowOff>23813</xdr:rowOff>
    </xdr:from>
    <xdr:to>
      <xdr:col>0</xdr:col>
      <xdr:colOff>1381125</xdr:colOff>
      <xdr:row>167</xdr:row>
      <xdr:rowOff>1357313</xdr:rowOff>
    </xdr:to>
    <xdr:pic>
      <xdr:nvPicPr>
        <xdr:cNvPr id="620" name="Рисунок 619">
          <a:extLst>
            <a:ext uri="{FF2B5EF4-FFF2-40B4-BE49-F238E27FC236}">
              <a16:creationId xmlns:a16="http://schemas.microsoft.com/office/drawing/2014/main" id="{79A1D87F-BAE9-4749-9B64-04A65834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232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168</xdr:row>
      <xdr:rowOff>23813</xdr:rowOff>
    </xdr:from>
    <xdr:to>
      <xdr:col>0</xdr:col>
      <xdr:colOff>1381125</xdr:colOff>
      <xdr:row>168</xdr:row>
      <xdr:rowOff>1357313</xdr:rowOff>
    </xdr:to>
    <xdr:pic>
      <xdr:nvPicPr>
        <xdr:cNvPr id="622" name="Рисунок 621">
          <a:extLst>
            <a:ext uri="{FF2B5EF4-FFF2-40B4-BE49-F238E27FC236}">
              <a16:creationId xmlns:a16="http://schemas.microsoft.com/office/drawing/2014/main" id="{DB97E055-3BA0-48EE-82C8-114C2DE9C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3705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169</xdr:row>
      <xdr:rowOff>23813</xdr:rowOff>
    </xdr:from>
    <xdr:to>
      <xdr:col>0</xdr:col>
      <xdr:colOff>1381125</xdr:colOff>
      <xdr:row>169</xdr:row>
      <xdr:rowOff>1357313</xdr:rowOff>
    </xdr:to>
    <xdr:pic>
      <xdr:nvPicPr>
        <xdr:cNvPr id="624" name="Рисунок 623">
          <a:extLst>
            <a:ext uri="{FF2B5EF4-FFF2-40B4-BE49-F238E27FC236}">
              <a16:creationId xmlns:a16="http://schemas.microsoft.com/office/drawing/2014/main" id="{E6030BA1-719E-4ED5-97DE-1F696825F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5087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170</xdr:row>
      <xdr:rowOff>23813</xdr:rowOff>
    </xdr:from>
    <xdr:to>
      <xdr:col>0</xdr:col>
      <xdr:colOff>1381125</xdr:colOff>
      <xdr:row>170</xdr:row>
      <xdr:rowOff>1357313</xdr:rowOff>
    </xdr:to>
    <xdr:pic>
      <xdr:nvPicPr>
        <xdr:cNvPr id="626" name="Рисунок 625">
          <a:extLst>
            <a:ext uri="{FF2B5EF4-FFF2-40B4-BE49-F238E27FC236}">
              <a16:creationId xmlns:a16="http://schemas.microsoft.com/office/drawing/2014/main" id="{0893CBE8-7779-4BFE-97D8-D3D281C5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6468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171</xdr:row>
      <xdr:rowOff>23813</xdr:rowOff>
    </xdr:from>
    <xdr:to>
      <xdr:col>0</xdr:col>
      <xdr:colOff>1381125</xdr:colOff>
      <xdr:row>171</xdr:row>
      <xdr:rowOff>1357313</xdr:rowOff>
    </xdr:to>
    <xdr:pic>
      <xdr:nvPicPr>
        <xdr:cNvPr id="628" name="Рисунок 627">
          <a:extLst>
            <a:ext uri="{FF2B5EF4-FFF2-40B4-BE49-F238E27FC236}">
              <a16:creationId xmlns:a16="http://schemas.microsoft.com/office/drawing/2014/main" id="{D072DCE5-FC6F-4786-9409-AAD0B0A10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784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172</xdr:row>
      <xdr:rowOff>23813</xdr:rowOff>
    </xdr:from>
    <xdr:to>
      <xdr:col>0</xdr:col>
      <xdr:colOff>1381125</xdr:colOff>
      <xdr:row>172</xdr:row>
      <xdr:rowOff>1357313</xdr:rowOff>
    </xdr:to>
    <xdr:pic>
      <xdr:nvPicPr>
        <xdr:cNvPr id="630" name="Рисунок 629">
          <a:extLst>
            <a:ext uri="{FF2B5EF4-FFF2-40B4-BE49-F238E27FC236}">
              <a16:creationId xmlns:a16="http://schemas.microsoft.com/office/drawing/2014/main" id="{40A39627-A2BB-4A4F-A330-D5CE0516B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9230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173</xdr:row>
      <xdr:rowOff>23813</xdr:rowOff>
    </xdr:from>
    <xdr:to>
      <xdr:col>0</xdr:col>
      <xdr:colOff>1381125</xdr:colOff>
      <xdr:row>173</xdr:row>
      <xdr:rowOff>1357313</xdr:rowOff>
    </xdr:to>
    <xdr:pic>
      <xdr:nvPicPr>
        <xdr:cNvPr id="632" name="Рисунок 631">
          <a:extLst>
            <a:ext uri="{FF2B5EF4-FFF2-40B4-BE49-F238E27FC236}">
              <a16:creationId xmlns:a16="http://schemas.microsoft.com/office/drawing/2014/main" id="{0A0364F8-A0DD-4651-BFDD-FE8A9301A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0611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177</xdr:row>
      <xdr:rowOff>23813</xdr:rowOff>
    </xdr:from>
    <xdr:to>
      <xdr:col>0</xdr:col>
      <xdr:colOff>1381125</xdr:colOff>
      <xdr:row>177</xdr:row>
      <xdr:rowOff>1357313</xdr:rowOff>
    </xdr:to>
    <xdr:pic>
      <xdr:nvPicPr>
        <xdr:cNvPr id="634" name="Рисунок 633">
          <a:extLst>
            <a:ext uri="{FF2B5EF4-FFF2-40B4-BE49-F238E27FC236}">
              <a16:creationId xmlns:a16="http://schemas.microsoft.com/office/drawing/2014/main" id="{89FCE491-9FD3-4826-A8A7-587710806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2564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178</xdr:row>
      <xdr:rowOff>23813</xdr:rowOff>
    </xdr:from>
    <xdr:to>
      <xdr:col>0</xdr:col>
      <xdr:colOff>1381125</xdr:colOff>
      <xdr:row>178</xdr:row>
      <xdr:rowOff>1357313</xdr:rowOff>
    </xdr:to>
    <xdr:pic>
      <xdr:nvPicPr>
        <xdr:cNvPr id="636" name="Рисунок 635">
          <a:extLst>
            <a:ext uri="{FF2B5EF4-FFF2-40B4-BE49-F238E27FC236}">
              <a16:creationId xmlns:a16="http://schemas.microsoft.com/office/drawing/2014/main" id="{B11FDF87-D4F2-440D-9FF8-EACCF27F3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945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179</xdr:row>
      <xdr:rowOff>23813</xdr:rowOff>
    </xdr:from>
    <xdr:to>
      <xdr:col>0</xdr:col>
      <xdr:colOff>1381125</xdr:colOff>
      <xdr:row>179</xdr:row>
      <xdr:rowOff>1357313</xdr:rowOff>
    </xdr:to>
    <xdr:pic>
      <xdr:nvPicPr>
        <xdr:cNvPr id="638" name="Рисунок 637">
          <a:extLst>
            <a:ext uri="{FF2B5EF4-FFF2-40B4-BE49-F238E27FC236}">
              <a16:creationId xmlns:a16="http://schemas.microsoft.com/office/drawing/2014/main" id="{EE2DDBAE-6A1E-40BE-81C6-5433E295B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5326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180</xdr:row>
      <xdr:rowOff>23813</xdr:rowOff>
    </xdr:from>
    <xdr:to>
      <xdr:col>0</xdr:col>
      <xdr:colOff>1381125</xdr:colOff>
      <xdr:row>180</xdr:row>
      <xdr:rowOff>1357313</xdr:rowOff>
    </xdr:to>
    <xdr:pic>
      <xdr:nvPicPr>
        <xdr:cNvPr id="256" name="Рисунок 255">
          <a:extLst>
            <a:ext uri="{FF2B5EF4-FFF2-40B4-BE49-F238E27FC236}">
              <a16:creationId xmlns:a16="http://schemas.microsoft.com/office/drawing/2014/main" id="{3060614F-A1E7-43C2-9169-D288DF156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6707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183</xdr:row>
      <xdr:rowOff>23813</xdr:rowOff>
    </xdr:from>
    <xdr:to>
      <xdr:col>0</xdr:col>
      <xdr:colOff>1381125</xdr:colOff>
      <xdr:row>183</xdr:row>
      <xdr:rowOff>1357313</xdr:rowOff>
    </xdr:to>
    <xdr:pic>
      <xdr:nvPicPr>
        <xdr:cNvPr id="258" name="Рисунок 257">
          <a:extLst>
            <a:ext uri="{FF2B5EF4-FFF2-40B4-BE49-F238E27FC236}">
              <a16:creationId xmlns:a16="http://schemas.microsoft.com/office/drawing/2014/main" id="{52896A46-E750-42A6-9938-99F4380ED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8469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185</xdr:row>
      <xdr:rowOff>23813</xdr:rowOff>
    </xdr:from>
    <xdr:to>
      <xdr:col>0</xdr:col>
      <xdr:colOff>1381125</xdr:colOff>
      <xdr:row>185</xdr:row>
      <xdr:rowOff>1357313</xdr:rowOff>
    </xdr:to>
    <xdr:pic>
      <xdr:nvPicPr>
        <xdr:cNvPr id="260" name="Рисунок 259">
          <a:extLst>
            <a:ext uri="{FF2B5EF4-FFF2-40B4-BE49-F238E27FC236}">
              <a16:creationId xmlns:a16="http://schemas.microsoft.com/office/drawing/2014/main" id="{D26C569D-30BA-4C0C-BBAF-CFFF65350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004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186</xdr:row>
      <xdr:rowOff>23813</xdr:rowOff>
    </xdr:from>
    <xdr:to>
      <xdr:col>0</xdr:col>
      <xdr:colOff>1381125</xdr:colOff>
      <xdr:row>186</xdr:row>
      <xdr:rowOff>1357313</xdr:rowOff>
    </xdr:to>
    <xdr:pic>
      <xdr:nvPicPr>
        <xdr:cNvPr id="262" name="Рисунок 261">
          <a:extLst>
            <a:ext uri="{FF2B5EF4-FFF2-40B4-BE49-F238E27FC236}">
              <a16:creationId xmlns:a16="http://schemas.microsoft.com/office/drawing/2014/main" id="{1BE9C137-CCA7-4AF5-9C18-8C81C939A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1422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187</xdr:row>
      <xdr:rowOff>23813</xdr:rowOff>
    </xdr:from>
    <xdr:to>
      <xdr:col>0</xdr:col>
      <xdr:colOff>1381125</xdr:colOff>
      <xdr:row>187</xdr:row>
      <xdr:rowOff>1357313</xdr:rowOff>
    </xdr:to>
    <xdr:pic>
      <xdr:nvPicPr>
        <xdr:cNvPr id="264" name="Рисунок 263">
          <a:extLst>
            <a:ext uri="{FF2B5EF4-FFF2-40B4-BE49-F238E27FC236}">
              <a16:creationId xmlns:a16="http://schemas.microsoft.com/office/drawing/2014/main" id="{DEC66D31-9A3D-4417-9566-462D7866B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2803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188</xdr:row>
      <xdr:rowOff>23813</xdr:rowOff>
    </xdr:from>
    <xdr:to>
      <xdr:col>0</xdr:col>
      <xdr:colOff>1381125</xdr:colOff>
      <xdr:row>188</xdr:row>
      <xdr:rowOff>1357313</xdr:rowOff>
    </xdr:to>
    <xdr:pic>
      <xdr:nvPicPr>
        <xdr:cNvPr id="266" name="Рисунок 265">
          <a:extLst>
            <a:ext uri="{FF2B5EF4-FFF2-40B4-BE49-F238E27FC236}">
              <a16:creationId xmlns:a16="http://schemas.microsoft.com/office/drawing/2014/main" id="{B700F57E-D502-4485-ACA9-1CD6B39E5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4184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202</xdr:row>
      <xdr:rowOff>23813</xdr:rowOff>
    </xdr:from>
    <xdr:to>
      <xdr:col>0</xdr:col>
      <xdr:colOff>1381125</xdr:colOff>
      <xdr:row>202</xdr:row>
      <xdr:rowOff>1357313</xdr:rowOff>
    </xdr:to>
    <xdr:pic>
      <xdr:nvPicPr>
        <xdr:cNvPr id="268" name="Рисунок 267">
          <a:extLst>
            <a:ext uri="{FF2B5EF4-FFF2-40B4-BE49-F238E27FC236}">
              <a16:creationId xmlns:a16="http://schemas.microsoft.com/office/drawing/2014/main" id="{6B7EE5D1-088C-459E-BE2D-D7424ECA9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804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203</xdr:row>
      <xdr:rowOff>23813</xdr:rowOff>
    </xdr:from>
    <xdr:to>
      <xdr:col>0</xdr:col>
      <xdr:colOff>1381125</xdr:colOff>
      <xdr:row>203</xdr:row>
      <xdr:rowOff>1357313</xdr:rowOff>
    </xdr:to>
    <xdr:pic>
      <xdr:nvPicPr>
        <xdr:cNvPr id="270" name="Рисунок 269">
          <a:extLst>
            <a:ext uri="{FF2B5EF4-FFF2-40B4-BE49-F238E27FC236}">
              <a16:creationId xmlns:a16="http://schemas.microsoft.com/office/drawing/2014/main" id="{39B70A74-E545-4C7C-BC32-B2A6846AD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9423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204</xdr:row>
      <xdr:rowOff>23813</xdr:rowOff>
    </xdr:from>
    <xdr:to>
      <xdr:col>0</xdr:col>
      <xdr:colOff>1381125</xdr:colOff>
      <xdr:row>204</xdr:row>
      <xdr:rowOff>1357313</xdr:rowOff>
    </xdr:to>
    <xdr:pic>
      <xdr:nvPicPr>
        <xdr:cNvPr id="272" name="Рисунок 271">
          <a:extLst>
            <a:ext uri="{FF2B5EF4-FFF2-40B4-BE49-F238E27FC236}">
              <a16:creationId xmlns:a16="http://schemas.microsoft.com/office/drawing/2014/main" id="{7DC35DE9-24BC-44C7-A7C1-4B384BB66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080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205</xdr:row>
      <xdr:rowOff>23813</xdr:rowOff>
    </xdr:from>
    <xdr:to>
      <xdr:col>0</xdr:col>
      <xdr:colOff>1381125</xdr:colOff>
      <xdr:row>205</xdr:row>
      <xdr:rowOff>1357313</xdr:rowOff>
    </xdr:to>
    <xdr:pic>
      <xdr:nvPicPr>
        <xdr:cNvPr id="274" name="Рисунок 273">
          <a:extLst>
            <a:ext uri="{FF2B5EF4-FFF2-40B4-BE49-F238E27FC236}">
              <a16:creationId xmlns:a16="http://schemas.microsoft.com/office/drawing/2014/main" id="{944C317B-87D6-44BF-8FC9-65422D167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2185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206</xdr:row>
      <xdr:rowOff>23813</xdr:rowOff>
    </xdr:from>
    <xdr:to>
      <xdr:col>0</xdr:col>
      <xdr:colOff>1381125</xdr:colOff>
      <xdr:row>206</xdr:row>
      <xdr:rowOff>1357313</xdr:rowOff>
    </xdr:to>
    <xdr:pic>
      <xdr:nvPicPr>
        <xdr:cNvPr id="276" name="Рисунок 275">
          <a:extLst>
            <a:ext uri="{FF2B5EF4-FFF2-40B4-BE49-F238E27FC236}">
              <a16:creationId xmlns:a16="http://schemas.microsoft.com/office/drawing/2014/main" id="{EF932A3C-3E60-4253-A9A1-ECB482BC8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3566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207</xdr:row>
      <xdr:rowOff>23813</xdr:rowOff>
    </xdr:from>
    <xdr:to>
      <xdr:col>0</xdr:col>
      <xdr:colOff>1381125</xdr:colOff>
      <xdr:row>207</xdr:row>
      <xdr:rowOff>1357313</xdr:rowOff>
    </xdr:to>
    <xdr:pic>
      <xdr:nvPicPr>
        <xdr:cNvPr id="278" name="Рисунок 277">
          <a:extLst>
            <a:ext uri="{FF2B5EF4-FFF2-40B4-BE49-F238E27FC236}">
              <a16:creationId xmlns:a16="http://schemas.microsoft.com/office/drawing/2014/main" id="{3446D3D9-4AF3-4831-A92D-95A9CB8EB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494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208</xdr:row>
      <xdr:rowOff>23813</xdr:rowOff>
    </xdr:from>
    <xdr:to>
      <xdr:col>0</xdr:col>
      <xdr:colOff>1381125</xdr:colOff>
      <xdr:row>208</xdr:row>
      <xdr:rowOff>1357313</xdr:rowOff>
    </xdr:to>
    <xdr:pic>
      <xdr:nvPicPr>
        <xdr:cNvPr id="280" name="Рисунок 279">
          <a:extLst>
            <a:ext uri="{FF2B5EF4-FFF2-40B4-BE49-F238E27FC236}">
              <a16:creationId xmlns:a16="http://schemas.microsoft.com/office/drawing/2014/main" id="{99528986-4112-4528-A298-43463406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6329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209</xdr:row>
      <xdr:rowOff>23813</xdr:rowOff>
    </xdr:from>
    <xdr:to>
      <xdr:col>0</xdr:col>
      <xdr:colOff>1381125</xdr:colOff>
      <xdr:row>209</xdr:row>
      <xdr:rowOff>1357313</xdr:rowOff>
    </xdr:to>
    <xdr:pic>
      <xdr:nvPicPr>
        <xdr:cNvPr id="282" name="Рисунок 281">
          <a:extLst>
            <a:ext uri="{FF2B5EF4-FFF2-40B4-BE49-F238E27FC236}">
              <a16:creationId xmlns:a16="http://schemas.microsoft.com/office/drawing/2014/main" id="{D222FD93-DC6B-4384-B237-DC908699E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771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211</xdr:row>
      <xdr:rowOff>23813</xdr:rowOff>
    </xdr:from>
    <xdr:to>
      <xdr:col>0</xdr:col>
      <xdr:colOff>1381125</xdr:colOff>
      <xdr:row>211</xdr:row>
      <xdr:rowOff>1357313</xdr:rowOff>
    </xdr:to>
    <xdr:pic>
      <xdr:nvPicPr>
        <xdr:cNvPr id="284" name="Рисунок 283">
          <a:extLst>
            <a:ext uri="{FF2B5EF4-FFF2-40B4-BE49-F238E27FC236}">
              <a16:creationId xmlns:a16="http://schemas.microsoft.com/office/drawing/2014/main" id="{85682416-6CC7-4734-9B25-A33F7E6D0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9281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212</xdr:row>
      <xdr:rowOff>23813</xdr:rowOff>
    </xdr:from>
    <xdr:to>
      <xdr:col>0</xdr:col>
      <xdr:colOff>1381125</xdr:colOff>
      <xdr:row>212</xdr:row>
      <xdr:rowOff>1357313</xdr:rowOff>
    </xdr:to>
    <xdr:pic>
      <xdr:nvPicPr>
        <xdr:cNvPr id="286" name="Рисунок 285">
          <a:extLst>
            <a:ext uri="{FF2B5EF4-FFF2-40B4-BE49-F238E27FC236}">
              <a16:creationId xmlns:a16="http://schemas.microsoft.com/office/drawing/2014/main" id="{8BAA3219-15EA-4BDF-84B1-60E7527D8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0662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214</xdr:row>
      <xdr:rowOff>23813</xdr:rowOff>
    </xdr:from>
    <xdr:to>
      <xdr:col>0</xdr:col>
      <xdr:colOff>1381125</xdr:colOff>
      <xdr:row>214</xdr:row>
      <xdr:rowOff>1357313</xdr:rowOff>
    </xdr:to>
    <xdr:pic>
      <xdr:nvPicPr>
        <xdr:cNvPr id="288" name="Рисунок 287">
          <a:extLst>
            <a:ext uri="{FF2B5EF4-FFF2-40B4-BE49-F238E27FC236}">
              <a16:creationId xmlns:a16="http://schemas.microsoft.com/office/drawing/2014/main" id="{9877E537-E51C-4455-B272-5DA129FAA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223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215</xdr:row>
      <xdr:rowOff>23813</xdr:rowOff>
    </xdr:from>
    <xdr:to>
      <xdr:col>0</xdr:col>
      <xdr:colOff>1381125</xdr:colOff>
      <xdr:row>215</xdr:row>
      <xdr:rowOff>1357313</xdr:rowOff>
    </xdr:to>
    <xdr:pic>
      <xdr:nvPicPr>
        <xdr:cNvPr id="290" name="Рисунок 289">
          <a:extLst>
            <a:ext uri="{FF2B5EF4-FFF2-40B4-BE49-F238E27FC236}">
              <a16:creationId xmlns:a16="http://schemas.microsoft.com/office/drawing/2014/main" id="{CA61D447-7D77-4B51-9F93-CF84BD12D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3615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217</xdr:row>
      <xdr:rowOff>23813</xdr:rowOff>
    </xdr:from>
    <xdr:to>
      <xdr:col>0</xdr:col>
      <xdr:colOff>1381125</xdr:colOff>
      <xdr:row>217</xdr:row>
      <xdr:rowOff>1357313</xdr:rowOff>
    </xdr:to>
    <xdr:pic>
      <xdr:nvPicPr>
        <xdr:cNvPr id="292" name="Рисунок 291">
          <a:extLst>
            <a:ext uri="{FF2B5EF4-FFF2-40B4-BE49-F238E27FC236}">
              <a16:creationId xmlns:a16="http://schemas.microsoft.com/office/drawing/2014/main" id="{52CEE780-933D-4A78-9173-C8EF16DE4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518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218</xdr:row>
      <xdr:rowOff>23813</xdr:rowOff>
    </xdr:from>
    <xdr:to>
      <xdr:col>0</xdr:col>
      <xdr:colOff>1381125</xdr:colOff>
      <xdr:row>218</xdr:row>
      <xdr:rowOff>1357313</xdr:rowOff>
    </xdr:to>
    <xdr:pic>
      <xdr:nvPicPr>
        <xdr:cNvPr id="294" name="Рисунок 293">
          <a:extLst>
            <a:ext uri="{FF2B5EF4-FFF2-40B4-BE49-F238E27FC236}">
              <a16:creationId xmlns:a16="http://schemas.microsoft.com/office/drawing/2014/main" id="{D2E4AA32-DC08-4CAE-8E32-B069DC41C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656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219</xdr:row>
      <xdr:rowOff>23813</xdr:rowOff>
    </xdr:from>
    <xdr:to>
      <xdr:col>0</xdr:col>
      <xdr:colOff>1381125</xdr:colOff>
      <xdr:row>219</xdr:row>
      <xdr:rowOff>1357313</xdr:rowOff>
    </xdr:to>
    <xdr:pic>
      <xdr:nvPicPr>
        <xdr:cNvPr id="296" name="Рисунок 295">
          <a:extLst>
            <a:ext uri="{FF2B5EF4-FFF2-40B4-BE49-F238E27FC236}">
              <a16:creationId xmlns:a16="http://schemas.microsoft.com/office/drawing/2014/main" id="{578CE1FB-3A19-426E-A5B2-7E7F08599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7949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220</xdr:row>
      <xdr:rowOff>23813</xdr:rowOff>
    </xdr:from>
    <xdr:to>
      <xdr:col>0</xdr:col>
      <xdr:colOff>1381125</xdr:colOff>
      <xdr:row>220</xdr:row>
      <xdr:rowOff>1357313</xdr:rowOff>
    </xdr:to>
    <xdr:pic>
      <xdr:nvPicPr>
        <xdr:cNvPr id="298" name="Рисунок 297">
          <a:extLst>
            <a:ext uri="{FF2B5EF4-FFF2-40B4-BE49-F238E27FC236}">
              <a16:creationId xmlns:a16="http://schemas.microsoft.com/office/drawing/2014/main" id="{FA3C2794-9B07-4CC7-ACBC-A1E1823E9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9330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222</xdr:row>
      <xdr:rowOff>23813</xdr:rowOff>
    </xdr:from>
    <xdr:to>
      <xdr:col>0</xdr:col>
      <xdr:colOff>1381125</xdr:colOff>
      <xdr:row>222</xdr:row>
      <xdr:rowOff>1357313</xdr:rowOff>
    </xdr:to>
    <xdr:pic>
      <xdr:nvPicPr>
        <xdr:cNvPr id="300" name="Рисунок 299">
          <a:extLst>
            <a:ext uri="{FF2B5EF4-FFF2-40B4-BE49-F238E27FC236}">
              <a16:creationId xmlns:a16="http://schemas.microsoft.com/office/drawing/2014/main" id="{07D028BE-8EB5-4ED7-8361-420312E12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090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225</xdr:row>
      <xdr:rowOff>23813</xdr:rowOff>
    </xdr:from>
    <xdr:to>
      <xdr:col>0</xdr:col>
      <xdr:colOff>1381125</xdr:colOff>
      <xdr:row>225</xdr:row>
      <xdr:rowOff>1357313</xdr:rowOff>
    </xdr:to>
    <xdr:pic>
      <xdr:nvPicPr>
        <xdr:cNvPr id="302" name="Рисунок 301">
          <a:extLst>
            <a:ext uri="{FF2B5EF4-FFF2-40B4-BE49-F238E27FC236}">
              <a16:creationId xmlns:a16="http://schemas.microsoft.com/office/drawing/2014/main" id="{0EB261DD-233A-4BBA-9110-E10B84DC1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2664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226</xdr:row>
      <xdr:rowOff>23813</xdr:rowOff>
    </xdr:from>
    <xdr:to>
      <xdr:col>0</xdr:col>
      <xdr:colOff>1381125</xdr:colOff>
      <xdr:row>226</xdr:row>
      <xdr:rowOff>1357313</xdr:rowOff>
    </xdr:to>
    <xdr:pic>
      <xdr:nvPicPr>
        <xdr:cNvPr id="304" name="Рисунок 303">
          <a:extLst>
            <a:ext uri="{FF2B5EF4-FFF2-40B4-BE49-F238E27FC236}">
              <a16:creationId xmlns:a16="http://schemas.microsoft.com/office/drawing/2014/main" id="{FA21D796-B351-4003-8D6A-E2686ED34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404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227</xdr:row>
      <xdr:rowOff>23813</xdr:rowOff>
    </xdr:from>
    <xdr:to>
      <xdr:col>0</xdr:col>
      <xdr:colOff>1381125</xdr:colOff>
      <xdr:row>227</xdr:row>
      <xdr:rowOff>1357313</xdr:rowOff>
    </xdr:to>
    <xdr:pic>
      <xdr:nvPicPr>
        <xdr:cNvPr id="306" name="Рисунок 305">
          <a:extLst>
            <a:ext uri="{FF2B5EF4-FFF2-40B4-BE49-F238E27FC236}">
              <a16:creationId xmlns:a16="http://schemas.microsoft.com/office/drawing/2014/main" id="{175E692B-10E1-4DD6-9DC4-1F848870D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542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228</xdr:row>
      <xdr:rowOff>23813</xdr:rowOff>
    </xdr:from>
    <xdr:to>
      <xdr:col>0</xdr:col>
      <xdr:colOff>1381125</xdr:colOff>
      <xdr:row>228</xdr:row>
      <xdr:rowOff>1357313</xdr:rowOff>
    </xdr:to>
    <xdr:pic>
      <xdr:nvPicPr>
        <xdr:cNvPr id="308" name="Рисунок 307">
          <a:extLst>
            <a:ext uri="{FF2B5EF4-FFF2-40B4-BE49-F238E27FC236}">
              <a16:creationId xmlns:a16="http://schemas.microsoft.com/office/drawing/2014/main" id="{E6938ED0-4B84-4FC2-BAB8-74E4F6885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680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229</xdr:row>
      <xdr:rowOff>23813</xdr:rowOff>
    </xdr:from>
    <xdr:to>
      <xdr:col>0</xdr:col>
      <xdr:colOff>1381125</xdr:colOff>
      <xdr:row>229</xdr:row>
      <xdr:rowOff>1357313</xdr:rowOff>
    </xdr:to>
    <xdr:pic>
      <xdr:nvPicPr>
        <xdr:cNvPr id="310" name="Рисунок 309">
          <a:extLst>
            <a:ext uri="{FF2B5EF4-FFF2-40B4-BE49-F238E27FC236}">
              <a16:creationId xmlns:a16="http://schemas.microsoft.com/office/drawing/2014/main" id="{8017C945-6B5C-44C5-BE23-8377DD317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818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230</xdr:row>
      <xdr:rowOff>23813</xdr:rowOff>
    </xdr:from>
    <xdr:to>
      <xdr:col>0</xdr:col>
      <xdr:colOff>1381125</xdr:colOff>
      <xdr:row>230</xdr:row>
      <xdr:rowOff>1357313</xdr:rowOff>
    </xdr:to>
    <xdr:pic>
      <xdr:nvPicPr>
        <xdr:cNvPr id="312" name="Рисунок 311">
          <a:extLst>
            <a:ext uri="{FF2B5EF4-FFF2-40B4-BE49-F238E27FC236}">
              <a16:creationId xmlns:a16="http://schemas.microsoft.com/office/drawing/2014/main" id="{E5A149AA-D23B-4D91-B0A0-D75794F66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957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231</xdr:row>
      <xdr:rowOff>23813</xdr:rowOff>
    </xdr:from>
    <xdr:to>
      <xdr:col>0</xdr:col>
      <xdr:colOff>1381125</xdr:colOff>
      <xdr:row>231</xdr:row>
      <xdr:rowOff>1357313</xdr:rowOff>
    </xdr:to>
    <xdr:pic>
      <xdr:nvPicPr>
        <xdr:cNvPr id="316" name="Рисунок 315">
          <a:extLst>
            <a:ext uri="{FF2B5EF4-FFF2-40B4-BE49-F238E27FC236}">
              <a16:creationId xmlns:a16="http://schemas.microsoft.com/office/drawing/2014/main" id="{4E7AA251-7A9F-4957-9C94-80E2FC7B0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095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232</xdr:row>
      <xdr:rowOff>23813</xdr:rowOff>
    </xdr:from>
    <xdr:to>
      <xdr:col>0</xdr:col>
      <xdr:colOff>1381125</xdr:colOff>
      <xdr:row>232</xdr:row>
      <xdr:rowOff>1357313</xdr:rowOff>
    </xdr:to>
    <xdr:pic>
      <xdr:nvPicPr>
        <xdr:cNvPr id="320" name="Рисунок 319">
          <a:extLst>
            <a:ext uri="{FF2B5EF4-FFF2-40B4-BE49-F238E27FC236}">
              <a16:creationId xmlns:a16="http://schemas.microsoft.com/office/drawing/2014/main" id="{096D9DC7-7615-4121-B09B-0F8AE0B1E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33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233</xdr:row>
      <xdr:rowOff>23813</xdr:rowOff>
    </xdr:from>
    <xdr:to>
      <xdr:col>0</xdr:col>
      <xdr:colOff>1381125</xdr:colOff>
      <xdr:row>233</xdr:row>
      <xdr:rowOff>1357313</xdr:rowOff>
    </xdr:to>
    <xdr:pic>
      <xdr:nvPicPr>
        <xdr:cNvPr id="324" name="Рисунок 323">
          <a:extLst>
            <a:ext uri="{FF2B5EF4-FFF2-40B4-BE49-F238E27FC236}">
              <a16:creationId xmlns:a16="http://schemas.microsoft.com/office/drawing/2014/main" id="{A4DA9F74-F78C-4100-9D5D-A99A638BD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3713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234</xdr:row>
      <xdr:rowOff>23813</xdr:rowOff>
    </xdr:from>
    <xdr:to>
      <xdr:col>0</xdr:col>
      <xdr:colOff>1381125</xdr:colOff>
      <xdr:row>234</xdr:row>
      <xdr:rowOff>1357313</xdr:rowOff>
    </xdr:to>
    <xdr:pic>
      <xdr:nvPicPr>
        <xdr:cNvPr id="328" name="Рисунок 327">
          <a:extLst>
            <a:ext uri="{FF2B5EF4-FFF2-40B4-BE49-F238E27FC236}">
              <a16:creationId xmlns:a16="http://schemas.microsoft.com/office/drawing/2014/main" id="{B9C11FCC-675D-4FDB-9C65-F1E0A466C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509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236</xdr:row>
      <xdr:rowOff>23813</xdr:rowOff>
    </xdr:from>
    <xdr:to>
      <xdr:col>0</xdr:col>
      <xdr:colOff>1381125</xdr:colOff>
      <xdr:row>236</xdr:row>
      <xdr:rowOff>1357313</xdr:rowOff>
    </xdr:to>
    <xdr:pic>
      <xdr:nvPicPr>
        <xdr:cNvPr id="332" name="Рисунок 331">
          <a:extLst>
            <a:ext uri="{FF2B5EF4-FFF2-40B4-BE49-F238E27FC236}">
              <a16:creationId xmlns:a16="http://schemas.microsoft.com/office/drawing/2014/main" id="{FCA502A9-6BFB-4F90-B466-040F718A1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666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237</xdr:row>
      <xdr:rowOff>23813</xdr:rowOff>
    </xdr:from>
    <xdr:to>
      <xdr:col>0</xdr:col>
      <xdr:colOff>1381125</xdr:colOff>
      <xdr:row>237</xdr:row>
      <xdr:rowOff>1357313</xdr:rowOff>
    </xdr:to>
    <xdr:pic>
      <xdr:nvPicPr>
        <xdr:cNvPr id="336" name="Рисунок 335">
          <a:extLst>
            <a:ext uri="{FF2B5EF4-FFF2-40B4-BE49-F238E27FC236}">
              <a16:creationId xmlns:a16="http://schemas.microsoft.com/office/drawing/2014/main" id="{279EAA39-672A-47B1-9736-02F32B9B1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804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238</xdr:row>
      <xdr:rowOff>23813</xdr:rowOff>
    </xdr:from>
    <xdr:to>
      <xdr:col>0</xdr:col>
      <xdr:colOff>1381125</xdr:colOff>
      <xdr:row>238</xdr:row>
      <xdr:rowOff>1357313</xdr:rowOff>
    </xdr:to>
    <xdr:pic>
      <xdr:nvPicPr>
        <xdr:cNvPr id="340" name="Рисунок 339">
          <a:extLst>
            <a:ext uri="{FF2B5EF4-FFF2-40B4-BE49-F238E27FC236}">
              <a16:creationId xmlns:a16="http://schemas.microsoft.com/office/drawing/2014/main" id="{A2C04D08-56A8-4C54-8116-0A89051A7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942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240</xdr:row>
      <xdr:rowOff>23813</xdr:rowOff>
    </xdr:from>
    <xdr:to>
      <xdr:col>0</xdr:col>
      <xdr:colOff>1381125</xdr:colOff>
      <xdr:row>240</xdr:row>
      <xdr:rowOff>1357313</xdr:rowOff>
    </xdr:to>
    <xdr:pic>
      <xdr:nvPicPr>
        <xdr:cNvPr id="344" name="Рисунок 343">
          <a:extLst>
            <a:ext uri="{FF2B5EF4-FFF2-40B4-BE49-F238E27FC236}">
              <a16:creationId xmlns:a16="http://schemas.microsoft.com/office/drawing/2014/main" id="{CF0B0548-B546-4368-83DC-A310590E0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100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241</xdr:row>
      <xdr:rowOff>23813</xdr:rowOff>
    </xdr:from>
    <xdr:to>
      <xdr:col>0</xdr:col>
      <xdr:colOff>1381125</xdr:colOff>
      <xdr:row>241</xdr:row>
      <xdr:rowOff>1357313</xdr:rowOff>
    </xdr:to>
    <xdr:pic>
      <xdr:nvPicPr>
        <xdr:cNvPr id="348" name="Рисунок 347">
          <a:extLst>
            <a:ext uri="{FF2B5EF4-FFF2-40B4-BE49-F238E27FC236}">
              <a16:creationId xmlns:a16="http://schemas.microsoft.com/office/drawing/2014/main" id="{4D2A8AE8-0E3C-4987-9C64-70A7D3589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238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243</xdr:row>
      <xdr:rowOff>23813</xdr:rowOff>
    </xdr:from>
    <xdr:to>
      <xdr:col>0</xdr:col>
      <xdr:colOff>1381125</xdr:colOff>
      <xdr:row>243</xdr:row>
      <xdr:rowOff>1357313</xdr:rowOff>
    </xdr:to>
    <xdr:pic>
      <xdr:nvPicPr>
        <xdr:cNvPr id="352" name="Рисунок 351">
          <a:extLst>
            <a:ext uri="{FF2B5EF4-FFF2-40B4-BE49-F238E27FC236}">
              <a16:creationId xmlns:a16="http://schemas.microsoft.com/office/drawing/2014/main" id="{EE495884-2E43-4316-984A-28B549467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3952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244</xdr:row>
      <xdr:rowOff>23813</xdr:rowOff>
    </xdr:from>
    <xdr:to>
      <xdr:col>0</xdr:col>
      <xdr:colOff>1381125</xdr:colOff>
      <xdr:row>244</xdr:row>
      <xdr:rowOff>1357313</xdr:rowOff>
    </xdr:to>
    <xdr:pic>
      <xdr:nvPicPr>
        <xdr:cNvPr id="356" name="Рисунок 355">
          <a:extLst>
            <a:ext uri="{FF2B5EF4-FFF2-40B4-BE49-F238E27FC236}">
              <a16:creationId xmlns:a16="http://schemas.microsoft.com/office/drawing/2014/main" id="{B19E37B2-BBA8-4894-974A-7CCAB1371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533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247</xdr:row>
      <xdr:rowOff>23813</xdr:rowOff>
    </xdr:from>
    <xdr:to>
      <xdr:col>0</xdr:col>
      <xdr:colOff>1381125</xdr:colOff>
      <xdr:row>247</xdr:row>
      <xdr:rowOff>1357313</xdr:rowOff>
    </xdr:to>
    <xdr:pic>
      <xdr:nvPicPr>
        <xdr:cNvPr id="360" name="Рисунок 359">
          <a:extLst>
            <a:ext uri="{FF2B5EF4-FFF2-40B4-BE49-F238E27FC236}">
              <a16:creationId xmlns:a16="http://schemas.microsoft.com/office/drawing/2014/main" id="{6AFE6D41-2886-4B1E-B1A3-CCA38B0CC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7096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248</xdr:row>
      <xdr:rowOff>23813</xdr:rowOff>
    </xdr:from>
    <xdr:to>
      <xdr:col>0</xdr:col>
      <xdr:colOff>1381125</xdr:colOff>
      <xdr:row>248</xdr:row>
      <xdr:rowOff>1357313</xdr:rowOff>
    </xdr:to>
    <xdr:pic>
      <xdr:nvPicPr>
        <xdr:cNvPr id="364" name="Рисунок 363">
          <a:extLst>
            <a:ext uri="{FF2B5EF4-FFF2-40B4-BE49-F238E27FC236}">
              <a16:creationId xmlns:a16="http://schemas.microsoft.com/office/drawing/2014/main" id="{20D26F21-D8F5-456E-A860-8CB5FAF4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8477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286</xdr:row>
      <xdr:rowOff>23813</xdr:rowOff>
    </xdr:from>
    <xdr:to>
      <xdr:col>0</xdr:col>
      <xdr:colOff>1381125</xdr:colOff>
      <xdr:row>286</xdr:row>
      <xdr:rowOff>1357313</xdr:rowOff>
    </xdr:to>
    <xdr:pic>
      <xdr:nvPicPr>
        <xdr:cNvPr id="368" name="Рисунок 367">
          <a:extLst>
            <a:ext uri="{FF2B5EF4-FFF2-40B4-BE49-F238E27FC236}">
              <a16:creationId xmlns:a16="http://schemas.microsoft.com/office/drawing/2014/main" id="{763AA9F5-739E-46B4-AD64-4F66417C9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6906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287</xdr:row>
      <xdr:rowOff>23813</xdr:rowOff>
    </xdr:from>
    <xdr:to>
      <xdr:col>0</xdr:col>
      <xdr:colOff>1381125</xdr:colOff>
      <xdr:row>287</xdr:row>
      <xdr:rowOff>1357313</xdr:rowOff>
    </xdr:to>
    <xdr:pic>
      <xdr:nvPicPr>
        <xdr:cNvPr id="372" name="Рисунок 371">
          <a:extLst>
            <a:ext uri="{FF2B5EF4-FFF2-40B4-BE49-F238E27FC236}">
              <a16:creationId xmlns:a16="http://schemas.microsoft.com/office/drawing/2014/main" id="{94A9231C-1FB7-48FE-A480-17BE67351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828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288</xdr:row>
      <xdr:rowOff>23813</xdr:rowOff>
    </xdr:from>
    <xdr:to>
      <xdr:col>0</xdr:col>
      <xdr:colOff>1381125</xdr:colOff>
      <xdr:row>288</xdr:row>
      <xdr:rowOff>1357313</xdr:rowOff>
    </xdr:to>
    <xdr:pic>
      <xdr:nvPicPr>
        <xdr:cNvPr id="376" name="Рисунок 375">
          <a:extLst>
            <a:ext uri="{FF2B5EF4-FFF2-40B4-BE49-F238E27FC236}">
              <a16:creationId xmlns:a16="http://schemas.microsoft.com/office/drawing/2014/main" id="{77A3BFD0-0354-4060-B395-9D5526C80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9669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289</xdr:row>
      <xdr:rowOff>23813</xdr:rowOff>
    </xdr:from>
    <xdr:to>
      <xdr:col>0</xdr:col>
      <xdr:colOff>1381125</xdr:colOff>
      <xdr:row>289</xdr:row>
      <xdr:rowOff>1357313</xdr:rowOff>
    </xdr:to>
    <xdr:pic>
      <xdr:nvPicPr>
        <xdr:cNvPr id="380" name="Рисунок 379">
          <a:extLst>
            <a:ext uri="{FF2B5EF4-FFF2-40B4-BE49-F238E27FC236}">
              <a16:creationId xmlns:a16="http://schemas.microsoft.com/office/drawing/2014/main" id="{89FC31B5-6705-4670-939F-D7B0EA67D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105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290</xdr:row>
      <xdr:rowOff>23813</xdr:rowOff>
    </xdr:from>
    <xdr:to>
      <xdr:col>0</xdr:col>
      <xdr:colOff>1381125</xdr:colOff>
      <xdr:row>290</xdr:row>
      <xdr:rowOff>1357313</xdr:rowOff>
    </xdr:to>
    <xdr:pic>
      <xdr:nvPicPr>
        <xdr:cNvPr id="384" name="Рисунок 383">
          <a:extLst>
            <a:ext uri="{FF2B5EF4-FFF2-40B4-BE49-F238E27FC236}">
              <a16:creationId xmlns:a16="http://schemas.microsoft.com/office/drawing/2014/main" id="{5B052815-AF6D-44B4-AA71-D8F366796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243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294</xdr:row>
      <xdr:rowOff>23813</xdr:rowOff>
    </xdr:from>
    <xdr:to>
      <xdr:col>0</xdr:col>
      <xdr:colOff>1381125</xdr:colOff>
      <xdr:row>294</xdr:row>
      <xdr:rowOff>1357313</xdr:rowOff>
    </xdr:to>
    <xdr:pic>
      <xdr:nvPicPr>
        <xdr:cNvPr id="388" name="Рисунок 387">
          <a:extLst>
            <a:ext uri="{FF2B5EF4-FFF2-40B4-BE49-F238E27FC236}">
              <a16:creationId xmlns:a16="http://schemas.microsoft.com/office/drawing/2014/main" id="{A1013EFD-59F7-412D-A77C-44E6EF8E4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38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296</xdr:row>
      <xdr:rowOff>23813</xdr:rowOff>
    </xdr:from>
    <xdr:to>
      <xdr:col>0</xdr:col>
      <xdr:colOff>1381125</xdr:colOff>
      <xdr:row>296</xdr:row>
      <xdr:rowOff>1357313</xdr:rowOff>
    </xdr:to>
    <xdr:pic>
      <xdr:nvPicPr>
        <xdr:cNvPr id="392" name="Рисунок 391">
          <a:extLst>
            <a:ext uri="{FF2B5EF4-FFF2-40B4-BE49-F238E27FC236}">
              <a16:creationId xmlns:a16="http://schemas.microsoft.com/office/drawing/2014/main" id="{426A0526-D849-487B-9612-387114D69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595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297</xdr:row>
      <xdr:rowOff>23813</xdr:rowOff>
    </xdr:from>
    <xdr:to>
      <xdr:col>0</xdr:col>
      <xdr:colOff>1381125</xdr:colOff>
      <xdr:row>297</xdr:row>
      <xdr:rowOff>1357313</xdr:rowOff>
    </xdr:to>
    <xdr:pic>
      <xdr:nvPicPr>
        <xdr:cNvPr id="396" name="Рисунок 395">
          <a:extLst>
            <a:ext uri="{FF2B5EF4-FFF2-40B4-BE49-F238E27FC236}">
              <a16:creationId xmlns:a16="http://schemas.microsoft.com/office/drawing/2014/main" id="{EAEF9C30-F5DB-410F-BC26-7C9E07B09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733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298</xdr:row>
      <xdr:rowOff>23813</xdr:rowOff>
    </xdr:from>
    <xdr:to>
      <xdr:col>0</xdr:col>
      <xdr:colOff>1381125</xdr:colOff>
      <xdr:row>298</xdr:row>
      <xdr:rowOff>1357313</xdr:rowOff>
    </xdr:to>
    <xdr:pic>
      <xdr:nvPicPr>
        <xdr:cNvPr id="400" name="Рисунок 399">
          <a:extLst>
            <a:ext uri="{FF2B5EF4-FFF2-40B4-BE49-F238E27FC236}">
              <a16:creationId xmlns:a16="http://schemas.microsoft.com/office/drawing/2014/main" id="{954302C6-568B-4E6A-B38E-0A7E5A69E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871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299</xdr:row>
      <xdr:rowOff>23813</xdr:rowOff>
    </xdr:from>
    <xdr:to>
      <xdr:col>0</xdr:col>
      <xdr:colOff>1381125</xdr:colOff>
      <xdr:row>299</xdr:row>
      <xdr:rowOff>1357313</xdr:rowOff>
    </xdr:to>
    <xdr:pic>
      <xdr:nvPicPr>
        <xdr:cNvPr id="404" name="Рисунок 403">
          <a:extLst>
            <a:ext uri="{FF2B5EF4-FFF2-40B4-BE49-F238E27FC236}">
              <a16:creationId xmlns:a16="http://schemas.microsoft.com/office/drawing/2014/main" id="{0A7494A3-5707-4280-861B-9E061CEBC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009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300</xdr:row>
      <xdr:rowOff>23813</xdr:rowOff>
    </xdr:from>
    <xdr:to>
      <xdr:col>0</xdr:col>
      <xdr:colOff>1381125</xdr:colOff>
      <xdr:row>300</xdr:row>
      <xdr:rowOff>1357313</xdr:rowOff>
    </xdr:to>
    <xdr:pic>
      <xdr:nvPicPr>
        <xdr:cNvPr id="408" name="Рисунок 407">
          <a:extLst>
            <a:ext uri="{FF2B5EF4-FFF2-40B4-BE49-F238E27FC236}">
              <a16:creationId xmlns:a16="http://schemas.microsoft.com/office/drawing/2014/main" id="{80BC9061-49D3-495C-8D2D-E52ED9157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148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301</xdr:row>
      <xdr:rowOff>23813</xdr:rowOff>
    </xdr:from>
    <xdr:to>
      <xdr:col>0</xdr:col>
      <xdr:colOff>1381125</xdr:colOff>
      <xdr:row>301</xdr:row>
      <xdr:rowOff>1357313</xdr:rowOff>
    </xdr:to>
    <xdr:pic>
      <xdr:nvPicPr>
        <xdr:cNvPr id="412" name="Рисунок 411">
          <a:extLst>
            <a:ext uri="{FF2B5EF4-FFF2-40B4-BE49-F238E27FC236}">
              <a16:creationId xmlns:a16="http://schemas.microsoft.com/office/drawing/2014/main" id="{01894FC3-C808-4505-B704-CA0E484ED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286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302</xdr:row>
      <xdr:rowOff>23813</xdr:rowOff>
    </xdr:from>
    <xdr:to>
      <xdr:col>0</xdr:col>
      <xdr:colOff>1381125</xdr:colOff>
      <xdr:row>302</xdr:row>
      <xdr:rowOff>1357313</xdr:rowOff>
    </xdr:to>
    <xdr:pic>
      <xdr:nvPicPr>
        <xdr:cNvPr id="416" name="Рисунок 415">
          <a:extLst>
            <a:ext uri="{FF2B5EF4-FFF2-40B4-BE49-F238E27FC236}">
              <a16:creationId xmlns:a16="http://schemas.microsoft.com/office/drawing/2014/main" id="{8376C06A-B7CD-4B05-AFF8-2A1C3E409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424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304</xdr:row>
      <xdr:rowOff>23813</xdr:rowOff>
    </xdr:from>
    <xdr:to>
      <xdr:col>0</xdr:col>
      <xdr:colOff>1381125</xdr:colOff>
      <xdr:row>304</xdr:row>
      <xdr:rowOff>1357313</xdr:rowOff>
    </xdr:to>
    <xdr:pic>
      <xdr:nvPicPr>
        <xdr:cNvPr id="420" name="Рисунок 419">
          <a:extLst>
            <a:ext uri="{FF2B5EF4-FFF2-40B4-BE49-F238E27FC236}">
              <a16:creationId xmlns:a16="http://schemas.microsoft.com/office/drawing/2014/main" id="{4588FB20-C4BF-46D2-B5D0-2CBEB2914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581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305</xdr:row>
      <xdr:rowOff>23813</xdr:rowOff>
    </xdr:from>
    <xdr:to>
      <xdr:col>0</xdr:col>
      <xdr:colOff>1381125</xdr:colOff>
      <xdr:row>305</xdr:row>
      <xdr:rowOff>1357313</xdr:rowOff>
    </xdr:to>
    <xdr:pic>
      <xdr:nvPicPr>
        <xdr:cNvPr id="424" name="Рисунок 423">
          <a:extLst>
            <a:ext uri="{FF2B5EF4-FFF2-40B4-BE49-F238E27FC236}">
              <a16:creationId xmlns:a16="http://schemas.microsoft.com/office/drawing/2014/main" id="{AC393188-41C8-4F08-A109-938C0EE69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7195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306</xdr:row>
      <xdr:rowOff>23813</xdr:rowOff>
    </xdr:from>
    <xdr:to>
      <xdr:col>0</xdr:col>
      <xdr:colOff>1381125</xdr:colOff>
      <xdr:row>306</xdr:row>
      <xdr:rowOff>1357313</xdr:rowOff>
    </xdr:to>
    <xdr:pic>
      <xdr:nvPicPr>
        <xdr:cNvPr id="428" name="Рисунок 427">
          <a:extLst>
            <a:ext uri="{FF2B5EF4-FFF2-40B4-BE49-F238E27FC236}">
              <a16:creationId xmlns:a16="http://schemas.microsoft.com/office/drawing/2014/main" id="{90D73E97-4CC6-404D-91D0-5B891CE43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857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307</xdr:row>
      <xdr:rowOff>23813</xdr:rowOff>
    </xdr:from>
    <xdr:to>
      <xdr:col>0</xdr:col>
      <xdr:colOff>1381125</xdr:colOff>
      <xdr:row>307</xdr:row>
      <xdr:rowOff>1357313</xdr:rowOff>
    </xdr:to>
    <xdr:pic>
      <xdr:nvPicPr>
        <xdr:cNvPr id="432" name="Рисунок 431">
          <a:extLst>
            <a:ext uri="{FF2B5EF4-FFF2-40B4-BE49-F238E27FC236}">
              <a16:creationId xmlns:a16="http://schemas.microsoft.com/office/drawing/2014/main" id="{097216F7-BC87-40D6-A2BC-0E387E53F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995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308</xdr:row>
      <xdr:rowOff>23813</xdr:rowOff>
    </xdr:from>
    <xdr:to>
      <xdr:col>0</xdr:col>
      <xdr:colOff>1381125</xdr:colOff>
      <xdr:row>308</xdr:row>
      <xdr:rowOff>1357313</xdr:rowOff>
    </xdr:to>
    <xdr:pic>
      <xdr:nvPicPr>
        <xdr:cNvPr id="436" name="Рисунок 435">
          <a:extLst>
            <a:ext uri="{FF2B5EF4-FFF2-40B4-BE49-F238E27FC236}">
              <a16:creationId xmlns:a16="http://schemas.microsoft.com/office/drawing/2014/main" id="{6EA027FC-3314-40C5-89D7-D7526F333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133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309</xdr:row>
      <xdr:rowOff>23813</xdr:rowOff>
    </xdr:from>
    <xdr:to>
      <xdr:col>0</xdr:col>
      <xdr:colOff>1381125</xdr:colOff>
      <xdr:row>309</xdr:row>
      <xdr:rowOff>1357313</xdr:rowOff>
    </xdr:to>
    <xdr:pic>
      <xdr:nvPicPr>
        <xdr:cNvPr id="440" name="Рисунок 439">
          <a:extLst>
            <a:ext uri="{FF2B5EF4-FFF2-40B4-BE49-F238E27FC236}">
              <a16:creationId xmlns:a16="http://schemas.microsoft.com/office/drawing/2014/main" id="{85077487-4812-483F-81CE-0F55A2B6D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2719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310</xdr:row>
      <xdr:rowOff>23813</xdr:rowOff>
    </xdr:from>
    <xdr:to>
      <xdr:col>0</xdr:col>
      <xdr:colOff>1381125</xdr:colOff>
      <xdr:row>310</xdr:row>
      <xdr:rowOff>1357313</xdr:rowOff>
    </xdr:to>
    <xdr:pic>
      <xdr:nvPicPr>
        <xdr:cNvPr id="444" name="Рисунок 443">
          <a:extLst>
            <a:ext uri="{FF2B5EF4-FFF2-40B4-BE49-F238E27FC236}">
              <a16:creationId xmlns:a16="http://schemas.microsoft.com/office/drawing/2014/main" id="{EAC83DF2-CEE2-4AF8-9BC8-1D5192AF5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4100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640" name="Рисунок 639">
          <a:extLst>
            <a:ext uri="{FF2B5EF4-FFF2-40B4-BE49-F238E27FC236}">
              <a16:creationId xmlns:a16="http://schemas.microsoft.com/office/drawing/2014/main" id="{C9D10A9B-35DE-4CDB-8225-F14D56C88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</xdr:row>
      <xdr:rowOff>24631</xdr:rowOff>
    </xdr:from>
    <xdr:to>
      <xdr:col>0</xdr:col>
      <xdr:colOff>1400175</xdr:colOff>
      <xdr:row>2</xdr:row>
      <xdr:rowOff>918343</xdr:rowOff>
    </xdr:to>
    <xdr:pic>
      <xdr:nvPicPr>
        <xdr:cNvPr id="642" name="Рисунок 641">
          <a:extLst>
            <a:ext uri="{FF2B5EF4-FFF2-40B4-BE49-F238E27FC236}">
              <a16:creationId xmlns:a16="http://schemas.microsoft.com/office/drawing/2014/main" id="{3A0D81C4-9646-428E-AE54-505C8E8BF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8106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24631</xdr:rowOff>
    </xdr:from>
    <xdr:to>
      <xdr:col>0</xdr:col>
      <xdr:colOff>1400175</xdr:colOff>
      <xdr:row>3</xdr:row>
      <xdr:rowOff>918343</xdr:rowOff>
    </xdr:to>
    <xdr:pic>
      <xdr:nvPicPr>
        <xdr:cNvPr id="644" name="Рисунок 643">
          <a:extLst>
            <a:ext uri="{FF2B5EF4-FFF2-40B4-BE49-F238E27FC236}">
              <a16:creationId xmlns:a16="http://schemas.microsoft.com/office/drawing/2014/main" id="{77A542DF-0648-4B42-AAA9-822ABD16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108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21908</xdr:rowOff>
    </xdr:from>
    <xdr:to>
      <xdr:col>0</xdr:col>
      <xdr:colOff>1400175</xdr:colOff>
      <xdr:row>5</xdr:row>
      <xdr:rowOff>844868</xdr:rowOff>
    </xdr:to>
    <xdr:pic>
      <xdr:nvPicPr>
        <xdr:cNvPr id="646" name="Рисунок 645">
          <a:extLst>
            <a:ext uri="{FF2B5EF4-FFF2-40B4-BE49-F238E27FC236}">
              <a16:creationId xmlns:a16="http://schemas.microsoft.com/office/drawing/2014/main" id="{5A233353-2C8F-4099-AC4F-EF1818B97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22458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23685</xdr:rowOff>
    </xdr:from>
    <xdr:to>
      <xdr:col>0</xdr:col>
      <xdr:colOff>1400175</xdr:colOff>
      <xdr:row>6</xdr:row>
      <xdr:rowOff>995491</xdr:rowOff>
    </xdr:to>
    <xdr:pic>
      <xdr:nvPicPr>
        <xdr:cNvPr id="648" name="Рисунок 647">
          <a:extLst>
            <a:ext uri="{FF2B5EF4-FFF2-40B4-BE49-F238E27FC236}">
              <a16:creationId xmlns:a16="http://schemas.microsoft.com/office/drawing/2014/main" id="{82B5A63A-4E6C-479A-9DFB-6BBD9B22F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91010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21824</xdr:rowOff>
    </xdr:from>
    <xdr:to>
      <xdr:col>0</xdr:col>
      <xdr:colOff>1400175</xdr:colOff>
      <xdr:row>8</xdr:row>
      <xdr:rowOff>940200</xdr:rowOff>
    </xdr:to>
    <xdr:pic>
      <xdr:nvPicPr>
        <xdr:cNvPr id="650" name="Рисунок 649">
          <a:extLst>
            <a:ext uri="{FF2B5EF4-FFF2-40B4-BE49-F238E27FC236}">
              <a16:creationId xmlns:a16="http://schemas.microsoft.com/office/drawing/2014/main" id="{2E6908F9-25B4-491A-A7F5-73800A93E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89449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</xdr:row>
      <xdr:rowOff>21824</xdr:rowOff>
    </xdr:from>
    <xdr:to>
      <xdr:col>0</xdr:col>
      <xdr:colOff>1400175</xdr:colOff>
      <xdr:row>9</xdr:row>
      <xdr:rowOff>940200</xdr:rowOff>
    </xdr:to>
    <xdr:pic>
      <xdr:nvPicPr>
        <xdr:cNvPr id="652" name="Рисунок 651">
          <a:extLst>
            <a:ext uri="{FF2B5EF4-FFF2-40B4-BE49-F238E27FC236}">
              <a16:creationId xmlns:a16="http://schemas.microsoft.com/office/drawing/2014/main" id="{0B69DD30-48EC-43E9-A443-47F94F51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51474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25036</xdr:rowOff>
    </xdr:from>
    <xdr:to>
      <xdr:col>0</xdr:col>
      <xdr:colOff>1400175</xdr:colOff>
      <xdr:row>10</xdr:row>
      <xdr:rowOff>975089</xdr:rowOff>
    </xdr:to>
    <xdr:pic>
      <xdr:nvPicPr>
        <xdr:cNvPr id="654" name="Рисунок 653">
          <a:extLst>
            <a:ext uri="{FF2B5EF4-FFF2-40B4-BE49-F238E27FC236}">
              <a16:creationId xmlns:a16="http://schemas.microsoft.com/office/drawing/2014/main" id="{8A8F87C1-57F2-494F-9369-1B10499EF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616711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12</xdr:row>
      <xdr:rowOff>950151</xdr:rowOff>
    </xdr:to>
    <xdr:pic>
      <xdr:nvPicPr>
        <xdr:cNvPr id="656" name="Рисунок 655">
          <a:extLst>
            <a:ext uri="{FF2B5EF4-FFF2-40B4-BE49-F238E27FC236}">
              <a16:creationId xmlns:a16="http://schemas.microsoft.com/office/drawing/2014/main" id="{A252E122-AAA1-49DF-8A95-EFC1EAF6D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94324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22347</xdr:rowOff>
    </xdr:from>
    <xdr:to>
      <xdr:col>0</xdr:col>
      <xdr:colOff>1400175</xdr:colOff>
      <xdr:row>15</xdr:row>
      <xdr:rowOff>1044453</xdr:rowOff>
    </xdr:to>
    <xdr:pic>
      <xdr:nvPicPr>
        <xdr:cNvPr id="658" name="Рисунок 657">
          <a:extLst>
            <a:ext uri="{FF2B5EF4-FFF2-40B4-BE49-F238E27FC236}">
              <a16:creationId xmlns:a16="http://schemas.microsoft.com/office/drawing/2014/main" id="{AE87A5CE-650D-4B04-943F-8D7720DDE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72907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22347</xdr:rowOff>
    </xdr:from>
    <xdr:to>
      <xdr:col>0</xdr:col>
      <xdr:colOff>1400175</xdr:colOff>
      <xdr:row>17</xdr:row>
      <xdr:rowOff>1044453</xdr:rowOff>
    </xdr:to>
    <xdr:pic>
      <xdr:nvPicPr>
        <xdr:cNvPr id="660" name="Рисунок 659">
          <a:extLst>
            <a:ext uri="{FF2B5EF4-FFF2-40B4-BE49-F238E27FC236}">
              <a16:creationId xmlns:a16="http://schemas.microsoft.com/office/drawing/2014/main" id="{7C17A988-54BC-49F3-AAE7-671C48BCE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176997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22174</xdr:rowOff>
    </xdr:from>
    <xdr:to>
      <xdr:col>0</xdr:col>
      <xdr:colOff>1400175</xdr:colOff>
      <xdr:row>22</xdr:row>
      <xdr:rowOff>977950</xdr:rowOff>
    </xdr:to>
    <xdr:pic>
      <xdr:nvPicPr>
        <xdr:cNvPr id="662" name="Рисунок 661">
          <a:extLst>
            <a:ext uri="{FF2B5EF4-FFF2-40B4-BE49-F238E27FC236}">
              <a16:creationId xmlns:a16="http://schemas.microsoft.com/office/drawing/2014/main" id="{A76F0304-627D-4844-8A53-E012668AA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768124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22174</xdr:rowOff>
    </xdr:from>
    <xdr:to>
      <xdr:col>0</xdr:col>
      <xdr:colOff>1400175</xdr:colOff>
      <xdr:row>23</xdr:row>
      <xdr:rowOff>977950</xdr:rowOff>
    </xdr:to>
    <xdr:pic>
      <xdr:nvPicPr>
        <xdr:cNvPr id="664" name="Рисунок 663">
          <a:extLst>
            <a:ext uri="{FF2B5EF4-FFF2-40B4-BE49-F238E27FC236}">
              <a16:creationId xmlns:a16="http://schemas.microsoft.com/office/drawing/2014/main" id="{77B2A815-CE3A-40D7-AB11-3BB3B33C7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768249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</xdr:row>
      <xdr:rowOff>22175</xdr:rowOff>
    </xdr:from>
    <xdr:to>
      <xdr:col>0</xdr:col>
      <xdr:colOff>1400175</xdr:colOff>
      <xdr:row>24</xdr:row>
      <xdr:rowOff>977951</xdr:rowOff>
    </xdr:to>
    <xdr:pic>
      <xdr:nvPicPr>
        <xdr:cNvPr id="666" name="Рисунок 665">
          <a:extLst>
            <a:ext uri="{FF2B5EF4-FFF2-40B4-BE49-F238E27FC236}">
              <a16:creationId xmlns:a16="http://schemas.microsoft.com/office/drawing/2014/main" id="{B55E4715-4289-4CF5-8DE4-34B650140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76837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23617</xdr:rowOff>
    </xdr:from>
    <xdr:to>
      <xdr:col>0</xdr:col>
      <xdr:colOff>1400175</xdr:colOff>
      <xdr:row>26</xdr:row>
      <xdr:rowOff>966980</xdr:rowOff>
    </xdr:to>
    <xdr:pic>
      <xdr:nvPicPr>
        <xdr:cNvPr id="668" name="Рисунок 667">
          <a:extLst>
            <a:ext uri="{FF2B5EF4-FFF2-40B4-BE49-F238E27FC236}">
              <a16:creationId xmlns:a16="http://schemas.microsoft.com/office/drawing/2014/main" id="{299147BA-59B4-4333-890E-B1095DCDF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151067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</xdr:row>
      <xdr:rowOff>23617</xdr:rowOff>
    </xdr:from>
    <xdr:to>
      <xdr:col>0</xdr:col>
      <xdr:colOff>1400175</xdr:colOff>
      <xdr:row>28</xdr:row>
      <xdr:rowOff>966980</xdr:rowOff>
    </xdr:to>
    <xdr:pic>
      <xdr:nvPicPr>
        <xdr:cNvPr id="670" name="Рисунок 669">
          <a:extLst>
            <a:ext uri="{FF2B5EF4-FFF2-40B4-BE49-F238E27FC236}">
              <a16:creationId xmlns:a16="http://schemas.microsoft.com/office/drawing/2014/main" id="{3313BFC6-3723-4487-A720-D67A0384A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5227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</xdr:row>
      <xdr:rowOff>23617</xdr:rowOff>
    </xdr:from>
    <xdr:to>
      <xdr:col>0</xdr:col>
      <xdr:colOff>1400175</xdr:colOff>
      <xdr:row>29</xdr:row>
      <xdr:rowOff>966980</xdr:rowOff>
    </xdr:to>
    <xdr:pic>
      <xdr:nvPicPr>
        <xdr:cNvPr id="672" name="Рисунок 671">
          <a:extLst>
            <a:ext uri="{FF2B5EF4-FFF2-40B4-BE49-F238E27FC236}">
              <a16:creationId xmlns:a16="http://schemas.microsoft.com/office/drawing/2014/main" id="{E68FD1D5-63B1-4292-8311-AF82B61CF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5133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</xdr:row>
      <xdr:rowOff>23617</xdr:rowOff>
    </xdr:from>
    <xdr:to>
      <xdr:col>0</xdr:col>
      <xdr:colOff>1400175</xdr:colOff>
      <xdr:row>30</xdr:row>
      <xdr:rowOff>966980</xdr:rowOff>
    </xdr:to>
    <xdr:pic>
      <xdr:nvPicPr>
        <xdr:cNvPr id="674" name="Рисунок 673">
          <a:extLst>
            <a:ext uri="{FF2B5EF4-FFF2-40B4-BE49-F238E27FC236}">
              <a16:creationId xmlns:a16="http://schemas.microsoft.com/office/drawing/2014/main" id="{04DD16A2-ADCD-41B2-8A7C-66266A612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5039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21400</xdr:rowOff>
    </xdr:from>
    <xdr:to>
      <xdr:col>0</xdr:col>
      <xdr:colOff>1400175</xdr:colOff>
      <xdr:row>31</xdr:row>
      <xdr:rowOff>950152</xdr:rowOff>
    </xdr:to>
    <xdr:pic>
      <xdr:nvPicPr>
        <xdr:cNvPr id="676" name="Рисунок 675">
          <a:extLst>
            <a:ext uri="{FF2B5EF4-FFF2-40B4-BE49-F238E27FC236}">
              <a16:creationId xmlns:a16="http://schemas.microsoft.com/office/drawing/2014/main" id="{DEDE73BB-375D-4834-BE3B-045C95420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49237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21400</xdr:rowOff>
    </xdr:from>
    <xdr:to>
      <xdr:col>0</xdr:col>
      <xdr:colOff>1400175</xdr:colOff>
      <xdr:row>32</xdr:row>
      <xdr:rowOff>950152</xdr:rowOff>
    </xdr:to>
    <xdr:pic>
      <xdr:nvPicPr>
        <xdr:cNvPr id="678" name="Рисунок 677">
          <a:extLst>
            <a:ext uri="{FF2B5EF4-FFF2-40B4-BE49-F238E27FC236}">
              <a16:creationId xmlns:a16="http://schemas.microsoft.com/office/drawing/2014/main" id="{AA938EF6-122F-4AEF-8CD2-5AB6C67CD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46392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33</xdr:row>
      <xdr:rowOff>21400</xdr:rowOff>
    </xdr:from>
    <xdr:to>
      <xdr:col>0</xdr:col>
      <xdr:colOff>1400175</xdr:colOff>
      <xdr:row>33</xdr:row>
      <xdr:rowOff>950152</xdr:rowOff>
    </xdr:to>
    <xdr:pic>
      <xdr:nvPicPr>
        <xdr:cNvPr id="680" name="Рисунок 679">
          <a:extLst>
            <a:ext uri="{FF2B5EF4-FFF2-40B4-BE49-F238E27FC236}">
              <a16:creationId xmlns:a16="http://schemas.microsoft.com/office/drawing/2014/main" id="{3423776E-AB38-4CD3-A653-5DC2FF53C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43547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21698</xdr:rowOff>
    </xdr:from>
    <xdr:to>
      <xdr:col>0</xdr:col>
      <xdr:colOff>1400175</xdr:colOff>
      <xdr:row>34</xdr:row>
      <xdr:rowOff>968902</xdr:rowOff>
    </xdr:to>
    <xdr:pic>
      <xdr:nvPicPr>
        <xdr:cNvPr id="682" name="Рисунок 681">
          <a:extLst>
            <a:ext uri="{FF2B5EF4-FFF2-40B4-BE49-F238E27FC236}">
              <a16:creationId xmlns:a16="http://schemas.microsoft.com/office/drawing/2014/main" id="{E476FF09-1042-4173-9586-4FCF8822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4073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21698</xdr:rowOff>
    </xdr:from>
    <xdr:to>
      <xdr:col>0</xdr:col>
      <xdr:colOff>1400175</xdr:colOff>
      <xdr:row>35</xdr:row>
      <xdr:rowOff>968902</xdr:rowOff>
    </xdr:to>
    <xdr:pic>
      <xdr:nvPicPr>
        <xdr:cNvPr id="684" name="Рисунок 683">
          <a:extLst>
            <a:ext uri="{FF2B5EF4-FFF2-40B4-BE49-F238E27FC236}">
              <a16:creationId xmlns:a16="http://schemas.microsoft.com/office/drawing/2014/main" id="{F04B4475-91F4-49B7-BD70-3BD50B014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3979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36</xdr:row>
      <xdr:rowOff>21698</xdr:rowOff>
    </xdr:from>
    <xdr:to>
      <xdr:col>0</xdr:col>
      <xdr:colOff>1400175</xdr:colOff>
      <xdr:row>36</xdr:row>
      <xdr:rowOff>968902</xdr:rowOff>
    </xdr:to>
    <xdr:pic>
      <xdr:nvPicPr>
        <xdr:cNvPr id="686" name="Рисунок 685">
          <a:extLst>
            <a:ext uri="{FF2B5EF4-FFF2-40B4-BE49-F238E27FC236}">
              <a16:creationId xmlns:a16="http://schemas.microsoft.com/office/drawing/2014/main" id="{1AB2EF33-F143-47F9-934D-2EB938E3B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3885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24476</xdr:rowOff>
    </xdr:from>
    <xdr:to>
      <xdr:col>0</xdr:col>
      <xdr:colOff>1400175</xdr:colOff>
      <xdr:row>37</xdr:row>
      <xdr:rowOff>947077</xdr:rowOff>
    </xdr:to>
    <xdr:pic>
      <xdr:nvPicPr>
        <xdr:cNvPr id="688" name="Рисунок 687">
          <a:extLst>
            <a:ext uri="{FF2B5EF4-FFF2-40B4-BE49-F238E27FC236}">
              <a16:creationId xmlns:a16="http://schemas.microsoft.com/office/drawing/2014/main" id="{D24B176D-1092-4E61-BED3-FD6F9F41E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38190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24476</xdr:rowOff>
    </xdr:from>
    <xdr:to>
      <xdr:col>0</xdr:col>
      <xdr:colOff>1400175</xdr:colOff>
      <xdr:row>38</xdr:row>
      <xdr:rowOff>947077</xdr:rowOff>
    </xdr:to>
    <xdr:pic>
      <xdr:nvPicPr>
        <xdr:cNvPr id="690" name="Рисунок 689">
          <a:extLst>
            <a:ext uri="{FF2B5EF4-FFF2-40B4-BE49-F238E27FC236}">
              <a16:creationId xmlns:a16="http://schemas.microsoft.com/office/drawing/2014/main" id="{81487DB9-B800-4F0A-AE6B-4EFE56680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135345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39</xdr:row>
      <xdr:rowOff>24476</xdr:rowOff>
    </xdr:from>
    <xdr:to>
      <xdr:col>0</xdr:col>
      <xdr:colOff>1400175</xdr:colOff>
      <xdr:row>39</xdr:row>
      <xdr:rowOff>947077</xdr:rowOff>
    </xdr:to>
    <xdr:pic>
      <xdr:nvPicPr>
        <xdr:cNvPr id="692" name="Рисунок 691">
          <a:extLst>
            <a:ext uri="{FF2B5EF4-FFF2-40B4-BE49-F238E27FC236}">
              <a16:creationId xmlns:a16="http://schemas.microsoft.com/office/drawing/2014/main" id="{F2C6D6FA-0998-477B-9CE8-90369E8C6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32500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24417</xdr:rowOff>
    </xdr:from>
    <xdr:to>
      <xdr:col>0</xdr:col>
      <xdr:colOff>1400175</xdr:colOff>
      <xdr:row>40</xdr:row>
      <xdr:rowOff>899510</xdr:rowOff>
    </xdr:to>
    <xdr:pic>
      <xdr:nvPicPr>
        <xdr:cNvPr id="694" name="Рисунок 693">
          <a:extLst>
            <a:ext uri="{FF2B5EF4-FFF2-40B4-BE49-F238E27FC236}">
              <a16:creationId xmlns:a16="http://schemas.microsoft.com/office/drawing/2014/main" id="{47DD8855-0FD7-4140-9487-C0C0C6455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296492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24417</xdr:rowOff>
    </xdr:from>
    <xdr:to>
      <xdr:col>0</xdr:col>
      <xdr:colOff>1400175</xdr:colOff>
      <xdr:row>41</xdr:row>
      <xdr:rowOff>899510</xdr:rowOff>
    </xdr:to>
    <xdr:pic>
      <xdr:nvPicPr>
        <xdr:cNvPr id="696" name="Рисунок 695">
          <a:extLst>
            <a:ext uri="{FF2B5EF4-FFF2-40B4-BE49-F238E27FC236}">
              <a16:creationId xmlns:a16="http://schemas.microsoft.com/office/drawing/2014/main" id="{8CE89FE4-8CC5-43A4-B9B0-EDC1358AA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220417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42</xdr:row>
      <xdr:rowOff>24417</xdr:rowOff>
    </xdr:from>
    <xdr:to>
      <xdr:col>0</xdr:col>
      <xdr:colOff>1400175</xdr:colOff>
      <xdr:row>42</xdr:row>
      <xdr:rowOff>899510</xdr:rowOff>
    </xdr:to>
    <xdr:pic>
      <xdr:nvPicPr>
        <xdr:cNvPr id="698" name="Рисунок 697">
          <a:extLst>
            <a:ext uri="{FF2B5EF4-FFF2-40B4-BE49-F238E27FC236}">
              <a16:creationId xmlns:a16="http://schemas.microsoft.com/office/drawing/2014/main" id="{DA2EE929-ED87-421C-AA9B-B5988EB9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144342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24842</xdr:rowOff>
    </xdr:from>
    <xdr:to>
      <xdr:col>0</xdr:col>
      <xdr:colOff>1400175</xdr:colOff>
      <xdr:row>43</xdr:row>
      <xdr:rowOff>1013383</xdr:rowOff>
    </xdr:to>
    <xdr:pic>
      <xdr:nvPicPr>
        <xdr:cNvPr id="700" name="Рисунок 699">
          <a:extLst>
            <a:ext uri="{FF2B5EF4-FFF2-40B4-BE49-F238E27FC236}">
              <a16:creationId xmlns:a16="http://schemas.microsoft.com/office/drawing/2014/main" id="{DDD9E2C7-F851-4EFE-987C-BCAAEF8B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06869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24842</xdr:rowOff>
    </xdr:from>
    <xdr:to>
      <xdr:col>0</xdr:col>
      <xdr:colOff>1400175</xdr:colOff>
      <xdr:row>44</xdr:row>
      <xdr:rowOff>1013383</xdr:rowOff>
    </xdr:to>
    <xdr:pic>
      <xdr:nvPicPr>
        <xdr:cNvPr id="702" name="Рисунок 701">
          <a:extLst>
            <a:ext uri="{FF2B5EF4-FFF2-40B4-BE49-F238E27FC236}">
              <a16:creationId xmlns:a16="http://schemas.microsoft.com/office/drawing/2014/main" id="{6724B7A8-A715-4117-B12C-ADBF21367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1069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45</xdr:row>
      <xdr:rowOff>24842</xdr:rowOff>
    </xdr:from>
    <xdr:to>
      <xdr:col>0</xdr:col>
      <xdr:colOff>1400175</xdr:colOff>
      <xdr:row>45</xdr:row>
      <xdr:rowOff>1013383</xdr:rowOff>
    </xdr:to>
    <xdr:pic>
      <xdr:nvPicPr>
        <xdr:cNvPr id="704" name="Рисунок 703">
          <a:extLst>
            <a:ext uri="{FF2B5EF4-FFF2-40B4-BE49-F238E27FC236}">
              <a16:creationId xmlns:a16="http://schemas.microsoft.com/office/drawing/2014/main" id="{18BF34AD-2509-4A2A-8E88-0A230077E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814514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22489</xdr:rowOff>
    </xdr:from>
    <xdr:to>
      <xdr:col>0</xdr:col>
      <xdr:colOff>1400175</xdr:colOff>
      <xdr:row>46</xdr:row>
      <xdr:rowOff>920487</xdr:rowOff>
    </xdr:to>
    <xdr:pic>
      <xdr:nvPicPr>
        <xdr:cNvPr id="706" name="Рисунок 705">
          <a:extLst>
            <a:ext uri="{FF2B5EF4-FFF2-40B4-BE49-F238E27FC236}">
              <a16:creationId xmlns:a16="http://schemas.microsoft.com/office/drawing/2014/main" id="{EA84CC8D-515D-4AC3-A92F-424685B13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181014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22489</xdr:rowOff>
    </xdr:from>
    <xdr:to>
      <xdr:col>0</xdr:col>
      <xdr:colOff>1400175</xdr:colOff>
      <xdr:row>47</xdr:row>
      <xdr:rowOff>920487</xdr:rowOff>
    </xdr:to>
    <xdr:pic>
      <xdr:nvPicPr>
        <xdr:cNvPr id="708" name="Рисунок 707">
          <a:extLst>
            <a:ext uri="{FF2B5EF4-FFF2-40B4-BE49-F238E27FC236}">
              <a16:creationId xmlns:a16="http://schemas.microsoft.com/office/drawing/2014/main" id="{1074306B-7720-42DB-B0AC-19D260CC7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12398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48</xdr:row>
      <xdr:rowOff>22489</xdr:rowOff>
    </xdr:from>
    <xdr:to>
      <xdr:col>0</xdr:col>
      <xdr:colOff>1400175</xdr:colOff>
      <xdr:row>48</xdr:row>
      <xdr:rowOff>920487</xdr:rowOff>
    </xdr:to>
    <xdr:pic>
      <xdr:nvPicPr>
        <xdr:cNvPr id="710" name="Рисунок 709">
          <a:extLst>
            <a:ext uri="{FF2B5EF4-FFF2-40B4-BE49-F238E27FC236}">
              <a16:creationId xmlns:a16="http://schemas.microsoft.com/office/drawing/2014/main" id="{7197EDAE-8526-473C-9797-DEB3387B2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066964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21530</xdr:rowOff>
    </xdr:from>
    <xdr:to>
      <xdr:col>0</xdr:col>
      <xdr:colOff>1400175</xdr:colOff>
      <xdr:row>50</xdr:row>
      <xdr:rowOff>921449</xdr:rowOff>
    </xdr:to>
    <xdr:pic>
      <xdr:nvPicPr>
        <xdr:cNvPr id="712" name="Рисунок 711">
          <a:extLst>
            <a:ext uri="{FF2B5EF4-FFF2-40B4-BE49-F238E27FC236}">
              <a16:creationId xmlns:a16="http://schemas.microsoft.com/office/drawing/2014/main" id="{08F314C5-1C6D-49B0-8E52-25B4D7ABD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390105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53</xdr:row>
      <xdr:rowOff>21530</xdr:rowOff>
    </xdr:from>
    <xdr:to>
      <xdr:col>0</xdr:col>
      <xdr:colOff>1400175</xdr:colOff>
      <xdr:row>53</xdr:row>
      <xdr:rowOff>921449</xdr:rowOff>
    </xdr:to>
    <xdr:pic>
      <xdr:nvPicPr>
        <xdr:cNvPr id="714" name="Рисунок 713">
          <a:extLst>
            <a:ext uri="{FF2B5EF4-FFF2-40B4-BE49-F238E27FC236}">
              <a16:creationId xmlns:a16="http://schemas.microsoft.com/office/drawing/2014/main" id="{A5A2B142-2F2C-4473-8886-9ED9612EB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095330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23620</xdr:rowOff>
    </xdr:from>
    <xdr:to>
      <xdr:col>0</xdr:col>
      <xdr:colOff>1400175</xdr:colOff>
      <xdr:row>57</xdr:row>
      <xdr:rowOff>966983</xdr:rowOff>
    </xdr:to>
    <xdr:pic>
      <xdr:nvPicPr>
        <xdr:cNvPr id="716" name="Рисунок 715">
          <a:extLst>
            <a:ext uri="{FF2B5EF4-FFF2-40B4-BE49-F238E27FC236}">
              <a16:creationId xmlns:a16="http://schemas.microsoft.com/office/drawing/2014/main" id="{846FF7B3-7957-49B2-A578-4CB6458AF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183770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23620</xdr:rowOff>
    </xdr:from>
    <xdr:to>
      <xdr:col>0</xdr:col>
      <xdr:colOff>1400175</xdr:colOff>
      <xdr:row>59</xdr:row>
      <xdr:rowOff>966983</xdr:rowOff>
    </xdr:to>
    <xdr:pic>
      <xdr:nvPicPr>
        <xdr:cNvPr id="718" name="Рисунок 717">
          <a:extLst>
            <a:ext uri="{FF2B5EF4-FFF2-40B4-BE49-F238E27FC236}">
              <a16:creationId xmlns:a16="http://schemas.microsoft.com/office/drawing/2014/main" id="{9E419EC9-10CE-449F-BCB2-79278E639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555495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60</xdr:row>
      <xdr:rowOff>23620</xdr:rowOff>
    </xdr:from>
    <xdr:to>
      <xdr:col>0</xdr:col>
      <xdr:colOff>1400175</xdr:colOff>
      <xdr:row>60</xdr:row>
      <xdr:rowOff>966983</xdr:rowOff>
    </xdr:to>
    <xdr:pic>
      <xdr:nvPicPr>
        <xdr:cNvPr id="720" name="Рисунок 719">
          <a:extLst>
            <a:ext uri="{FF2B5EF4-FFF2-40B4-BE49-F238E27FC236}">
              <a16:creationId xmlns:a16="http://schemas.microsoft.com/office/drawing/2014/main" id="{7DB9C69A-8783-4BFB-816A-E3BAA461B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546095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25561</xdr:rowOff>
    </xdr:from>
    <xdr:to>
      <xdr:col>0</xdr:col>
      <xdr:colOff>1400175</xdr:colOff>
      <xdr:row>63</xdr:row>
      <xdr:rowOff>917409</xdr:rowOff>
    </xdr:to>
    <xdr:pic>
      <xdr:nvPicPr>
        <xdr:cNvPr id="722" name="Рисунок 721">
          <a:extLst>
            <a:ext uri="{FF2B5EF4-FFF2-40B4-BE49-F238E27FC236}">
              <a16:creationId xmlns:a16="http://schemas.microsoft.com/office/drawing/2014/main" id="{BA4FE3A8-2FA3-49C5-BF86-DB7DC624B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300886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67</xdr:row>
      <xdr:rowOff>23986</xdr:rowOff>
    </xdr:from>
    <xdr:to>
      <xdr:col>0</xdr:col>
      <xdr:colOff>1400175</xdr:colOff>
      <xdr:row>67</xdr:row>
      <xdr:rowOff>1014244</xdr:rowOff>
    </xdr:to>
    <xdr:pic>
      <xdr:nvPicPr>
        <xdr:cNvPr id="724" name="Рисунок 723">
          <a:extLst>
            <a:ext uri="{FF2B5EF4-FFF2-40B4-BE49-F238E27FC236}">
              <a16:creationId xmlns:a16="http://schemas.microsoft.com/office/drawing/2014/main" id="{54DAE0A2-B06B-4F76-AA16-DA5BAC1C7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38566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24203</xdr:rowOff>
    </xdr:from>
    <xdr:to>
      <xdr:col>0</xdr:col>
      <xdr:colOff>1400175</xdr:colOff>
      <xdr:row>69</xdr:row>
      <xdr:rowOff>880677</xdr:rowOff>
    </xdr:to>
    <xdr:pic>
      <xdr:nvPicPr>
        <xdr:cNvPr id="726" name="Рисунок 725">
          <a:extLst>
            <a:ext uri="{FF2B5EF4-FFF2-40B4-BE49-F238E27FC236}">
              <a16:creationId xmlns:a16="http://schemas.microsoft.com/office/drawing/2014/main" id="{0DD24ABC-35B1-4201-9FC9-A5DF84CFF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805228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22758</xdr:rowOff>
    </xdr:from>
    <xdr:to>
      <xdr:col>0</xdr:col>
      <xdr:colOff>1400175</xdr:colOff>
      <xdr:row>74</xdr:row>
      <xdr:rowOff>891645</xdr:rowOff>
    </xdr:to>
    <xdr:pic>
      <xdr:nvPicPr>
        <xdr:cNvPr id="728" name="Рисунок 727">
          <a:extLst>
            <a:ext uri="{FF2B5EF4-FFF2-40B4-BE49-F238E27FC236}">
              <a16:creationId xmlns:a16="http://schemas.microsoft.com/office/drawing/2014/main" id="{C8E93533-CF89-4F2F-99F7-33A424FFA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233158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21741</xdr:rowOff>
    </xdr:from>
    <xdr:to>
      <xdr:col>0</xdr:col>
      <xdr:colOff>1400175</xdr:colOff>
      <xdr:row>77</xdr:row>
      <xdr:rowOff>940279</xdr:rowOff>
    </xdr:to>
    <xdr:pic>
      <xdr:nvPicPr>
        <xdr:cNvPr id="730" name="Рисунок 729">
          <a:extLst>
            <a:ext uri="{FF2B5EF4-FFF2-40B4-BE49-F238E27FC236}">
              <a16:creationId xmlns:a16="http://schemas.microsoft.com/office/drawing/2014/main" id="{B3BBD086-6A28-4B6C-99FC-0FED068F6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7181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21307</xdr:rowOff>
    </xdr:from>
    <xdr:to>
      <xdr:col>0</xdr:col>
      <xdr:colOff>1400175</xdr:colOff>
      <xdr:row>81</xdr:row>
      <xdr:rowOff>959770</xdr:rowOff>
    </xdr:to>
    <xdr:pic>
      <xdr:nvPicPr>
        <xdr:cNvPr id="732" name="Рисунок 731">
          <a:extLst>
            <a:ext uri="{FF2B5EF4-FFF2-40B4-BE49-F238E27FC236}">
              <a16:creationId xmlns:a16="http://schemas.microsoft.com/office/drawing/2014/main" id="{9E63E700-8645-47A1-B166-B59EB4B2F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632507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22858</xdr:rowOff>
    </xdr:from>
    <xdr:to>
      <xdr:col>0</xdr:col>
      <xdr:colOff>1400175</xdr:colOff>
      <xdr:row>83</xdr:row>
      <xdr:rowOff>967738</xdr:rowOff>
    </xdr:to>
    <xdr:pic>
      <xdr:nvPicPr>
        <xdr:cNvPr id="734" name="Рисунок 733">
          <a:extLst>
            <a:ext uri="{FF2B5EF4-FFF2-40B4-BE49-F238E27FC236}">
              <a16:creationId xmlns:a16="http://schemas.microsoft.com/office/drawing/2014/main" id="{827292EA-8E05-40C0-9203-9E8A8B410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19962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22858</xdr:rowOff>
    </xdr:from>
    <xdr:to>
      <xdr:col>0</xdr:col>
      <xdr:colOff>1400175</xdr:colOff>
      <xdr:row>88</xdr:row>
      <xdr:rowOff>967738</xdr:rowOff>
    </xdr:to>
    <xdr:pic>
      <xdr:nvPicPr>
        <xdr:cNvPr id="736" name="Рисунок 735">
          <a:extLst>
            <a:ext uri="{FF2B5EF4-FFF2-40B4-BE49-F238E27FC236}">
              <a16:creationId xmlns:a16="http://schemas.microsoft.com/office/drawing/2014/main" id="{A891A60C-35EB-4D90-8DD4-B5D451D5E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5113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22287</xdr:rowOff>
    </xdr:from>
    <xdr:to>
      <xdr:col>0</xdr:col>
      <xdr:colOff>1400175</xdr:colOff>
      <xdr:row>97</xdr:row>
      <xdr:rowOff>1168335</xdr:rowOff>
    </xdr:to>
    <xdr:pic>
      <xdr:nvPicPr>
        <xdr:cNvPr id="738" name="Рисунок 737">
          <a:extLst>
            <a:ext uri="{FF2B5EF4-FFF2-40B4-BE49-F238E27FC236}">
              <a16:creationId xmlns:a16="http://schemas.microsoft.com/office/drawing/2014/main" id="{FBD8DF47-5680-464E-AAB6-69FFE411E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055038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22287</xdr:rowOff>
    </xdr:from>
    <xdr:to>
      <xdr:col>0</xdr:col>
      <xdr:colOff>1400175</xdr:colOff>
      <xdr:row>98</xdr:row>
      <xdr:rowOff>1168335</xdr:rowOff>
    </xdr:to>
    <xdr:pic>
      <xdr:nvPicPr>
        <xdr:cNvPr id="740" name="Рисунок 739">
          <a:extLst>
            <a:ext uri="{FF2B5EF4-FFF2-40B4-BE49-F238E27FC236}">
              <a16:creationId xmlns:a16="http://schemas.microsoft.com/office/drawing/2014/main" id="{10A02A18-7B47-4B4A-93C5-64F94EB3A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74101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99</xdr:row>
      <xdr:rowOff>22287</xdr:rowOff>
    </xdr:from>
    <xdr:to>
      <xdr:col>0</xdr:col>
      <xdr:colOff>1400175</xdr:colOff>
      <xdr:row>99</xdr:row>
      <xdr:rowOff>1168335</xdr:rowOff>
    </xdr:to>
    <xdr:pic>
      <xdr:nvPicPr>
        <xdr:cNvPr id="742" name="Рисунок 741">
          <a:extLst>
            <a:ext uri="{FF2B5EF4-FFF2-40B4-BE49-F238E27FC236}">
              <a16:creationId xmlns:a16="http://schemas.microsoft.com/office/drawing/2014/main" id="{2270972D-4769-46FF-8AED-E82094A1E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93163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22064</xdr:rowOff>
    </xdr:from>
    <xdr:to>
      <xdr:col>0</xdr:col>
      <xdr:colOff>1400175</xdr:colOff>
      <xdr:row>100</xdr:row>
      <xdr:rowOff>930448</xdr:rowOff>
    </xdr:to>
    <xdr:pic>
      <xdr:nvPicPr>
        <xdr:cNvPr id="744" name="Рисунок 743">
          <a:extLst>
            <a:ext uri="{FF2B5EF4-FFF2-40B4-BE49-F238E27FC236}">
              <a16:creationId xmlns:a16="http://schemas.microsoft.com/office/drawing/2014/main" id="{1060D8CD-B38C-4E1A-9274-C111529A5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1220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101</xdr:row>
      <xdr:rowOff>22064</xdr:rowOff>
    </xdr:from>
    <xdr:to>
      <xdr:col>0</xdr:col>
      <xdr:colOff>1400175</xdr:colOff>
      <xdr:row>101</xdr:row>
      <xdr:rowOff>930448</xdr:rowOff>
    </xdr:to>
    <xdr:pic>
      <xdr:nvPicPr>
        <xdr:cNvPr id="746" name="Рисунок 745">
          <a:extLst>
            <a:ext uri="{FF2B5EF4-FFF2-40B4-BE49-F238E27FC236}">
              <a16:creationId xmlns:a16="http://schemas.microsoft.com/office/drawing/2014/main" id="{F73463DC-AE8B-4D82-8B3E-8FB4380EB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0745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102</xdr:row>
      <xdr:rowOff>22064</xdr:rowOff>
    </xdr:from>
    <xdr:to>
      <xdr:col>0</xdr:col>
      <xdr:colOff>1400175</xdr:colOff>
      <xdr:row>102</xdr:row>
      <xdr:rowOff>930448</xdr:rowOff>
    </xdr:to>
    <xdr:pic>
      <xdr:nvPicPr>
        <xdr:cNvPr id="748" name="Рисунок 747">
          <a:extLst>
            <a:ext uri="{FF2B5EF4-FFF2-40B4-BE49-F238E27FC236}">
              <a16:creationId xmlns:a16="http://schemas.microsoft.com/office/drawing/2014/main" id="{728B9F91-557E-4024-99C2-2810ADC04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0270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103</xdr:row>
      <xdr:rowOff>22064</xdr:rowOff>
    </xdr:from>
    <xdr:to>
      <xdr:col>0</xdr:col>
      <xdr:colOff>1400175</xdr:colOff>
      <xdr:row>103</xdr:row>
      <xdr:rowOff>930448</xdr:rowOff>
    </xdr:to>
    <xdr:pic>
      <xdr:nvPicPr>
        <xdr:cNvPr id="750" name="Рисунок 749">
          <a:extLst>
            <a:ext uri="{FF2B5EF4-FFF2-40B4-BE49-F238E27FC236}">
              <a16:creationId xmlns:a16="http://schemas.microsoft.com/office/drawing/2014/main" id="{712A954F-F622-4D14-8BA2-39F9269BC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9795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104</xdr:row>
      <xdr:rowOff>24842</xdr:rowOff>
    </xdr:from>
    <xdr:to>
      <xdr:col>0</xdr:col>
      <xdr:colOff>1400175</xdr:colOff>
      <xdr:row>104</xdr:row>
      <xdr:rowOff>1013383</xdr:rowOff>
    </xdr:to>
    <xdr:pic>
      <xdr:nvPicPr>
        <xdr:cNvPr id="752" name="Рисунок 751">
          <a:extLst>
            <a:ext uri="{FF2B5EF4-FFF2-40B4-BE49-F238E27FC236}">
              <a16:creationId xmlns:a16="http://schemas.microsoft.com/office/drawing/2014/main" id="{9233B8D1-445A-4C40-9842-45EAAFA5E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79348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105</xdr:row>
      <xdr:rowOff>24842</xdr:rowOff>
    </xdr:from>
    <xdr:to>
      <xdr:col>0</xdr:col>
      <xdr:colOff>1400175</xdr:colOff>
      <xdr:row>105</xdr:row>
      <xdr:rowOff>1013383</xdr:rowOff>
    </xdr:to>
    <xdr:pic>
      <xdr:nvPicPr>
        <xdr:cNvPr id="754" name="Рисунок 753">
          <a:extLst>
            <a:ext uri="{FF2B5EF4-FFF2-40B4-BE49-F238E27FC236}">
              <a16:creationId xmlns:a16="http://schemas.microsoft.com/office/drawing/2014/main" id="{EB8E166F-CE0D-4B17-AD24-E705ACE07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97304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106</xdr:row>
      <xdr:rowOff>25375</xdr:rowOff>
    </xdr:from>
    <xdr:to>
      <xdr:col>0</xdr:col>
      <xdr:colOff>1400175</xdr:colOff>
      <xdr:row>106</xdr:row>
      <xdr:rowOff>1003332</xdr:rowOff>
    </xdr:to>
    <xdr:pic>
      <xdr:nvPicPr>
        <xdr:cNvPr id="756" name="Рисунок 755">
          <a:extLst>
            <a:ext uri="{FF2B5EF4-FFF2-40B4-BE49-F238E27FC236}">
              <a16:creationId xmlns:a16="http://schemas.microsoft.com/office/drawing/2014/main" id="{1425803A-FF9A-4018-8FDD-3D22DCEE3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011800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107</xdr:row>
      <xdr:rowOff>25375</xdr:rowOff>
    </xdr:from>
    <xdr:to>
      <xdr:col>0</xdr:col>
      <xdr:colOff>1400175</xdr:colOff>
      <xdr:row>107</xdr:row>
      <xdr:rowOff>1003332</xdr:rowOff>
    </xdr:to>
    <xdr:pic>
      <xdr:nvPicPr>
        <xdr:cNvPr id="758" name="Рисунок 757">
          <a:extLst>
            <a:ext uri="{FF2B5EF4-FFF2-40B4-BE49-F238E27FC236}">
              <a16:creationId xmlns:a16="http://schemas.microsoft.com/office/drawing/2014/main" id="{5968D360-5155-48C3-9E52-F10BC147B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040500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108</xdr:row>
      <xdr:rowOff>23986</xdr:rowOff>
    </xdr:from>
    <xdr:to>
      <xdr:col>0</xdr:col>
      <xdr:colOff>1400175</xdr:colOff>
      <xdr:row>108</xdr:row>
      <xdr:rowOff>1014244</xdr:rowOff>
    </xdr:to>
    <xdr:pic>
      <xdr:nvPicPr>
        <xdr:cNvPr id="760" name="Рисунок 759">
          <a:extLst>
            <a:ext uri="{FF2B5EF4-FFF2-40B4-BE49-F238E27FC236}">
              <a16:creationId xmlns:a16="http://schemas.microsoft.com/office/drawing/2014/main" id="{D51947BF-8D06-4768-AEA9-9CD00BD51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06781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109</xdr:row>
      <xdr:rowOff>23986</xdr:rowOff>
    </xdr:from>
    <xdr:to>
      <xdr:col>0</xdr:col>
      <xdr:colOff>1400175</xdr:colOff>
      <xdr:row>109</xdr:row>
      <xdr:rowOff>1014244</xdr:rowOff>
    </xdr:to>
    <xdr:pic>
      <xdr:nvPicPr>
        <xdr:cNvPr id="762" name="Рисунок 761">
          <a:extLst>
            <a:ext uri="{FF2B5EF4-FFF2-40B4-BE49-F238E27FC236}">
              <a16:creationId xmlns:a16="http://schemas.microsoft.com/office/drawing/2014/main" id="{6EEDCE7B-E9A3-47AE-8406-FD4C518D8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106036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110</xdr:row>
      <xdr:rowOff>23986</xdr:rowOff>
    </xdr:from>
    <xdr:to>
      <xdr:col>0</xdr:col>
      <xdr:colOff>1400175</xdr:colOff>
      <xdr:row>110</xdr:row>
      <xdr:rowOff>1014244</xdr:rowOff>
    </xdr:to>
    <xdr:pic>
      <xdr:nvPicPr>
        <xdr:cNvPr id="764" name="Рисунок 763">
          <a:extLst>
            <a:ext uri="{FF2B5EF4-FFF2-40B4-BE49-F238E27FC236}">
              <a16:creationId xmlns:a16="http://schemas.microsoft.com/office/drawing/2014/main" id="{AFBB2F19-4DF9-49C6-929F-08B1C9B9B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14426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111</xdr:row>
      <xdr:rowOff>22820</xdr:rowOff>
    </xdr:from>
    <xdr:to>
      <xdr:col>0</xdr:col>
      <xdr:colOff>1400175</xdr:colOff>
      <xdr:row>111</xdr:row>
      <xdr:rowOff>986822</xdr:rowOff>
    </xdr:to>
    <xdr:pic>
      <xdr:nvPicPr>
        <xdr:cNvPr id="766" name="Рисунок 765">
          <a:extLst>
            <a:ext uri="{FF2B5EF4-FFF2-40B4-BE49-F238E27FC236}">
              <a16:creationId xmlns:a16="http://schemas.microsoft.com/office/drawing/2014/main" id="{B22140E6-5AA8-4615-AFF5-23701AE3D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18132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112</xdr:row>
      <xdr:rowOff>22820</xdr:rowOff>
    </xdr:from>
    <xdr:to>
      <xdr:col>0</xdr:col>
      <xdr:colOff>1400175</xdr:colOff>
      <xdr:row>112</xdr:row>
      <xdr:rowOff>986822</xdr:rowOff>
    </xdr:to>
    <xdr:pic>
      <xdr:nvPicPr>
        <xdr:cNvPr id="768" name="Рисунок 767">
          <a:extLst>
            <a:ext uri="{FF2B5EF4-FFF2-40B4-BE49-F238E27FC236}">
              <a16:creationId xmlns:a16="http://schemas.microsoft.com/office/drawing/2014/main" id="{370DE6E1-6D71-4F10-9801-1AD2FF78B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19097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113</xdr:row>
      <xdr:rowOff>22820</xdr:rowOff>
    </xdr:from>
    <xdr:to>
      <xdr:col>0</xdr:col>
      <xdr:colOff>1400175</xdr:colOff>
      <xdr:row>113</xdr:row>
      <xdr:rowOff>986822</xdr:rowOff>
    </xdr:to>
    <xdr:pic>
      <xdr:nvPicPr>
        <xdr:cNvPr id="770" name="Рисунок 769">
          <a:extLst>
            <a:ext uri="{FF2B5EF4-FFF2-40B4-BE49-F238E27FC236}">
              <a16:creationId xmlns:a16="http://schemas.microsoft.com/office/drawing/2014/main" id="{85E654F0-3D5E-4B71-82D6-A9C2B28F3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20062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114</xdr:row>
      <xdr:rowOff>22820</xdr:rowOff>
    </xdr:from>
    <xdr:to>
      <xdr:col>0</xdr:col>
      <xdr:colOff>1400175</xdr:colOff>
      <xdr:row>114</xdr:row>
      <xdr:rowOff>986822</xdr:rowOff>
    </xdr:to>
    <xdr:pic>
      <xdr:nvPicPr>
        <xdr:cNvPr id="772" name="Рисунок 771">
          <a:extLst>
            <a:ext uri="{FF2B5EF4-FFF2-40B4-BE49-F238E27FC236}">
              <a16:creationId xmlns:a16="http://schemas.microsoft.com/office/drawing/2014/main" id="{1E015369-BE6F-4BCF-9871-E48811754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21027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115</xdr:row>
      <xdr:rowOff>23391</xdr:rowOff>
    </xdr:from>
    <xdr:to>
      <xdr:col>0</xdr:col>
      <xdr:colOff>1400175</xdr:colOff>
      <xdr:row>115</xdr:row>
      <xdr:rowOff>976745</xdr:rowOff>
    </xdr:to>
    <xdr:pic>
      <xdr:nvPicPr>
        <xdr:cNvPr id="774" name="Рисунок 773">
          <a:extLst>
            <a:ext uri="{FF2B5EF4-FFF2-40B4-BE49-F238E27FC236}">
              <a16:creationId xmlns:a16="http://schemas.microsoft.com/office/drawing/2014/main" id="{27E69742-32CD-45C6-97F7-5A6611F23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9220491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117</xdr:row>
      <xdr:rowOff>23391</xdr:rowOff>
    </xdr:from>
    <xdr:to>
      <xdr:col>0</xdr:col>
      <xdr:colOff>1400175</xdr:colOff>
      <xdr:row>117</xdr:row>
      <xdr:rowOff>976745</xdr:rowOff>
    </xdr:to>
    <xdr:pic>
      <xdr:nvPicPr>
        <xdr:cNvPr id="776" name="Рисунок 775">
          <a:extLst>
            <a:ext uri="{FF2B5EF4-FFF2-40B4-BE49-F238E27FC236}">
              <a16:creationId xmlns:a16="http://schemas.microsoft.com/office/drawing/2014/main" id="{E8DEB94A-13BE-467E-86CC-7C1359E1E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1601741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124</xdr:row>
      <xdr:rowOff>25040</xdr:rowOff>
    </xdr:from>
    <xdr:to>
      <xdr:col>0</xdr:col>
      <xdr:colOff>1400175</xdr:colOff>
      <xdr:row>124</xdr:row>
      <xdr:rowOff>965566</xdr:rowOff>
    </xdr:to>
    <xdr:pic>
      <xdr:nvPicPr>
        <xdr:cNvPr id="778" name="Рисунок 777">
          <a:extLst>
            <a:ext uri="{FF2B5EF4-FFF2-40B4-BE49-F238E27FC236}">
              <a16:creationId xmlns:a16="http://schemas.microsoft.com/office/drawing/2014/main" id="{19F9FB2E-C9F2-4917-A9A0-2F5041EC8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9699640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125</xdr:row>
      <xdr:rowOff>25040</xdr:rowOff>
    </xdr:from>
    <xdr:to>
      <xdr:col>0</xdr:col>
      <xdr:colOff>1400175</xdr:colOff>
      <xdr:row>125</xdr:row>
      <xdr:rowOff>965566</xdr:rowOff>
    </xdr:to>
    <xdr:pic>
      <xdr:nvPicPr>
        <xdr:cNvPr id="780" name="Рисунок 779">
          <a:extLst>
            <a:ext uri="{FF2B5EF4-FFF2-40B4-BE49-F238E27FC236}">
              <a16:creationId xmlns:a16="http://schemas.microsoft.com/office/drawing/2014/main" id="{76563F92-47E9-4B34-9EA0-C742B6780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0690240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127</xdr:row>
      <xdr:rowOff>25040</xdr:rowOff>
    </xdr:from>
    <xdr:to>
      <xdr:col>0</xdr:col>
      <xdr:colOff>1400175</xdr:colOff>
      <xdr:row>127</xdr:row>
      <xdr:rowOff>965566</xdr:rowOff>
    </xdr:to>
    <xdr:pic>
      <xdr:nvPicPr>
        <xdr:cNvPr id="782" name="Рисунок 781">
          <a:extLst>
            <a:ext uri="{FF2B5EF4-FFF2-40B4-BE49-F238E27FC236}">
              <a16:creationId xmlns:a16="http://schemas.microsoft.com/office/drawing/2014/main" id="{A7ED0FA1-6136-469B-A122-CD1765761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306196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130</xdr:row>
      <xdr:rowOff>25040</xdr:rowOff>
    </xdr:from>
    <xdr:to>
      <xdr:col>0</xdr:col>
      <xdr:colOff>1400175</xdr:colOff>
      <xdr:row>130</xdr:row>
      <xdr:rowOff>965566</xdr:rowOff>
    </xdr:to>
    <xdr:pic>
      <xdr:nvPicPr>
        <xdr:cNvPr id="784" name="Рисунок 783">
          <a:extLst>
            <a:ext uri="{FF2B5EF4-FFF2-40B4-BE49-F238E27FC236}">
              <a16:creationId xmlns:a16="http://schemas.microsoft.com/office/drawing/2014/main" id="{271CFFEB-1AA1-42CA-85A8-E9B3E2C14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68148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131</xdr:row>
      <xdr:rowOff>25040</xdr:rowOff>
    </xdr:from>
    <xdr:to>
      <xdr:col>0</xdr:col>
      <xdr:colOff>1400175</xdr:colOff>
      <xdr:row>131</xdr:row>
      <xdr:rowOff>965566</xdr:rowOff>
    </xdr:to>
    <xdr:pic>
      <xdr:nvPicPr>
        <xdr:cNvPr id="786" name="Рисунок 785">
          <a:extLst>
            <a:ext uri="{FF2B5EF4-FFF2-40B4-BE49-F238E27FC236}">
              <a16:creationId xmlns:a16="http://schemas.microsoft.com/office/drawing/2014/main" id="{56327B63-5A06-4FF3-9EFF-B7D1AABA0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78054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132</xdr:row>
      <xdr:rowOff>25040</xdr:rowOff>
    </xdr:from>
    <xdr:to>
      <xdr:col>0</xdr:col>
      <xdr:colOff>1400175</xdr:colOff>
      <xdr:row>132</xdr:row>
      <xdr:rowOff>965566</xdr:rowOff>
    </xdr:to>
    <xdr:pic>
      <xdr:nvPicPr>
        <xdr:cNvPr id="788" name="Рисунок 787">
          <a:extLst>
            <a:ext uri="{FF2B5EF4-FFF2-40B4-BE49-F238E27FC236}">
              <a16:creationId xmlns:a16="http://schemas.microsoft.com/office/drawing/2014/main" id="{47C31A78-6041-43EC-AEFF-EE14AD515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87960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133</xdr:row>
      <xdr:rowOff>25040</xdr:rowOff>
    </xdr:from>
    <xdr:to>
      <xdr:col>0</xdr:col>
      <xdr:colOff>1400175</xdr:colOff>
      <xdr:row>133</xdr:row>
      <xdr:rowOff>965566</xdr:rowOff>
    </xdr:to>
    <xdr:pic>
      <xdr:nvPicPr>
        <xdr:cNvPr id="790" name="Рисунок 789">
          <a:extLst>
            <a:ext uri="{FF2B5EF4-FFF2-40B4-BE49-F238E27FC236}">
              <a16:creationId xmlns:a16="http://schemas.microsoft.com/office/drawing/2014/main" id="{F75320F3-581D-4B7C-8610-C6CC5144F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97866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24445</xdr:rowOff>
    </xdr:from>
    <xdr:to>
      <xdr:col>0</xdr:col>
      <xdr:colOff>1400175</xdr:colOff>
      <xdr:row>135</xdr:row>
      <xdr:rowOff>1080456</xdr:rowOff>
    </xdr:to>
    <xdr:pic>
      <xdr:nvPicPr>
        <xdr:cNvPr id="792" name="Рисунок 791">
          <a:extLst>
            <a:ext uri="{FF2B5EF4-FFF2-40B4-BE49-F238E27FC236}">
              <a16:creationId xmlns:a16="http://schemas.microsoft.com/office/drawing/2014/main" id="{A5EF6869-40A3-4B41-8D9E-71BA60603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2157745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137</xdr:row>
      <xdr:rowOff>22597</xdr:rowOff>
    </xdr:from>
    <xdr:to>
      <xdr:col>0</xdr:col>
      <xdr:colOff>1400175</xdr:colOff>
      <xdr:row>137</xdr:row>
      <xdr:rowOff>1025157</xdr:rowOff>
    </xdr:to>
    <xdr:pic>
      <xdr:nvPicPr>
        <xdr:cNvPr id="794" name="Рисунок 793">
          <a:extLst>
            <a:ext uri="{FF2B5EF4-FFF2-40B4-BE49-F238E27FC236}">
              <a16:creationId xmlns:a16="http://schemas.microsoft.com/office/drawing/2014/main" id="{3D5F335A-B267-4168-A679-DEA4E5886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464192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139</xdr:row>
      <xdr:rowOff>22597</xdr:rowOff>
    </xdr:from>
    <xdr:to>
      <xdr:col>0</xdr:col>
      <xdr:colOff>1400175</xdr:colOff>
      <xdr:row>139</xdr:row>
      <xdr:rowOff>1025157</xdr:rowOff>
    </xdr:to>
    <xdr:pic>
      <xdr:nvPicPr>
        <xdr:cNvPr id="796" name="Рисунок 795">
          <a:extLst>
            <a:ext uri="{FF2B5EF4-FFF2-40B4-BE49-F238E27FC236}">
              <a16:creationId xmlns:a16="http://schemas.microsoft.com/office/drawing/2014/main" id="{A67D5FC7-7C1B-41C7-8392-C2664AD98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7070797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140</xdr:row>
      <xdr:rowOff>22597</xdr:rowOff>
    </xdr:from>
    <xdr:to>
      <xdr:col>0</xdr:col>
      <xdr:colOff>1400175</xdr:colOff>
      <xdr:row>140</xdr:row>
      <xdr:rowOff>1025157</xdr:rowOff>
    </xdr:to>
    <xdr:pic>
      <xdr:nvPicPr>
        <xdr:cNvPr id="798" name="Рисунок 797">
          <a:extLst>
            <a:ext uri="{FF2B5EF4-FFF2-40B4-BE49-F238E27FC236}">
              <a16:creationId xmlns:a16="http://schemas.microsoft.com/office/drawing/2014/main" id="{29D3592A-9B6B-43CD-851E-B4DF5DE73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118547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144</xdr:row>
      <xdr:rowOff>22597</xdr:rowOff>
    </xdr:from>
    <xdr:to>
      <xdr:col>0</xdr:col>
      <xdr:colOff>1400175</xdr:colOff>
      <xdr:row>144</xdr:row>
      <xdr:rowOff>1025157</xdr:rowOff>
    </xdr:to>
    <xdr:pic>
      <xdr:nvPicPr>
        <xdr:cNvPr id="800" name="Рисунок 799">
          <a:extLst>
            <a:ext uri="{FF2B5EF4-FFF2-40B4-BE49-F238E27FC236}">
              <a16:creationId xmlns:a16="http://schemas.microsoft.com/office/drawing/2014/main" id="{5D99EFE6-3792-4C4E-806A-F8DA16DAA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330967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149</xdr:row>
      <xdr:rowOff>24705</xdr:rowOff>
    </xdr:from>
    <xdr:to>
      <xdr:col>0</xdr:col>
      <xdr:colOff>1400175</xdr:colOff>
      <xdr:row>149</xdr:row>
      <xdr:rowOff>956358</xdr:rowOff>
    </xdr:to>
    <xdr:pic>
      <xdr:nvPicPr>
        <xdr:cNvPr id="802" name="Рисунок 801">
          <a:extLst>
            <a:ext uri="{FF2B5EF4-FFF2-40B4-BE49-F238E27FC236}">
              <a16:creationId xmlns:a16="http://schemas.microsoft.com/office/drawing/2014/main" id="{A3FE8028-6762-4793-B3AC-310090B28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9884030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150</xdr:row>
      <xdr:rowOff>24705</xdr:rowOff>
    </xdr:from>
    <xdr:to>
      <xdr:col>0</xdr:col>
      <xdr:colOff>1400175</xdr:colOff>
      <xdr:row>150</xdr:row>
      <xdr:rowOff>956358</xdr:rowOff>
    </xdr:to>
    <xdr:pic>
      <xdr:nvPicPr>
        <xdr:cNvPr id="804" name="Рисунок 803">
          <a:extLst>
            <a:ext uri="{FF2B5EF4-FFF2-40B4-BE49-F238E27FC236}">
              <a16:creationId xmlns:a16="http://schemas.microsoft.com/office/drawing/2014/main" id="{2DE34871-E193-41BD-85B1-F3CB8AE6A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0865105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156</xdr:row>
      <xdr:rowOff>22138</xdr:rowOff>
    </xdr:from>
    <xdr:to>
      <xdr:col>0</xdr:col>
      <xdr:colOff>1400175</xdr:colOff>
      <xdr:row>156</xdr:row>
      <xdr:rowOff>930360</xdr:rowOff>
    </xdr:to>
    <xdr:pic>
      <xdr:nvPicPr>
        <xdr:cNvPr id="806" name="Рисунок 805">
          <a:extLst>
            <a:ext uri="{FF2B5EF4-FFF2-40B4-BE49-F238E27FC236}">
              <a16:creationId xmlns:a16="http://schemas.microsoft.com/office/drawing/2014/main" id="{203B8B04-33C7-4A37-A34C-9D07A77F9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8749238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23875</xdr:rowOff>
    </xdr:from>
    <xdr:to>
      <xdr:col>0</xdr:col>
      <xdr:colOff>1400175</xdr:colOff>
      <xdr:row>159</xdr:row>
      <xdr:rowOff>909572</xdr:rowOff>
    </xdr:to>
    <xdr:pic>
      <xdr:nvPicPr>
        <xdr:cNvPr id="808" name="Рисунок 807">
          <a:extLst>
            <a:ext uri="{FF2B5EF4-FFF2-40B4-BE49-F238E27FC236}">
              <a16:creationId xmlns:a16="http://schemas.microsoft.com/office/drawing/2014/main" id="{99C71492-D8FC-4900-924D-D6001FD10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2465725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160</xdr:row>
      <xdr:rowOff>23875</xdr:rowOff>
    </xdr:from>
    <xdr:to>
      <xdr:col>0</xdr:col>
      <xdr:colOff>1400175</xdr:colOff>
      <xdr:row>160</xdr:row>
      <xdr:rowOff>909572</xdr:rowOff>
    </xdr:to>
    <xdr:pic>
      <xdr:nvPicPr>
        <xdr:cNvPr id="810" name="Рисунок 809">
          <a:extLst>
            <a:ext uri="{FF2B5EF4-FFF2-40B4-BE49-F238E27FC236}">
              <a16:creationId xmlns:a16="http://schemas.microsoft.com/office/drawing/2014/main" id="{226C036B-66FE-4528-AA24-B2990F6ED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3399175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166</xdr:row>
      <xdr:rowOff>21915</xdr:rowOff>
    </xdr:from>
    <xdr:to>
      <xdr:col>0</xdr:col>
      <xdr:colOff>1400175</xdr:colOff>
      <xdr:row>166</xdr:row>
      <xdr:rowOff>968683</xdr:rowOff>
    </xdr:to>
    <xdr:pic>
      <xdr:nvPicPr>
        <xdr:cNvPr id="812" name="Рисунок 811">
          <a:extLst>
            <a:ext uri="{FF2B5EF4-FFF2-40B4-BE49-F238E27FC236}">
              <a16:creationId xmlns:a16="http://schemas.microsoft.com/office/drawing/2014/main" id="{32810AFE-8F3F-41F0-AD68-C00007A1B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123629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23813</xdr:rowOff>
    </xdr:from>
    <xdr:to>
      <xdr:col>0</xdr:col>
      <xdr:colOff>1400175</xdr:colOff>
      <xdr:row>174</xdr:row>
      <xdr:rowOff>938213</xdr:rowOff>
    </xdr:to>
    <xdr:pic>
      <xdr:nvPicPr>
        <xdr:cNvPr id="814" name="Рисунок 813">
          <a:extLst>
            <a:ext uri="{FF2B5EF4-FFF2-40B4-BE49-F238E27FC236}">
              <a16:creationId xmlns:a16="http://schemas.microsoft.com/office/drawing/2014/main" id="{33145147-B381-489A-A460-40F2128DA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189666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175</xdr:row>
      <xdr:rowOff>23254</xdr:rowOff>
    </xdr:from>
    <xdr:to>
      <xdr:col>0</xdr:col>
      <xdr:colOff>1400175</xdr:colOff>
      <xdr:row>175</xdr:row>
      <xdr:rowOff>1186425</xdr:rowOff>
    </xdr:to>
    <xdr:pic>
      <xdr:nvPicPr>
        <xdr:cNvPr id="816" name="Рисунок 815">
          <a:extLst>
            <a:ext uri="{FF2B5EF4-FFF2-40B4-BE49-F238E27FC236}">
              <a16:creationId xmlns:a16="http://schemas.microsoft.com/office/drawing/2014/main" id="{01DFD6C6-9DF5-4104-A82F-33AEF5BED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858129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23254</xdr:rowOff>
    </xdr:from>
    <xdr:to>
      <xdr:col>0</xdr:col>
      <xdr:colOff>1400175</xdr:colOff>
      <xdr:row>176</xdr:row>
      <xdr:rowOff>1186425</xdr:rowOff>
    </xdr:to>
    <xdr:pic>
      <xdr:nvPicPr>
        <xdr:cNvPr id="818" name="Рисунок 817">
          <a:extLst>
            <a:ext uri="{FF2B5EF4-FFF2-40B4-BE49-F238E27FC236}">
              <a16:creationId xmlns:a16="http://schemas.microsoft.com/office/drawing/2014/main" id="{75EBB990-2E2B-405D-93EB-178D36612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4067804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181</xdr:row>
      <xdr:rowOff>23242</xdr:rowOff>
    </xdr:from>
    <xdr:to>
      <xdr:col>0</xdr:col>
      <xdr:colOff>1400175</xdr:colOff>
      <xdr:row>181</xdr:row>
      <xdr:rowOff>1186413</xdr:rowOff>
    </xdr:to>
    <xdr:pic>
      <xdr:nvPicPr>
        <xdr:cNvPr id="820" name="Рисунок 819">
          <a:extLst>
            <a:ext uri="{FF2B5EF4-FFF2-40B4-BE49-F238E27FC236}">
              <a16:creationId xmlns:a16="http://schemas.microsoft.com/office/drawing/2014/main" id="{550ED76F-F9F4-45F0-B6B5-C5C1380D47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801967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182</xdr:row>
      <xdr:rowOff>23242</xdr:rowOff>
    </xdr:from>
    <xdr:to>
      <xdr:col>0</xdr:col>
      <xdr:colOff>1400175</xdr:colOff>
      <xdr:row>182</xdr:row>
      <xdr:rowOff>1186413</xdr:rowOff>
    </xdr:to>
    <xdr:pic>
      <xdr:nvPicPr>
        <xdr:cNvPr id="822" name="Рисунок 821">
          <a:extLst>
            <a:ext uri="{FF2B5EF4-FFF2-40B4-BE49-F238E27FC236}">
              <a16:creationId xmlns:a16="http://schemas.microsoft.com/office/drawing/2014/main" id="{C0C53255-2AEE-4705-B8F1-C4633B2BB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011642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189</xdr:row>
      <xdr:rowOff>21307</xdr:rowOff>
    </xdr:from>
    <xdr:to>
      <xdr:col>0</xdr:col>
      <xdr:colOff>1400175</xdr:colOff>
      <xdr:row>189</xdr:row>
      <xdr:rowOff>902607</xdr:rowOff>
    </xdr:to>
    <xdr:pic>
      <xdr:nvPicPr>
        <xdr:cNvPr id="824" name="Рисунок 823">
          <a:extLst>
            <a:ext uri="{FF2B5EF4-FFF2-40B4-BE49-F238E27FC236}">
              <a16:creationId xmlns:a16="http://schemas.microsoft.com/office/drawing/2014/main" id="{5995A0FF-F694-46D5-950F-ACD921AFA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0315507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190</xdr:row>
      <xdr:rowOff>21307</xdr:rowOff>
    </xdr:from>
    <xdr:to>
      <xdr:col>0</xdr:col>
      <xdr:colOff>1400175</xdr:colOff>
      <xdr:row>190</xdr:row>
      <xdr:rowOff>902607</xdr:rowOff>
    </xdr:to>
    <xdr:pic>
      <xdr:nvPicPr>
        <xdr:cNvPr id="826" name="Рисунок 825">
          <a:extLst>
            <a:ext uri="{FF2B5EF4-FFF2-40B4-BE49-F238E27FC236}">
              <a16:creationId xmlns:a16="http://schemas.microsoft.com/office/drawing/2014/main" id="{64676DCF-10DA-483A-A20B-DABAC5075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1239432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191</xdr:row>
      <xdr:rowOff>21307</xdr:rowOff>
    </xdr:from>
    <xdr:to>
      <xdr:col>0</xdr:col>
      <xdr:colOff>1400175</xdr:colOff>
      <xdr:row>191</xdr:row>
      <xdr:rowOff>902607</xdr:rowOff>
    </xdr:to>
    <xdr:pic>
      <xdr:nvPicPr>
        <xdr:cNvPr id="828" name="Рисунок 827">
          <a:extLst>
            <a:ext uri="{FF2B5EF4-FFF2-40B4-BE49-F238E27FC236}">
              <a16:creationId xmlns:a16="http://schemas.microsoft.com/office/drawing/2014/main" id="{6F0A88C0-BA08-43BA-956B-1C9D4D25E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2163357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192</xdr:row>
      <xdr:rowOff>25177</xdr:rowOff>
    </xdr:from>
    <xdr:to>
      <xdr:col>0</xdr:col>
      <xdr:colOff>1400175</xdr:colOff>
      <xdr:row>192</xdr:row>
      <xdr:rowOff>955906</xdr:rowOff>
    </xdr:to>
    <xdr:pic>
      <xdr:nvPicPr>
        <xdr:cNvPr id="830" name="Рисунок 829">
          <a:extLst>
            <a:ext uri="{FF2B5EF4-FFF2-40B4-BE49-F238E27FC236}">
              <a16:creationId xmlns:a16="http://schemas.microsoft.com/office/drawing/2014/main" id="{7BF869DF-0C86-4B63-8FC0-AAA6235E2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3091152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193</xdr:row>
      <xdr:rowOff>25177</xdr:rowOff>
    </xdr:from>
    <xdr:to>
      <xdr:col>0</xdr:col>
      <xdr:colOff>1400175</xdr:colOff>
      <xdr:row>193</xdr:row>
      <xdr:rowOff>955906</xdr:rowOff>
    </xdr:to>
    <xdr:pic>
      <xdr:nvPicPr>
        <xdr:cNvPr id="832" name="Рисунок 831">
          <a:extLst>
            <a:ext uri="{FF2B5EF4-FFF2-40B4-BE49-F238E27FC236}">
              <a16:creationId xmlns:a16="http://schemas.microsoft.com/office/drawing/2014/main" id="{0546BCE0-B115-4B77-9916-AB5CFC2EB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407222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194</xdr:row>
      <xdr:rowOff>25499</xdr:rowOff>
    </xdr:from>
    <xdr:to>
      <xdr:col>0</xdr:col>
      <xdr:colOff>1400175</xdr:colOff>
      <xdr:row>194</xdr:row>
      <xdr:rowOff>993687</xdr:rowOff>
    </xdr:to>
    <xdr:pic>
      <xdr:nvPicPr>
        <xdr:cNvPr id="834" name="Рисунок 833">
          <a:extLst>
            <a:ext uri="{FF2B5EF4-FFF2-40B4-BE49-F238E27FC236}">
              <a16:creationId xmlns:a16="http://schemas.microsoft.com/office/drawing/2014/main" id="{6ABDA6D5-8E6E-4451-A6D3-3415E9B5C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5053624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195</xdr:row>
      <xdr:rowOff>25499</xdr:rowOff>
    </xdr:from>
    <xdr:to>
      <xdr:col>0</xdr:col>
      <xdr:colOff>1400175</xdr:colOff>
      <xdr:row>195</xdr:row>
      <xdr:rowOff>993687</xdr:rowOff>
    </xdr:to>
    <xdr:pic>
      <xdr:nvPicPr>
        <xdr:cNvPr id="836" name="Рисунок 835">
          <a:extLst>
            <a:ext uri="{FF2B5EF4-FFF2-40B4-BE49-F238E27FC236}">
              <a16:creationId xmlns:a16="http://schemas.microsoft.com/office/drawing/2014/main" id="{E4BA031E-80D6-46AC-8D27-A50FC646F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6072799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196</xdr:row>
      <xdr:rowOff>25499</xdr:rowOff>
    </xdr:from>
    <xdr:to>
      <xdr:col>0</xdr:col>
      <xdr:colOff>1400175</xdr:colOff>
      <xdr:row>196</xdr:row>
      <xdr:rowOff>993687</xdr:rowOff>
    </xdr:to>
    <xdr:pic>
      <xdr:nvPicPr>
        <xdr:cNvPr id="838" name="Рисунок 837">
          <a:extLst>
            <a:ext uri="{FF2B5EF4-FFF2-40B4-BE49-F238E27FC236}">
              <a16:creationId xmlns:a16="http://schemas.microsoft.com/office/drawing/2014/main" id="{F63893CB-C3B1-433E-919A-C13519F35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7091974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197</xdr:row>
      <xdr:rowOff>25177</xdr:rowOff>
    </xdr:from>
    <xdr:to>
      <xdr:col>0</xdr:col>
      <xdr:colOff>1400175</xdr:colOff>
      <xdr:row>197</xdr:row>
      <xdr:rowOff>955906</xdr:rowOff>
    </xdr:to>
    <xdr:pic>
      <xdr:nvPicPr>
        <xdr:cNvPr id="840" name="Рисунок 839">
          <a:extLst>
            <a:ext uri="{FF2B5EF4-FFF2-40B4-BE49-F238E27FC236}">
              <a16:creationId xmlns:a16="http://schemas.microsoft.com/office/drawing/2014/main" id="{16498F52-035B-4C0C-9A9E-1DC3E8386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811082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198</xdr:row>
      <xdr:rowOff>25177</xdr:rowOff>
    </xdr:from>
    <xdr:to>
      <xdr:col>0</xdr:col>
      <xdr:colOff>1400175</xdr:colOff>
      <xdr:row>198</xdr:row>
      <xdr:rowOff>955906</xdr:rowOff>
    </xdr:to>
    <xdr:pic>
      <xdr:nvPicPr>
        <xdr:cNvPr id="842" name="Рисунок 841">
          <a:extLst>
            <a:ext uri="{FF2B5EF4-FFF2-40B4-BE49-F238E27FC236}">
              <a16:creationId xmlns:a16="http://schemas.microsoft.com/office/drawing/2014/main" id="{C1FC46D4-3FF9-4005-981E-66FAEDF99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9091902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199</xdr:row>
      <xdr:rowOff>25177</xdr:rowOff>
    </xdr:from>
    <xdr:to>
      <xdr:col>0</xdr:col>
      <xdr:colOff>1400175</xdr:colOff>
      <xdr:row>199</xdr:row>
      <xdr:rowOff>955906</xdr:rowOff>
    </xdr:to>
    <xdr:pic>
      <xdr:nvPicPr>
        <xdr:cNvPr id="844" name="Рисунок 843">
          <a:extLst>
            <a:ext uri="{FF2B5EF4-FFF2-40B4-BE49-F238E27FC236}">
              <a16:creationId xmlns:a16="http://schemas.microsoft.com/office/drawing/2014/main" id="{57A164EB-0B04-4001-9272-8D9D75398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007297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201</xdr:row>
      <xdr:rowOff>23019</xdr:rowOff>
    </xdr:from>
    <xdr:to>
      <xdr:col>0</xdr:col>
      <xdr:colOff>1400175</xdr:colOff>
      <xdr:row>201</xdr:row>
      <xdr:rowOff>1005658</xdr:rowOff>
    </xdr:to>
    <xdr:pic>
      <xdr:nvPicPr>
        <xdr:cNvPr id="846" name="Рисунок 845">
          <a:extLst>
            <a:ext uri="{FF2B5EF4-FFF2-40B4-BE49-F238E27FC236}">
              <a16:creationId xmlns:a16="http://schemas.microsoft.com/office/drawing/2014/main" id="{25E7EB85-DA83-478F-AB22-90D4D9AFA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1242394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25722</xdr:rowOff>
    </xdr:from>
    <xdr:to>
      <xdr:col>0</xdr:col>
      <xdr:colOff>1400175</xdr:colOff>
      <xdr:row>210</xdr:row>
      <xdr:rowOff>1031562</xdr:rowOff>
    </xdr:to>
    <xdr:pic>
      <xdr:nvPicPr>
        <xdr:cNvPr id="848" name="Рисунок 847">
          <a:extLst>
            <a:ext uri="{FF2B5EF4-FFF2-40B4-BE49-F238E27FC236}">
              <a16:creationId xmlns:a16="http://schemas.microsoft.com/office/drawing/2014/main" id="{4B87BDB3-64E5-4934-B3DB-B0405B954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3322797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213</xdr:row>
      <xdr:rowOff>25722</xdr:rowOff>
    </xdr:from>
    <xdr:to>
      <xdr:col>0</xdr:col>
      <xdr:colOff>1400175</xdr:colOff>
      <xdr:row>213</xdr:row>
      <xdr:rowOff>1031562</xdr:rowOff>
    </xdr:to>
    <xdr:pic>
      <xdr:nvPicPr>
        <xdr:cNvPr id="850" name="Рисунок 849">
          <a:extLst>
            <a:ext uri="{FF2B5EF4-FFF2-40B4-BE49-F238E27FC236}">
              <a16:creationId xmlns:a16="http://schemas.microsoft.com/office/drawing/2014/main" id="{45C1B3DC-E949-4FC9-9C4B-A47617242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7142322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216</xdr:row>
      <xdr:rowOff>25425</xdr:rowOff>
    </xdr:from>
    <xdr:to>
      <xdr:col>0</xdr:col>
      <xdr:colOff>1400175</xdr:colOff>
      <xdr:row>216</xdr:row>
      <xdr:rowOff>850868</xdr:rowOff>
    </xdr:to>
    <xdr:pic>
      <xdr:nvPicPr>
        <xdr:cNvPr id="852" name="Рисунок 851">
          <a:extLst>
            <a:ext uri="{FF2B5EF4-FFF2-40B4-BE49-F238E27FC236}">
              <a16:creationId xmlns:a16="http://schemas.microsoft.com/office/drawing/2014/main" id="{D2FBACEA-D895-4D45-9968-0C7AD283A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961550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221</xdr:row>
      <xdr:rowOff>22126</xdr:rowOff>
    </xdr:from>
    <xdr:to>
      <xdr:col>0</xdr:col>
      <xdr:colOff>1400175</xdr:colOff>
      <xdr:row>221</xdr:row>
      <xdr:rowOff>806553</xdr:rowOff>
    </xdr:to>
    <xdr:pic>
      <xdr:nvPicPr>
        <xdr:cNvPr id="854" name="Рисунок 853">
          <a:extLst>
            <a:ext uri="{FF2B5EF4-FFF2-40B4-BE49-F238E27FC236}">
              <a16:creationId xmlns:a16="http://schemas.microsoft.com/office/drawing/2014/main" id="{C81C5850-8C4F-4F0C-88EC-F1B207BBE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7359051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223</xdr:row>
      <xdr:rowOff>22126</xdr:rowOff>
    </xdr:from>
    <xdr:to>
      <xdr:col>0</xdr:col>
      <xdr:colOff>1400175</xdr:colOff>
      <xdr:row>223</xdr:row>
      <xdr:rowOff>806553</xdr:rowOff>
    </xdr:to>
    <xdr:pic>
      <xdr:nvPicPr>
        <xdr:cNvPr id="856" name="Рисунок 855">
          <a:extLst>
            <a:ext uri="{FF2B5EF4-FFF2-40B4-BE49-F238E27FC236}">
              <a16:creationId xmlns:a16="http://schemas.microsoft.com/office/drawing/2014/main" id="{081D49CE-02D7-48CE-BDCC-855CD2BD1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9568851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224</xdr:row>
      <xdr:rowOff>21754</xdr:rowOff>
    </xdr:from>
    <xdr:to>
      <xdr:col>0</xdr:col>
      <xdr:colOff>1400175</xdr:colOff>
      <xdr:row>224</xdr:row>
      <xdr:rowOff>940292</xdr:rowOff>
    </xdr:to>
    <xdr:pic>
      <xdr:nvPicPr>
        <xdr:cNvPr id="858" name="Рисунок 857">
          <a:extLst>
            <a:ext uri="{FF2B5EF4-FFF2-40B4-BE49-F238E27FC236}">
              <a16:creationId xmlns:a16="http://schemas.microsoft.com/office/drawing/2014/main" id="{B7D3A088-92AB-4A6D-A004-9D85C8E27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0397154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235</xdr:row>
      <xdr:rowOff>22994</xdr:rowOff>
    </xdr:from>
    <xdr:to>
      <xdr:col>0</xdr:col>
      <xdr:colOff>1400175</xdr:colOff>
      <xdr:row>235</xdr:row>
      <xdr:rowOff>977150</xdr:rowOff>
    </xdr:to>
    <xdr:pic>
      <xdr:nvPicPr>
        <xdr:cNvPr id="860" name="Рисунок 859">
          <a:extLst>
            <a:ext uri="{FF2B5EF4-FFF2-40B4-BE49-F238E27FC236}">
              <a16:creationId xmlns:a16="http://schemas.microsoft.com/office/drawing/2014/main" id="{D765D3C9-E977-4830-8911-454DD8B28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5171669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239</xdr:row>
      <xdr:rowOff>22994</xdr:rowOff>
    </xdr:from>
    <xdr:to>
      <xdr:col>0</xdr:col>
      <xdr:colOff>1400175</xdr:colOff>
      <xdr:row>239</xdr:row>
      <xdr:rowOff>977150</xdr:rowOff>
    </xdr:to>
    <xdr:pic>
      <xdr:nvPicPr>
        <xdr:cNvPr id="862" name="Рисунок 861">
          <a:extLst>
            <a:ext uri="{FF2B5EF4-FFF2-40B4-BE49-F238E27FC236}">
              <a16:creationId xmlns:a16="http://schemas.microsoft.com/office/drawing/2014/main" id="{7D03E889-CEA3-4E33-ACEF-9ABF4E632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0315169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242</xdr:row>
      <xdr:rowOff>22994</xdr:rowOff>
    </xdr:from>
    <xdr:to>
      <xdr:col>0</xdr:col>
      <xdr:colOff>1400175</xdr:colOff>
      <xdr:row>242</xdr:row>
      <xdr:rowOff>977150</xdr:rowOff>
    </xdr:to>
    <xdr:pic>
      <xdr:nvPicPr>
        <xdr:cNvPr id="864" name="Рисунок 863">
          <a:extLst>
            <a:ext uri="{FF2B5EF4-FFF2-40B4-BE49-F238E27FC236}">
              <a16:creationId xmlns:a16="http://schemas.microsoft.com/office/drawing/2014/main" id="{26B9BA4E-51FF-4412-9C4F-D8B8AF1CB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4077544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24160</xdr:rowOff>
    </xdr:from>
    <xdr:to>
      <xdr:col>0</xdr:col>
      <xdr:colOff>1400175</xdr:colOff>
      <xdr:row>245</xdr:row>
      <xdr:rowOff>985505</xdr:rowOff>
    </xdr:to>
    <xdr:pic>
      <xdr:nvPicPr>
        <xdr:cNvPr id="866" name="Рисунок 865">
          <a:extLst>
            <a:ext uri="{FF2B5EF4-FFF2-40B4-BE49-F238E27FC236}">
              <a16:creationId xmlns:a16="http://schemas.microsoft.com/office/drawing/2014/main" id="{0DB77A21-1377-4540-83C1-56431C3DE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78410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246</xdr:row>
      <xdr:rowOff>24160</xdr:rowOff>
    </xdr:from>
    <xdr:to>
      <xdr:col>0</xdr:col>
      <xdr:colOff>1400175</xdr:colOff>
      <xdr:row>246</xdr:row>
      <xdr:rowOff>985505</xdr:rowOff>
    </xdr:to>
    <xdr:pic>
      <xdr:nvPicPr>
        <xdr:cNvPr id="868" name="Рисунок 867">
          <a:extLst>
            <a:ext uri="{FF2B5EF4-FFF2-40B4-BE49-F238E27FC236}">
              <a16:creationId xmlns:a16="http://schemas.microsoft.com/office/drawing/2014/main" id="{A5A5CB64-A45D-40FE-B320-D6F7F7918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88507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249</xdr:row>
      <xdr:rowOff>24160</xdr:rowOff>
    </xdr:from>
    <xdr:to>
      <xdr:col>0</xdr:col>
      <xdr:colOff>1400175</xdr:colOff>
      <xdr:row>249</xdr:row>
      <xdr:rowOff>985505</xdr:rowOff>
    </xdr:to>
    <xdr:pic>
      <xdr:nvPicPr>
        <xdr:cNvPr id="870" name="Рисунок 869">
          <a:extLst>
            <a:ext uri="{FF2B5EF4-FFF2-40B4-BE49-F238E27FC236}">
              <a16:creationId xmlns:a16="http://schemas.microsoft.com/office/drawing/2014/main" id="{D218EA72-2CBE-4434-AD08-34D2A72C5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26226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250</xdr:row>
      <xdr:rowOff>24160</xdr:rowOff>
    </xdr:from>
    <xdr:to>
      <xdr:col>0</xdr:col>
      <xdr:colOff>1400175</xdr:colOff>
      <xdr:row>250</xdr:row>
      <xdr:rowOff>985505</xdr:rowOff>
    </xdr:to>
    <xdr:pic>
      <xdr:nvPicPr>
        <xdr:cNvPr id="872" name="Рисунок 871">
          <a:extLst>
            <a:ext uri="{FF2B5EF4-FFF2-40B4-BE49-F238E27FC236}">
              <a16:creationId xmlns:a16="http://schemas.microsoft.com/office/drawing/2014/main" id="{5797E831-331F-4BE1-8ACA-CC1022326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36322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251</xdr:row>
      <xdr:rowOff>24160</xdr:rowOff>
    </xdr:from>
    <xdr:to>
      <xdr:col>0</xdr:col>
      <xdr:colOff>1400175</xdr:colOff>
      <xdr:row>251</xdr:row>
      <xdr:rowOff>985505</xdr:rowOff>
    </xdr:to>
    <xdr:pic>
      <xdr:nvPicPr>
        <xdr:cNvPr id="874" name="Рисунок 873">
          <a:extLst>
            <a:ext uri="{FF2B5EF4-FFF2-40B4-BE49-F238E27FC236}">
              <a16:creationId xmlns:a16="http://schemas.microsoft.com/office/drawing/2014/main" id="{6EC41586-DEF4-49E7-897A-FC455AAFB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6419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252</xdr:row>
      <xdr:rowOff>24160</xdr:rowOff>
    </xdr:from>
    <xdr:to>
      <xdr:col>0</xdr:col>
      <xdr:colOff>1400175</xdr:colOff>
      <xdr:row>252</xdr:row>
      <xdr:rowOff>985505</xdr:rowOff>
    </xdr:to>
    <xdr:pic>
      <xdr:nvPicPr>
        <xdr:cNvPr id="876" name="Рисунок 875">
          <a:extLst>
            <a:ext uri="{FF2B5EF4-FFF2-40B4-BE49-F238E27FC236}">
              <a16:creationId xmlns:a16="http://schemas.microsoft.com/office/drawing/2014/main" id="{64B5DC7F-703D-4B5A-99BB-C8399F72F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56515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253</xdr:row>
      <xdr:rowOff>24160</xdr:rowOff>
    </xdr:from>
    <xdr:to>
      <xdr:col>0</xdr:col>
      <xdr:colOff>1400175</xdr:colOff>
      <xdr:row>253</xdr:row>
      <xdr:rowOff>985505</xdr:rowOff>
    </xdr:to>
    <xdr:pic>
      <xdr:nvPicPr>
        <xdr:cNvPr id="878" name="Рисунок 877">
          <a:extLst>
            <a:ext uri="{FF2B5EF4-FFF2-40B4-BE49-F238E27FC236}">
              <a16:creationId xmlns:a16="http://schemas.microsoft.com/office/drawing/2014/main" id="{6E1D6C70-3E2B-4482-83AE-B7F4584AA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66612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254</xdr:row>
      <xdr:rowOff>24160</xdr:rowOff>
    </xdr:from>
    <xdr:to>
      <xdr:col>0</xdr:col>
      <xdr:colOff>1400175</xdr:colOff>
      <xdr:row>254</xdr:row>
      <xdr:rowOff>985505</xdr:rowOff>
    </xdr:to>
    <xdr:pic>
      <xdr:nvPicPr>
        <xdr:cNvPr id="880" name="Рисунок 879">
          <a:extLst>
            <a:ext uri="{FF2B5EF4-FFF2-40B4-BE49-F238E27FC236}">
              <a16:creationId xmlns:a16="http://schemas.microsoft.com/office/drawing/2014/main" id="{9D8BAF26-D41A-4220-AA69-17DBB60C5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76708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255</xdr:row>
      <xdr:rowOff>24160</xdr:rowOff>
    </xdr:from>
    <xdr:to>
      <xdr:col>0</xdr:col>
      <xdr:colOff>1400175</xdr:colOff>
      <xdr:row>255</xdr:row>
      <xdr:rowOff>985505</xdr:rowOff>
    </xdr:to>
    <xdr:pic>
      <xdr:nvPicPr>
        <xdr:cNvPr id="882" name="Рисунок 881">
          <a:extLst>
            <a:ext uri="{FF2B5EF4-FFF2-40B4-BE49-F238E27FC236}">
              <a16:creationId xmlns:a16="http://schemas.microsoft.com/office/drawing/2014/main" id="{C7F97D5C-C4DE-41A5-A95D-C8C700F98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86805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256</xdr:row>
      <xdr:rowOff>24160</xdr:rowOff>
    </xdr:from>
    <xdr:to>
      <xdr:col>0</xdr:col>
      <xdr:colOff>1400175</xdr:colOff>
      <xdr:row>256</xdr:row>
      <xdr:rowOff>985505</xdr:rowOff>
    </xdr:to>
    <xdr:pic>
      <xdr:nvPicPr>
        <xdr:cNvPr id="884" name="Рисунок 883">
          <a:extLst>
            <a:ext uri="{FF2B5EF4-FFF2-40B4-BE49-F238E27FC236}">
              <a16:creationId xmlns:a16="http://schemas.microsoft.com/office/drawing/2014/main" id="{5CFC4C7D-7566-4E6B-85A3-A715D0FF6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96901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257</xdr:row>
      <xdr:rowOff>24383</xdr:rowOff>
    </xdr:from>
    <xdr:to>
      <xdr:col>0</xdr:col>
      <xdr:colOff>1400175</xdr:colOff>
      <xdr:row>257</xdr:row>
      <xdr:rowOff>890015</xdr:rowOff>
    </xdr:to>
    <xdr:pic>
      <xdr:nvPicPr>
        <xdr:cNvPr id="886" name="Рисунок 885">
          <a:extLst>
            <a:ext uri="{FF2B5EF4-FFF2-40B4-BE49-F238E27FC236}">
              <a16:creationId xmlns:a16="http://schemas.microsoft.com/office/drawing/2014/main" id="{9049E46C-44B5-457F-BA9E-0EC6DAD0C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07000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258</xdr:row>
      <xdr:rowOff>24383</xdr:rowOff>
    </xdr:from>
    <xdr:to>
      <xdr:col>0</xdr:col>
      <xdr:colOff>1400175</xdr:colOff>
      <xdr:row>258</xdr:row>
      <xdr:rowOff>890015</xdr:rowOff>
    </xdr:to>
    <xdr:pic>
      <xdr:nvPicPr>
        <xdr:cNvPr id="888" name="Рисунок 887">
          <a:extLst>
            <a:ext uri="{FF2B5EF4-FFF2-40B4-BE49-F238E27FC236}">
              <a16:creationId xmlns:a16="http://schemas.microsoft.com/office/drawing/2014/main" id="{0CBD25BD-45A7-4C3E-8F86-CFFD90352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16144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259</xdr:row>
      <xdr:rowOff>24383</xdr:rowOff>
    </xdr:from>
    <xdr:to>
      <xdr:col>0</xdr:col>
      <xdr:colOff>1400175</xdr:colOff>
      <xdr:row>259</xdr:row>
      <xdr:rowOff>890015</xdr:rowOff>
    </xdr:to>
    <xdr:pic>
      <xdr:nvPicPr>
        <xdr:cNvPr id="890" name="Рисунок 889">
          <a:extLst>
            <a:ext uri="{FF2B5EF4-FFF2-40B4-BE49-F238E27FC236}">
              <a16:creationId xmlns:a16="http://schemas.microsoft.com/office/drawing/2014/main" id="{C0F4BF3F-7708-4CE2-8A6E-4AE93308B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25288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260</xdr:row>
      <xdr:rowOff>24482</xdr:rowOff>
    </xdr:from>
    <xdr:to>
      <xdr:col>0</xdr:col>
      <xdr:colOff>1400175</xdr:colOff>
      <xdr:row>260</xdr:row>
      <xdr:rowOff>918471</xdr:rowOff>
    </xdr:to>
    <xdr:pic>
      <xdr:nvPicPr>
        <xdr:cNvPr id="892" name="Рисунок 891">
          <a:extLst>
            <a:ext uri="{FF2B5EF4-FFF2-40B4-BE49-F238E27FC236}">
              <a16:creationId xmlns:a16="http://schemas.microsoft.com/office/drawing/2014/main" id="{5D8D70CC-BCA9-4674-9DD7-E30A8279B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344335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261</xdr:row>
      <xdr:rowOff>24482</xdr:rowOff>
    </xdr:from>
    <xdr:to>
      <xdr:col>0</xdr:col>
      <xdr:colOff>1400175</xdr:colOff>
      <xdr:row>261</xdr:row>
      <xdr:rowOff>918471</xdr:rowOff>
    </xdr:to>
    <xdr:pic>
      <xdr:nvPicPr>
        <xdr:cNvPr id="894" name="Рисунок 893">
          <a:extLst>
            <a:ext uri="{FF2B5EF4-FFF2-40B4-BE49-F238E27FC236}">
              <a16:creationId xmlns:a16="http://schemas.microsoft.com/office/drawing/2014/main" id="{6981C34A-8DFA-4BE5-84AF-2075BA38E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438633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262</xdr:row>
      <xdr:rowOff>24482</xdr:rowOff>
    </xdr:from>
    <xdr:to>
      <xdr:col>0</xdr:col>
      <xdr:colOff>1400175</xdr:colOff>
      <xdr:row>262</xdr:row>
      <xdr:rowOff>918471</xdr:rowOff>
    </xdr:to>
    <xdr:pic>
      <xdr:nvPicPr>
        <xdr:cNvPr id="896" name="Рисунок 895">
          <a:extLst>
            <a:ext uri="{FF2B5EF4-FFF2-40B4-BE49-F238E27FC236}">
              <a16:creationId xmlns:a16="http://schemas.microsoft.com/office/drawing/2014/main" id="{A9366BCB-F8BD-44ED-AD04-DFB5D2EDF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532930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263</xdr:row>
      <xdr:rowOff>24482</xdr:rowOff>
    </xdr:from>
    <xdr:to>
      <xdr:col>0</xdr:col>
      <xdr:colOff>1400175</xdr:colOff>
      <xdr:row>263</xdr:row>
      <xdr:rowOff>918471</xdr:rowOff>
    </xdr:to>
    <xdr:pic>
      <xdr:nvPicPr>
        <xdr:cNvPr id="898" name="Рисунок 897">
          <a:extLst>
            <a:ext uri="{FF2B5EF4-FFF2-40B4-BE49-F238E27FC236}">
              <a16:creationId xmlns:a16="http://schemas.microsoft.com/office/drawing/2014/main" id="{8194FAFC-2522-4679-A172-AA535D5F4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627228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264</xdr:row>
      <xdr:rowOff>24482</xdr:rowOff>
    </xdr:from>
    <xdr:to>
      <xdr:col>0</xdr:col>
      <xdr:colOff>1400175</xdr:colOff>
      <xdr:row>264</xdr:row>
      <xdr:rowOff>918471</xdr:rowOff>
    </xdr:to>
    <xdr:pic>
      <xdr:nvPicPr>
        <xdr:cNvPr id="900" name="Рисунок 899">
          <a:extLst>
            <a:ext uri="{FF2B5EF4-FFF2-40B4-BE49-F238E27FC236}">
              <a16:creationId xmlns:a16="http://schemas.microsoft.com/office/drawing/2014/main" id="{03DC4789-8A34-4767-B6F0-97F2D6DED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721525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265</xdr:row>
      <xdr:rowOff>24482</xdr:rowOff>
    </xdr:from>
    <xdr:to>
      <xdr:col>0</xdr:col>
      <xdr:colOff>1400175</xdr:colOff>
      <xdr:row>265</xdr:row>
      <xdr:rowOff>918471</xdr:rowOff>
    </xdr:to>
    <xdr:pic>
      <xdr:nvPicPr>
        <xdr:cNvPr id="902" name="Рисунок 901">
          <a:extLst>
            <a:ext uri="{FF2B5EF4-FFF2-40B4-BE49-F238E27FC236}">
              <a16:creationId xmlns:a16="http://schemas.microsoft.com/office/drawing/2014/main" id="{98839EC9-D9A5-49DC-8262-645852142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815823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266</xdr:row>
      <xdr:rowOff>25276</xdr:rowOff>
    </xdr:from>
    <xdr:to>
      <xdr:col>0</xdr:col>
      <xdr:colOff>1400175</xdr:colOff>
      <xdr:row>266</xdr:row>
      <xdr:rowOff>898672</xdr:rowOff>
    </xdr:to>
    <xdr:pic>
      <xdr:nvPicPr>
        <xdr:cNvPr id="904" name="Рисунок 903">
          <a:extLst>
            <a:ext uri="{FF2B5EF4-FFF2-40B4-BE49-F238E27FC236}">
              <a16:creationId xmlns:a16="http://schemas.microsoft.com/office/drawing/2014/main" id="{CD272E5A-CD00-473F-955F-93FCF4CAA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9102001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267</xdr:row>
      <xdr:rowOff>21431</xdr:rowOff>
    </xdr:from>
    <xdr:to>
      <xdr:col>0</xdr:col>
      <xdr:colOff>1400175</xdr:colOff>
      <xdr:row>267</xdr:row>
      <xdr:rowOff>921544</xdr:rowOff>
    </xdr:to>
    <xdr:pic>
      <xdr:nvPicPr>
        <xdr:cNvPr id="906" name="Рисунок 905">
          <a:extLst>
            <a:ext uri="{FF2B5EF4-FFF2-40B4-BE49-F238E27FC236}">
              <a16:creationId xmlns:a16="http://schemas.microsoft.com/office/drawing/2014/main" id="{9CC3C820-3FE1-4F56-A39F-9F088AE26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002208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268</xdr:row>
      <xdr:rowOff>21431</xdr:rowOff>
    </xdr:from>
    <xdr:to>
      <xdr:col>0</xdr:col>
      <xdr:colOff>1400175</xdr:colOff>
      <xdr:row>268</xdr:row>
      <xdr:rowOff>921544</xdr:rowOff>
    </xdr:to>
    <xdr:pic>
      <xdr:nvPicPr>
        <xdr:cNvPr id="908" name="Рисунок 907">
          <a:extLst>
            <a:ext uri="{FF2B5EF4-FFF2-40B4-BE49-F238E27FC236}">
              <a16:creationId xmlns:a16="http://schemas.microsoft.com/office/drawing/2014/main" id="{CD459295-96BD-4C7C-84B7-DC5E84804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0965056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269</xdr:row>
      <xdr:rowOff>21431</xdr:rowOff>
    </xdr:from>
    <xdr:to>
      <xdr:col>0</xdr:col>
      <xdr:colOff>1400175</xdr:colOff>
      <xdr:row>269</xdr:row>
      <xdr:rowOff>921544</xdr:rowOff>
    </xdr:to>
    <xdr:pic>
      <xdr:nvPicPr>
        <xdr:cNvPr id="910" name="Рисунок 909">
          <a:extLst>
            <a:ext uri="{FF2B5EF4-FFF2-40B4-BE49-F238E27FC236}">
              <a16:creationId xmlns:a16="http://schemas.microsoft.com/office/drawing/2014/main" id="{40E5FEA8-78FB-4102-89C4-2F2F176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190803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270</xdr:row>
      <xdr:rowOff>24160</xdr:rowOff>
    </xdr:from>
    <xdr:to>
      <xdr:col>0</xdr:col>
      <xdr:colOff>1400175</xdr:colOff>
      <xdr:row>270</xdr:row>
      <xdr:rowOff>718809</xdr:rowOff>
    </xdr:to>
    <xdr:pic>
      <xdr:nvPicPr>
        <xdr:cNvPr id="912" name="Рисунок 911">
          <a:extLst>
            <a:ext uri="{FF2B5EF4-FFF2-40B4-BE49-F238E27FC236}">
              <a16:creationId xmlns:a16="http://schemas.microsoft.com/office/drawing/2014/main" id="{DD0A5898-31FE-4EEB-89EB-91567E33C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285373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271</xdr:row>
      <xdr:rowOff>24160</xdr:rowOff>
    </xdr:from>
    <xdr:to>
      <xdr:col>0</xdr:col>
      <xdr:colOff>1400175</xdr:colOff>
      <xdr:row>271</xdr:row>
      <xdr:rowOff>718809</xdr:rowOff>
    </xdr:to>
    <xdr:pic>
      <xdr:nvPicPr>
        <xdr:cNvPr id="914" name="Рисунок 913">
          <a:extLst>
            <a:ext uri="{FF2B5EF4-FFF2-40B4-BE49-F238E27FC236}">
              <a16:creationId xmlns:a16="http://schemas.microsoft.com/office/drawing/2014/main" id="{82332739-67D8-400A-929A-CDA510F91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359668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272</xdr:row>
      <xdr:rowOff>24160</xdr:rowOff>
    </xdr:from>
    <xdr:to>
      <xdr:col>0</xdr:col>
      <xdr:colOff>1400175</xdr:colOff>
      <xdr:row>272</xdr:row>
      <xdr:rowOff>718809</xdr:rowOff>
    </xdr:to>
    <xdr:pic>
      <xdr:nvPicPr>
        <xdr:cNvPr id="916" name="Рисунок 915">
          <a:extLst>
            <a:ext uri="{FF2B5EF4-FFF2-40B4-BE49-F238E27FC236}">
              <a16:creationId xmlns:a16="http://schemas.microsoft.com/office/drawing/2014/main" id="{952926C2-1DB9-4C4E-B626-5DA4D9C1F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433963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273</xdr:row>
      <xdr:rowOff>24160</xdr:rowOff>
    </xdr:from>
    <xdr:to>
      <xdr:col>0</xdr:col>
      <xdr:colOff>1400175</xdr:colOff>
      <xdr:row>273</xdr:row>
      <xdr:rowOff>899780</xdr:rowOff>
    </xdr:to>
    <xdr:pic>
      <xdr:nvPicPr>
        <xdr:cNvPr id="918" name="Рисунок 917">
          <a:extLst>
            <a:ext uri="{FF2B5EF4-FFF2-40B4-BE49-F238E27FC236}">
              <a16:creationId xmlns:a16="http://schemas.microsoft.com/office/drawing/2014/main" id="{87A0A4C1-33D4-44E0-B0B9-8CC77BC57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5082585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274</xdr:row>
      <xdr:rowOff>24160</xdr:rowOff>
    </xdr:from>
    <xdr:to>
      <xdr:col>0</xdr:col>
      <xdr:colOff>1400175</xdr:colOff>
      <xdr:row>274</xdr:row>
      <xdr:rowOff>899780</xdr:rowOff>
    </xdr:to>
    <xdr:pic>
      <xdr:nvPicPr>
        <xdr:cNvPr id="920" name="Рисунок 919">
          <a:extLst>
            <a:ext uri="{FF2B5EF4-FFF2-40B4-BE49-F238E27FC236}">
              <a16:creationId xmlns:a16="http://schemas.microsoft.com/office/drawing/2014/main" id="{E6DB0EFB-458A-44A5-B72A-828620B06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6006510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275</xdr:row>
      <xdr:rowOff>24160</xdr:rowOff>
    </xdr:from>
    <xdr:to>
      <xdr:col>0</xdr:col>
      <xdr:colOff>1400175</xdr:colOff>
      <xdr:row>275</xdr:row>
      <xdr:rowOff>899780</xdr:rowOff>
    </xdr:to>
    <xdr:pic>
      <xdr:nvPicPr>
        <xdr:cNvPr id="922" name="Рисунок 921">
          <a:extLst>
            <a:ext uri="{FF2B5EF4-FFF2-40B4-BE49-F238E27FC236}">
              <a16:creationId xmlns:a16="http://schemas.microsoft.com/office/drawing/2014/main" id="{00CD7080-D41E-4030-88F0-28A1258ED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6930435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276</xdr:row>
      <xdr:rowOff>24160</xdr:rowOff>
    </xdr:from>
    <xdr:to>
      <xdr:col>0</xdr:col>
      <xdr:colOff>1400175</xdr:colOff>
      <xdr:row>276</xdr:row>
      <xdr:rowOff>899780</xdr:rowOff>
    </xdr:to>
    <xdr:pic>
      <xdr:nvPicPr>
        <xdr:cNvPr id="924" name="Рисунок 923">
          <a:extLst>
            <a:ext uri="{FF2B5EF4-FFF2-40B4-BE49-F238E27FC236}">
              <a16:creationId xmlns:a16="http://schemas.microsoft.com/office/drawing/2014/main" id="{75F63962-E52E-4390-A622-2AF0FD8A4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7854360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277</xdr:row>
      <xdr:rowOff>24705</xdr:rowOff>
    </xdr:from>
    <xdr:to>
      <xdr:col>0</xdr:col>
      <xdr:colOff>1400175</xdr:colOff>
      <xdr:row>277</xdr:row>
      <xdr:rowOff>889678</xdr:rowOff>
    </xdr:to>
    <xdr:pic>
      <xdr:nvPicPr>
        <xdr:cNvPr id="926" name="Рисунок 925">
          <a:extLst>
            <a:ext uri="{FF2B5EF4-FFF2-40B4-BE49-F238E27FC236}">
              <a16:creationId xmlns:a16="http://schemas.microsoft.com/office/drawing/2014/main" id="{00E1CCEC-5F2B-4621-8C68-4B768F05E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8778830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278</xdr:row>
      <xdr:rowOff>24705</xdr:rowOff>
    </xdr:from>
    <xdr:to>
      <xdr:col>0</xdr:col>
      <xdr:colOff>1400175</xdr:colOff>
      <xdr:row>278</xdr:row>
      <xdr:rowOff>889678</xdr:rowOff>
    </xdr:to>
    <xdr:pic>
      <xdr:nvPicPr>
        <xdr:cNvPr id="928" name="Рисунок 927">
          <a:extLst>
            <a:ext uri="{FF2B5EF4-FFF2-40B4-BE49-F238E27FC236}">
              <a16:creationId xmlns:a16="http://schemas.microsoft.com/office/drawing/2014/main" id="{D4680B80-983E-45E2-B328-C0BFF6346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9693230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279</xdr:row>
      <xdr:rowOff>21903</xdr:rowOff>
    </xdr:from>
    <xdr:to>
      <xdr:col>0</xdr:col>
      <xdr:colOff>1400175</xdr:colOff>
      <xdr:row>279</xdr:row>
      <xdr:rowOff>882997</xdr:rowOff>
    </xdr:to>
    <xdr:pic>
      <xdr:nvPicPr>
        <xdr:cNvPr id="930" name="Рисунок 929">
          <a:extLst>
            <a:ext uri="{FF2B5EF4-FFF2-40B4-BE49-F238E27FC236}">
              <a16:creationId xmlns:a16="http://schemas.microsoft.com/office/drawing/2014/main" id="{334CD5EF-5D8D-4DAE-A9AD-F09EAD364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0604828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280</xdr:row>
      <xdr:rowOff>21903</xdr:rowOff>
    </xdr:from>
    <xdr:to>
      <xdr:col>0</xdr:col>
      <xdr:colOff>1400175</xdr:colOff>
      <xdr:row>280</xdr:row>
      <xdr:rowOff>882997</xdr:rowOff>
    </xdr:to>
    <xdr:pic>
      <xdr:nvPicPr>
        <xdr:cNvPr id="932" name="Рисунок 931">
          <a:extLst>
            <a:ext uri="{FF2B5EF4-FFF2-40B4-BE49-F238E27FC236}">
              <a16:creationId xmlns:a16="http://schemas.microsoft.com/office/drawing/2014/main" id="{73E650F9-C7F8-49A8-A2FC-86F82758E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1509703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281</xdr:row>
      <xdr:rowOff>21903</xdr:rowOff>
    </xdr:from>
    <xdr:to>
      <xdr:col>0</xdr:col>
      <xdr:colOff>1400175</xdr:colOff>
      <xdr:row>281</xdr:row>
      <xdr:rowOff>882997</xdr:rowOff>
    </xdr:to>
    <xdr:pic>
      <xdr:nvPicPr>
        <xdr:cNvPr id="934" name="Рисунок 933">
          <a:extLst>
            <a:ext uri="{FF2B5EF4-FFF2-40B4-BE49-F238E27FC236}">
              <a16:creationId xmlns:a16="http://schemas.microsoft.com/office/drawing/2014/main" id="{B592B4AD-A82F-425A-97DB-C8BCA91D3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2414578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282</xdr:row>
      <xdr:rowOff>21903</xdr:rowOff>
    </xdr:from>
    <xdr:to>
      <xdr:col>0</xdr:col>
      <xdr:colOff>1400175</xdr:colOff>
      <xdr:row>282</xdr:row>
      <xdr:rowOff>882997</xdr:rowOff>
    </xdr:to>
    <xdr:pic>
      <xdr:nvPicPr>
        <xdr:cNvPr id="936" name="Рисунок 935">
          <a:extLst>
            <a:ext uri="{FF2B5EF4-FFF2-40B4-BE49-F238E27FC236}">
              <a16:creationId xmlns:a16="http://schemas.microsoft.com/office/drawing/2014/main" id="{4B5707F0-799C-4F8A-9B45-523FFB605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3319453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283</xdr:row>
      <xdr:rowOff>21580</xdr:rowOff>
    </xdr:from>
    <xdr:to>
      <xdr:col>0</xdr:col>
      <xdr:colOff>1400175</xdr:colOff>
      <xdr:row>283</xdr:row>
      <xdr:rowOff>864222</xdr:rowOff>
    </xdr:to>
    <xdr:pic>
      <xdr:nvPicPr>
        <xdr:cNvPr id="938" name="Рисунок 937">
          <a:extLst>
            <a:ext uri="{FF2B5EF4-FFF2-40B4-BE49-F238E27FC236}">
              <a16:creationId xmlns:a16="http://schemas.microsoft.com/office/drawing/2014/main" id="{1BDB20AF-DE3F-48DC-9C08-70B208ACB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4224005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21580</xdr:rowOff>
    </xdr:from>
    <xdr:to>
      <xdr:col>0</xdr:col>
      <xdr:colOff>1400175</xdr:colOff>
      <xdr:row>284</xdr:row>
      <xdr:rowOff>864222</xdr:rowOff>
    </xdr:to>
    <xdr:pic>
      <xdr:nvPicPr>
        <xdr:cNvPr id="940" name="Рисунок 939">
          <a:extLst>
            <a:ext uri="{FF2B5EF4-FFF2-40B4-BE49-F238E27FC236}">
              <a16:creationId xmlns:a16="http://schemas.microsoft.com/office/drawing/2014/main" id="{384F09CE-85DC-4D5A-AA18-97AF1D5C2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5109830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21332</xdr:rowOff>
    </xdr:from>
    <xdr:to>
      <xdr:col>0</xdr:col>
      <xdr:colOff>1400175</xdr:colOff>
      <xdr:row>291</xdr:row>
      <xdr:rowOff>893060</xdr:rowOff>
    </xdr:to>
    <xdr:pic>
      <xdr:nvPicPr>
        <xdr:cNvPr id="942" name="Рисунок 941">
          <a:extLst>
            <a:ext uri="{FF2B5EF4-FFF2-40B4-BE49-F238E27FC236}">
              <a16:creationId xmlns:a16="http://schemas.microsoft.com/office/drawing/2014/main" id="{C060731A-8E03-4708-85E2-89A785135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091532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21332</xdr:rowOff>
    </xdr:from>
    <xdr:to>
      <xdr:col>0</xdr:col>
      <xdr:colOff>1400175</xdr:colOff>
      <xdr:row>292</xdr:row>
      <xdr:rowOff>893060</xdr:rowOff>
    </xdr:to>
    <xdr:pic>
      <xdr:nvPicPr>
        <xdr:cNvPr id="944" name="Рисунок 943">
          <a:extLst>
            <a:ext uri="{FF2B5EF4-FFF2-40B4-BE49-F238E27FC236}">
              <a16:creationId xmlns:a16="http://schemas.microsoft.com/office/drawing/2014/main" id="{9971AB23-76E8-4F37-A7A6-739E0A5CD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005932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23937</xdr:rowOff>
    </xdr:from>
    <xdr:to>
      <xdr:col>0</xdr:col>
      <xdr:colOff>1400175</xdr:colOff>
      <xdr:row>293</xdr:row>
      <xdr:rowOff>833305</xdr:rowOff>
    </xdr:to>
    <xdr:pic>
      <xdr:nvPicPr>
        <xdr:cNvPr id="946" name="Рисунок 945">
          <a:extLst>
            <a:ext uri="{FF2B5EF4-FFF2-40B4-BE49-F238E27FC236}">
              <a16:creationId xmlns:a16="http://schemas.microsoft.com/office/drawing/2014/main" id="{5C82FE04-F2A5-4B9B-9719-25CF87037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922937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22523</xdr:rowOff>
    </xdr:from>
    <xdr:to>
      <xdr:col>0</xdr:col>
      <xdr:colOff>1400175</xdr:colOff>
      <xdr:row>295</xdr:row>
      <xdr:rowOff>844247</xdr:rowOff>
    </xdr:to>
    <xdr:pic>
      <xdr:nvPicPr>
        <xdr:cNvPr id="948" name="Рисунок 947">
          <a:extLst>
            <a:ext uri="{FF2B5EF4-FFF2-40B4-BE49-F238E27FC236}">
              <a16:creationId xmlns:a16="http://schemas.microsoft.com/office/drawing/2014/main" id="{F2FDCCA4-18B0-413A-9164-3B99B1EF5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7159898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21654</xdr:rowOff>
    </xdr:from>
    <xdr:to>
      <xdr:col>0</xdr:col>
      <xdr:colOff>1400175</xdr:colOff>
      <xdr:row>303</xdr:row>
      <xdr:rowOff>988009</xdr:rowOff>
    </xdr:to>
    <xdr:pic>
      <xdr:nvPicPr>
        <xdr:cNvPr id="950" name="Рисунок 949">
          <a:extLst>
            <a:ext uri="{FF2B5EF4-FFF2-40B4-BE49-F238E27FC236}">
              <a16:creationId xmlns:a16="http://schemas.microsoft.com/office/drawing/2014/main" id="{691406E4-AB79-4B1A-9CE4-48BC977CD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7693679"/>
          <a:ext cx="1371600" cy="9663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23813</xdr:rowOff>
    </xdr:from>
    <xdr:to>
      <xdr:col>0</xdr:col>
      <xdr:colOff>1381125</xdr:colOff>
      <xdr:row>1</xdr:row>
      <xdr:rowOff>1357313</xdr:rowOff>
    </xdr:to>
    <xdr:pic>
      <xdr:nvPicPr>
        <xdr:cNvPr id="1117" name="Рисунок 1116">
          <a:extLst>
            <a:ext uri="{FF2B5EF4-FFF2-40B4-BE49-F238E27FC236}">
              <a16:creationId xmlns:a16="http://schemas.microsoft.com/office/drawing/2014/main" id="{C4AC9230-5B57-4F00-A3A9-3EEF6AA4D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</xdr:row>
      <xdr:rowOff>23813</xdr:rowOff>
    </xdr:from>
    <xdr:to>
      <xdr:col>0</xdr:col>
      <xdr:colOff>1381125</xdr:colOff>
      <xdr:row>2</xdr:row>
      <xdr:rowOff>1357313</xdr:rowOff>
    </xdr:to>
    <xdr:pic>
      <xdr:nvPicPr>
        <xdr:cNvPr id="1119" name="Рисунок 1118">
          <a:extLst>
            <a:ext uri="{FF2B5EF4-FFF2-40B4-BE49-F238E27FC236}">
              <a16:creationId xmlns:a16="http://schemas.microsoft.com/office/drawing/2014/main" id="{1E0901DC-8C86-4086-887D-852CD149D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9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</xdr:row>
      <xdr:rowOff>23813</xdr:rowOff>
    </xdr:from>
    <xdr:to>
      <xdr:col>0</xdr:col>
      <xdr:colOff>1381125</xdr:colOff>
      <xdr:row>3</xdr:row>
      <xdr:rowOff>1357313</xdr:rowOff>
    </xdr:to>
    <xdr:pic>
      <xdr:nvPicPr>
        <xdr:cNvPr id="1121" name="Рисунок 1120">
          <a:extLst>
            <a:ext uri="{FF2B5EF4-FFF2-40B4-BE49-F238E27FC236}">
              <a16:creationId xmlns:a16="http://schemas.microsoft.com/office/drawing/2014/main" id="{1A4CE956-0619-45F6-BDD7-4818659F5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22479</xdr:rowOff>
    </xdr:from>
    <xdr:to>
      <xdr:col>0</xdr:col>
      <xdr:colOff>1400175</xdr:colOff>
      <xdr:row>4</xdr:row>
      <xdr:rowOff>872871</xdr:rowOff>
    </xdr:to>
    <xdr:pic>
      <xdr:nvPicPr>
        <xdr:cNvPr id="1123" name="Рисунок 1122">
          <a:extLst>
            <a:ext uri="{FF2B5EF4-FFF2-40B4-BE49-F238E27FC236}">
              <a16:creationId xmlns:a16="http://schemas.microsoft.com/office/drawing/2014/main" id="{87649711-103F-414C-B11C-BC62AAB2D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56354"/>
          <a:ext cx="1371600" cy="8503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24193</xdr:rowOff>
    </xdr:from>
    <xdr:to>
      <xdr:col>0</xdr:col>
      <xdr:colOff>1400175</xdr:colOff>
      <xdr:row>5</xdr:row>
      <xdr:rowOff>861631</xdr:rowOff>
    </xdr:to>
    <xdr:pic>
      <xdr:nvPicPr>
        <xdr:cNvPr id="1125" name="Рисунок 1124">
          <a:extLst>
            <a:ext uri="{FF2B5EF4-FFF2-40B4-BE49-F238E27FC236}">
              <a16:creationId xmlns:a16="http://schemas.microsoft.com/office/drawing/2014/main" id="{2CF94C17-8116-49AC-81FB-BCC325949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53418"/>
          <a:ext cx="1371600" cy="83743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</xdr:row>
      <xdr:rowOff>23813</xdr:rowOff>
    </xdr:from>
    <xdr:to>
      <xdr:col>0</xdr:col>
      <xdr:colOff>1381125</xdr:colOff>
      <xdr:row>6</xdr:row>
      <xdr:rowOff>1357313</xdr:rowOff>
    </xdr:to>
    <xdr:pic>
      <xdr:nvPicPr>
        <xdr:cNvPr id="1127" name="Рисунок 1126">
          <a:extLst>
            <a:ext uri="{FF2B5EF4-FFF2-40B4-BE49-F238E27FC236}">
              <a16:creationId xmlns:a16="http://schemas.microsoft.com/office/drawing/2014/main" id="{88D3E354-2AF9-4272-BFE6-40BC2B195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138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</xdr:row>
      <xdr:rowOff>23813</xdr:rowOff>
    </xdr:from>
    <xdr:to>
      <xdr:col>0</xdr:col>
      <xdr:colOff>1381125</xdr:colOff>
      <xdr:row>7</xdr:row>
      <xdr:rowOff>1357313</xdr:rowOff>
    </xdr:to>
    <xdr:pic>
      <xdr:nvPicPr>
        <xdr:cNvPr id="1129" name="Рисунок 1128">
          <a:extLst>
            <a:ext uri="{FF2B5EF4-FFF2-40B4-BE49-F238E27FC236}">
              <a16:creationId xmlns:a16="http://schemas.microsoft.com/office/drawing/2014/main" id="{72553629-DB56-4DDF-B3B1-18D9D4C8B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19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</xdr:row>
      <xdr:rowOff>23813</xdr:rowOff>
    </xdr:from>
    <xdr:to>
      <xdr:col>0</xdr:col>
      <xdr:colOff>1381125</xdr:colOff>
      <xdr:row>8</xdr:row>
      <xdr:rowOff>1357313</xdr:rowOff>
    </xdr:to>
    <xdr:pic>
      <xdr:nvPicPr>
        <xdr:cNvPr id="1131" name="Рисунок 1130">
          <a:extLst>
            <a:ext uri="{FF2B5EF4-FFF2-40B4-BE49-F238E27FC236}">
              <a16:creationId xmlns:a16="http://schemas.microsoft.com/office/drawing/2014/main" id="{914D6760-87C9-4CB2-A9A7-366D8A7A4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01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24765</xdr:rowOff>
    </xdr:from>
    <xdr:to>
      <xdr:col>0</xdr:col>
      <xdr:colOff>1400175</xdr:colOff>
      <xdr:row>10</xdr:row>
      <xdr:rowOff>965835</xdr:rowOff>
    </xdr:to>
    <xdr:pic>
      <xdr:nvPicPr>
        <xdr:cNvPr id="1133" name="Рисунок 1132">
          <a:extLst>
            <a:ext uri="{FF2B5EF4-FFF2-40B4-BE49-F238E27FC236}">
              <a16:creationId xmlns:a16="http://schemas.microsoft.com/office/drawing/2014/main" id="{213816F3-EF3A-4B0E-A5E0-3EC8EF687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473690"/>
          <a:ext cx="1371600" cy="9410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</xdr:row>
      <xdr:rowOff>25718</xdr:rowOff>
    </xdr:from>
    <xdr:to>
      <xdr:col>0</xdr:col>
      <xdr:colOff>1400175</xdr:colOff>
      <xdr:row>11</xdr:row>
      <xdr:rowOff>955358</xdr:rowOff>
    </xdr:to>
    <xdr:pic>
      <xdr:nvPicPr>
        <xdr:cNvPr id="1135" name="Рисунок 1134">
          <a:extLst>
            <a:ext uri="{FF2B5EF4-FFF2-40B4-BE49-F238E27FC236}">
              <a16:creationId xmlns:a16="http://schemas.microsoft.com/office/drawing/2014/main" id="{0F1F33C5-3F7C-4BA8-9BCE-BA4F09916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65243"/>
          <a:ext cx="1371600" cy="9296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23813</xdr:rowOff>
    </xdr:from>
    <xdr:to>
      <xdr:col>0</xdr:col>
      <xdr:colOff>1381125</xdr:colOff>
      <xdr:row>12</xdr:row>
      <xdr:rowOff>1357313</xdr:rowOff>
    </xdr:to>
    <xdr:pic>
      <xdr:nvPicPr>
        <xdr:cNvPr id="1137" name="Рисунок 1136">
          <a:extLst>
            <a:ext uri="{FF2B5EF4-FFF2-40B4-BE49-F238E27FC236}">
              <a16:creationId xmlns:a16="http://schemas.microsoft.com/office/drawing/2014/main" id="{77EE5006-40C0-46E1-A3C3-6F9B3ABE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44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</xdr:row>
      <xdr:rowOff>23813</xdr:rowOff>
    </xdr:from>
    <xdr:to>
      <xdr:col>0</xdr:col>
      <xdr:colOff>1381125</xdr:colOff>
      <xdr:row>13</xdr:row>
      <xdr:rowOff>1357313</xdr:rowOff>
    </xdr:to>
    <xdr:pic>
      <xdr:nvPicPr>
        <xdr:cNvPr id="1139" name="Рисунок 1138">
          <a:extLst>
            <a:ext uri="{FF2B5EF4-FFF2-40B4-BE49-F238E27FC236}">
              <a16:creationId xmlns:a16="http://schemas.microsoft.com/office/drawing/2014/main" id="{0A36AFF6-0347-4C26-A66E-1190D9C54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82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22479</xdr:rowOff>
    </xdr:from>
    <xdr:to>
      <xdr:col>0</xdr:col>
      <xdr:colOff>1400175</xdr:colOff>
      <xdr:row>14</xdr:row>
      <xdr:rowOff>1139571</xdr:rowOff>
    </xdr:to>
    <xdr:pic>
      <xdr:nvPicPr>
        <xdr:cNvPr id="1141" name="Рисунок 1140">
          <a:extLst>
            <a:ext uri="{FF2B5EF4-FFF2-40B4-BE49-F238E27FC236}">
              <a16:creationId xmlns:a16="http://schemas.microsoft.com/office/drawing/2014/main" id="{C95D2264-7423-42D1-A15C-EE2D53028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20532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22479</xdr:rowOff>
    </xdr:from>
    <xdr:to>
      <xdr:col>0</xdr:col>
      <xdr:colOff>1400175</xdr:colOff>
      <xdr:row>15</xdr:row>
      <xdr:rowOff>1139571</xdr:rowOff>
    </xdr:to>
    <xdr:pic>
      <xdr:nvPicPr>
        <xdr:cNvPr id="1143" name="Рисунок 1142">
          <a:extLst>
            <a:ext uri="{FF2B5EF4-FFF2-40B4-BE49-F238E27FC236}">
              <a16:creationId xmlns:a16="http://schemas.microsoft.com/office/drawing/2014/main" id="{9C5F3E3F-E52C-47C8-B706-A8586BA94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36737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</xdr:row>
      <xdr:rowOff>22479</xdr:rowOff>
    </xdr:from>
    <xdr:to>
      <xdr:col>0</xdr:col>
      <xdr:colOff>1400175</xdr:colOff>
      <xdr:row>16</xdr:row>
      <xdr:rowOff>1139571</xdr:rowOff>
    </xdr:to>
    <xdr:pic>
      <xdr:nvPicPr>
        <xdr:cNvPr id="1145" name="Рисунок 1144">
          <a:extLst>
            <a:ext uri="{FF2B5EF4-FFF2-40B4-BE49-F238E27FC236}">
              <a16:creationId xmlns:a16="http://schemas.microsoft.com/office/drawing/2014/main" id="{486552FF-9BC9-435A-B21E-C4D9E2E63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2942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22670</xdr:rowOff>
    </xdr:from>
    <xdr:to>
      <xdr:col>0</xdr:col>
      <xdr:colOff>1400175</xdr:colOff>
      <xdr:row>17</xdr:row>
      <xdr:rowOff>1072706</xdr:rowOff>
    </xdr:to>
    <xdr:pic>
      <xdr:nvPicPr>
        <xdr:cNvPr id="1147" name="Рисунок 1146">
          <a:extLst>
            <a:ext uri="{FF2B5EF4-FFF2-40B4-BE49-F238E27FC236}">
              <a16:creationId xmlns:a16="http://schemas.microsoft.com/office/drawing/2014/main" id="{704BEB4E-AAF6-4E6B-BC0B-38CDF37D7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691670"/>
          <a:ext cx="1371600" cy="10500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21526</xdr:rowOff>
    </xdr:from>
    <xdr:to>
      <xdr:col>0</xdr:col>
      <xdr:colOff>1400175</xdr:colOff>
      <xdr:row>18</xdr:row>
      <xdr:rowOff>921448</xdr:rowOff>
    </xdr:to>
    <xdr:pic>
      <xdr:nvPicPr>
        <xdr:cNvPr id="1149" name="Рисунок 1148">
          <a:extLst>
            <a:ext uri="{FF2B5EF4-FFF2-40B4-BE49-F238E27FC236}">
              <a16:creationId xmlns:a16="http://schemas.microsoft.com/office/drawing/2014/main" id="{AC4B5D65-A9D7-4ECE-8C88-A74157FC5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785901"/>
          <a:ext cx="1371600" cy="8999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24955</xdr:rowOff>
    </xdr:from>
    <xdr:to>
      <xdr:col>0</xdr:col>
      <xdr:colOff>1400175</xdr:colOff>
      <xdr:row>19</xdr:row>
      <xdr:rowOff>937069</xdr:rowOff>
    </xdr:to>
    <xdr:pic>
      <xdr:nvPicPr>
        <xdr:cNvPr id="1151" name="Рисунок 1150">
          <a:extLst>
            <a:ext uri="{FF2B5EF4-FFF2-40B4-BE49-F238E27FC236}">
              <a16:creationId xmlns:a16="http://schemas.microsoft.com/office/drawing/2014/main" id="{1089EBAE-9681-460F-90EC-AB4153E7F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732305"/>
          <a:ext cx="1371600" cy="9121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</xdr:row>
      <xdr:rowOff>23050</xdr:rowOff>
    </xdr:from>
    <xdr:to>
      <xdr:col>0</xdr:col>
      <xdr:colOff>1400175</xdr:colOff>
      <xdr:row>20</xdr:row>
      <xdr:rowOff>958024</xdr:rowOff>
    </xdr:to>
    <xdr:pic>
      <xdr:nvPicPr>
        <xdr:cNvPr id="1153" name="Рисунок 1152">
          <a:extLst>
            <a:ext uri="{FF2B5EF4-FFF2-40B4-BE49-F238E27FC236}">
              <a16:creationId xmlns:a16="http://schemas.microsoft.com/office/drawing/2014/main" id="{A39D7516-34EC-4AFA-9931-DB7E56F1E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692425"/>
          <a:ext cx="1371600" cy="9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24385</xdr:rowOff>
    </xdr:from>
    <xdr:to>
      <xdr:col>0</xdr:col>
      <xdr:colOff>1400175</xdr:colOff>
      <xdr:row>21</xdr:row>
      <xdr:rowOff>890017</xdr:rowOff>
    </xdr:to>
    <xdr:pic>
      <xdr:nvPicPr>
        <xdr:cNvPr id="1155" name="Рисунок 1154">
          <a:extLst>
            <a:ext uri="{FF2B5EF4-FFF2-40B4-BE49-F238E27FC236}">
              <a16:creationId xmlns:a16="http://schemas.microsoft.com/office/drawing/2014/main" id="{D71592F1-FE84-445B-AD75-12FCE72BF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674835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</xdr:row>
      <xdr:rowOff>23813</xdr:rowOff>
    </xdr:from>
    <xdr:to>
      <xdr:col>0</xdr:col>
      <xdr:colOff>1381125</xdr:colOff>
      <xdr:row>22</xdr:row>
      <xdr:rowOff>1357313</xdr:rowOff>
    </xdr:to>
    <xdr:pic>
      <xdr:nvPicPr>
        <xdr:cNvPr id="1157" name="Рисунок 1156">
          <a:extLst>
            <a:ext uri="{FF2B5EF4-FFF2-40B4-BE49-F238E27FC236}">
              <a16:creationId xmlns:a16="http://schemas.microsoft.com/office/drawing/2014/main" id="{AE761AA9-B062-4FA4-8B83-5475FEE44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588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</xdr:row>
      <xdr:rowOff>23813</xdr:rowOff>
    </xdr:from>
    <xdr:to>
      <xdr:col>0</xdr:col>
      <xdr:colOff>1381125</xdr:colOff>
      <xdr:row>23</xdr:row>
      <xdr:rowOff>1357313</xdr:rowOff>
    </xdr:to>
    <xdr:pic>
      <xdr:nvPicPr>
        <xdr:cNvPr id="1159" name="Рисунок 1158">
          <a:extLst>
            <a:ext uri="{FF2B5EF4-FFF2-40B4-BE49-F238E27FC236}">
              <a16:creationId xmlns:a16="http://schemas.microsoft.com/office/drawing/2014/main" id="{6D2ADA05-6EC5-4D24-ABAA-6A5E4ECEA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969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</xdr:row>
      <xdr:rowOff>23813</xdr:rowOff>
    </xdr:from>
    <xdr:to>
      <xdr:col>0</xdr:col>
      <xdr:colOff>1381125</xdr:colOff>
      <xdr:row>24</xdr:row>
      <xdr:rowOff>1357313</xdr:rowOff>
    </xdr:to>
    <xdr:pic>
      <xdr:nvPicPr>
        <xdr:cNvPr id="1161" name="Рисунок 1160">
          <a:extLst>
            <a:ext uri="{FF2B5EF4-FFF2-40B4-BE49-F238E27FC236}">
              <a16:creationId xmlns:a16="http://schemas.microsoft.com/office/drawing/2014/main" id="{7DD41A35-2D59-44BF-B5FE-349BFECB8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350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</xdr:row>
      <xdr:rowOff>23813</xdr:rowOff>
    </xdr:from>
    <xdr:to>
      <xdr:col>0</xdr:col>
      <xdr:colOff>1381125</xdr:colOff>
      <xdr:row>25</xdr:row>
      <xdr:rowOff>1357313</xdr:rowOff>
    </xdr:to>
    <xdr:pic>
      <xdr:nvPicPr>
        <xdr:cNvPr id="1163" name="Рисунок 1162">
          <a:extLst>
            <a:ext uri="{FF2B5EF4-FFF2-40B4-BE49-F238E27FC236}">
              <a16:creationId xmlns:a16="http://schemas.microsoft.com/office/drawing/2014/main" id="{A1A96B55-9994-44CE-BF07-C756304C1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7732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</xdr:row>
      <xdr:rowOff>23813</xdr:rowOff>
    </xdr:from>
    <xdr:to>
      <xdr:col>0</xdr:col>
      <xdr:colOff>1381125</xdr:colOff>
      <xdr:row>26</xdr:row>
      <xdr:rowOff>1357313</xdr:rowOff>
    </xdr:to>
    <xdr:pic>
      <xdr:nvPicPr>
        <xdr:cNvPr id="1165" name="Рисунок 1164">
          <a:extLst>
            <a:ext uri="{FF2B5EF4-FFF2-40B4-BE49-F238E27FC236}">
              <a16:creationId xmlns:a16="http://schemas.microsoft.com/office/drawing/2014/main" id="{D8B4ADEA-914F-400D-A93A-9A774B423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113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</xdr:row>
      <xdr:rowOff>23813</xdr:rowOff>
    </xdr:from>
    <xdr:to>
      <xdr:col>0</xdr:col>
      <xdr:colOff>1381125</xdr:colOff>
      <xdr:row>27</xdr:row>
      <xdr:rowOff>1357313</xdr:rowOff>
    </xdr:to>
    <xdr:pic>
      <xdr:nvPicPr>
        <xdr:cNvPr id="1167" name="Рисунок 1166">
          <a:extLst>
            <a:ext uri="{FF2B5EF4-FFF2-40B4-BE49-F238E27FC236}">
              <a16:creationId xmlns:a16="http://schemas.microsoft.com/office/drawing/2014/main" id="{D8DA76B1-97B2-460D-919C-1531AC8B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94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</xdr:row>
      <xdr:rowOff>23813</xdr:rowOff>
    </xdr:from>
    <xdr:to>
      <xdr:col>0</xdr:col>
      <xdr:colOff>1381125</xdr:colOff>
      <xdr:row>28</xdr:row>
      <xdr:rowOff>1357313</xdr:rowOff>
    </xdr:to>
    <xdr:pic>
      <xdr:nvPicPr>
        <xdr:cNvPr id="1169" name="Рисунок 1168">
          <a:extLst>
            <a:ext uri="{FF2B5EF4-FFF2-40B4-BE49-F238E27FC236}">
              <a16:creationId xmlns:a16="http://schemas.microsoft.com/office/drawing/2014/main" id="{CC0B0580-1F5C-49A9-8CAC-B02798716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875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</xdr:row>
      <xdr:rowOff>23813</xdr:rowOff>
    </xdr:from>
    <xdr:to>
      <xdr:col>0</xdr:col>
      <xdr:colOff>1381125</xdr:colOff>
      <xdr:row>29</xdr:row>
      <xdr:rowOff>1357313</xdr:rowOff>
    </xdr:to>
    <xdr:pic>
      <xdr:nvPicPr>
        <xdr:cNvPr id="1171" name="Рисунок 1170">
          <a:extLst>
            <a:ext uri="{FF2B5EF4-FFF2-40B4-BE49-F238E27FC236}">
              <a16:creationId xmlns:a16="http://schemas.microsoft.com/office/drawing/2014/main" id="{83696E16-E900-4DCB-AAE2-9C1064B6E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325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</xdr:row>
      <xdr:rowOff>23813</xdr:rowOff>
    </xdr:from>
    <xdr:to>
      <xdr:col>0</xdr:col>
      <xdr:colOff>1381125</xdr:colOff>
      <xdr:row>30</xdr:row>
      <xdr:rowOff>1357313</xdr:rowOff>
    </xdr:to>
    <xdr:pic>
      <xdr:nvPicPr>
        <xdr:cNvPr id="1173" name="Рисунок 1172">
          <a:extLst>
            <a:ext uri="{FF2B5EF4-FFF2-40B4-BE49-F238E27FC236}">
              <a16:creationId xmlns:a16="http://schemas.microsoft.com/office/drawing/2014/main" id="{4CA2665A-C457-4676-8C9E-A5C19E0AB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63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31</xdr:row>
      <xdr:rowOff>23813</xdr:rowOff>
    </xdr:from>
    <xdr:to>
      <xdr:col>0</xdr:col>
      <xdr:colOff>1381125</xdr:colOff>
      <xdr:row>31</xdr:row>
      <xdr:rowOff>1357313</xdr:rowOff>
    </xdr:to>
    <xdr:pic>
      <xdr:nvPicPr>
        <xdr:cNvPr id="1175" name="Рисунок 1174">
          <a:extLst>
            <a:ext uri="{FF2B5EF4-FFF2-40B4-BE49-F238E27FC236}">
              <a16:creationId xmlns:a16="http://schemas.microsoft.com/office/drawing/2014/main" id="{6AAADDAA-ECD6-4741-A1B0-A16EF4A2E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6018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32</xdr:row>
      <xdr:rowOff>23813</xdr:rowOff>
    </xdr:from>
    <xdr:to>
      <xdr:col>0</xdr:col>
      <xdr:colOff>1381125</xdr:colOff>
      <xdr:row>32</xdr:row>
      <xdr:rowOff>1357313</xdr:rowOff>
    </xdr:to>
    <xdr:pic>
      <xdr:nvPicPr>
        <xdr:cNvPr id="1177" name="Рисунок 1176">
          <a:extLst>
            <a:ext uri="{FF2B5EF4-FFF2-40B4-BE49-F238E27FC236}">
              <a16:creationId xmlns:a16="http://schemas.microsoft.com/office/drawing/2014/main" id="{809953E7-78ED-4FD3-BB2C-A41E76EB0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7399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33</xdr:row>
      <xdr:rowOff>23813</xdr:rowOff>
    </xdr:from>
    <xdr:to>
      <xdr:col>0</xdr:col>
      <xdr:colOff>1381125</xdr:colOff>
      <xdr:row>33</xdr:row>
      <xdr:rowOff>1357313</xdr:rowOff>
    </xdr:to>
    <xdr:pic>
      <xdr:nvPicPr>
        <xdr:cNvPr id="1179" name="Рисунок 1178">
          <a:extLst>
            <a:ext uri="{FF2B5EF4-FFF2-40B4-BE49-F238E27FC236}">
              <a16:creationId xmlns:a16="http://schemas.microsoft.com/office/drawing/2014/main" id="{EB17F2EE-7900-4D97-9256-BFC6063BA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8781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34</xdr:row>
      <xdr:rowOff>23813</xdr:rowOff>
    </xdr:from>
    <xdr:to>
      <xdr:col>0</xdr:col>
      <xdr:colOff>1381125</xdr:colOff>
      <xdr:row>34</xdr:row>
      <xdr:rowOff>1357313</xdr:rowOff>
    </xdr:to>
    <xdr:pic>
      <xdr:nvPicPr>
        <xdr:cNvPr id="1181" name="Рисунок 1180">
          <a:extLst>
            <a:ext uri="{FF2B5EF4-FFF2-40B4-BE49-F238E27FC236}">
              <a16:creationId xmlns:a16="http://schemas.microsoft.com/office/drawing/2014/main" id="{B0DCC19E-9039-45CB-9F55-3BA7B950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0162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35</xdr:row>
      <xdr:rowOff>23813</xdr:rowOff>
    </xdr:from>
    <xdr:to>
      <xdr:col>0</xdr:col>
      <xdr:colOff>1381125</xdr:colOff>
      <xdr:row>35</xdr:row>
      <xdr:rowOff>1357313</xdr:rowOff>
    </xdr:to>
    <xdr:pic>
      <xdr:nvPicPr>
        <xdr:cNvPr id="1183" name="Рисунок 1182">
          <a:extLst>
            <a:ext uri="{FF2B5EF4-FFF2-40B4-BE49-F238E27FC236}">
              <a16:creationId xmlns:a16="http://schemas.microsoft.com/office/drawing/2014/main" id="{43B5EE85-39A4-4859-B369-7FDA63CE1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154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36</xdr:row>
      <xdr:rowOff>23813</xdr:rowOff>
    </xdr:from>
    <xdr:to>
      <xdr:col>0</xdr:col>
      <xdr:colOff>1381125</xdr:colOff>
      <xdr:row>36</xdr:row>
      <xdr:rowOff>1357313</xdr:rowOff>
    </xdr:to>
    <xdr:pic>
      <xdr:nvPicPr>
        <xdr:cNvPr id="1185" name="Рисунок 1184">
          <a:extLst>
            <a:ext uri="{FF2B5EF4-FFF2-40B4-BE49-F238E27FC236}">
              <a16:creationId xmlns:a16="http://schemas.microsoft.com/office/drawing/2014/main" id="{EE90BD6B-10BE-4FFC-9C4D-A1EE8D6D3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292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37</xdr:row>
      <xdr:rowOff>23813</xdr:rowOff>
    </xdr:from>
    <xdr:to>
      <xdr:col>0</xdr:col>
      <xdr:colOff>1381125</xdr:colOff>
      <xdr:row>37</xdr:row>
      <xdr:rowOff>1357313</xdr:rowOff>
    </xdr:to>
    <xdr:pic>
      <xdr:nvPicPr>
        <xdr:cNvPr id="1187" name="Рисунок 1186">
          <a:extLst>
            <a:ext uri="{FF2B5EF4-FFF2-40B4-BE49-F238E27FC236}">
              <a16:creationId xmlns:a16="http://schemas.microsoft.com/office/drawing/2014/main" id="{37077A05-9BD3-4269-ADEC-77B5A4623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430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38</xdr:row>
      <xdr:rowOff>23813</xdr:rowOff>
    </xdr:from>
    <xdr:to>
      <xdr:col>0</xdr:col>
      <xdr:colOff>1381125</xdr:colOff>
      <xdr:row>38</xdr:row>
      <xdr:rowOff>1357313</xdr:rowOff>
    </xdr:to>
    <xdr:pic>
      <xdr:nvPicPr>
        <xdr:cNvPr id="1189" name="Рисунок 1188">
          <a:extLst>
            <a:ext uri="{FF2B5EF4-FFF2-40B4-BE49-F238E27FC236}">
              <a16:creationId xmlns:a16="http://schemas.microsoft.com/office/drawing/2014/main" id="{E33B878B-BEFA-4768-BFAF-F1C0088448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68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39</xdr:row>
      <xdr:rowOff>23813</xdr:rowOff>
    </xdr:from>
    <xdr:to>
      <xdr:col>0</xdr:col>
      <xdr:colOff>1381125</xdr:colOff>
      <xdr:row>39</xdr:row>
      <xdr:rowOff>1357313</xdr:rowOff>
    </xdr:to>
    <xdr:pic>
      <xdr:nvPicPr>
        <xdr:cNvPr id="1191" name="Рисунок 1190">
          <a:extLst>
            <a:ext uri="{FF2B5EF4-FFF2-40B4-BE49-F238E27FC236}">
              <a16:creationId xmlns:a16="http://schemas.microsoft.com/office/drawing/2014/main" id="{BDFB8F17-AD42-4A73-8F95-56885CDAB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06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40</xdr:row>
      <xdr:rowOff>23813</xdr:rowOff>
    </xdr:from>
    <xdr:to>
      <xdr:col>0</xdr:col>
      <xdr:colOff>1381125</xdr:colOff>
      <xdr:row>40</xdr:row>
      <xdr:rowOff>1357313</xdr:rowOff>
    </xdr:to>
    <xdr:pic>
      <xdr:nvPicPr>
        <xdr:cNvPr id="1193" name="Рисунок 1192">
          <a:extLst>
            <a:ext uri="{FF2B5EF4-FFF2-40B4-BE49-F238E27FC236}">
              <a16:creationId xmlns:a16="http://schemas.microsoft.com/office/drawing/2014/main" id="{6C3EBE16-2CA2-44A4-8228-6EE822724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844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41</xdr:row>
      <xdr:rowOff>23813</xdr:rowOff>
    </xdr:from>
    <xdr:to>
      <xdr:col>0</xdr:col>
      <xdr:colOff>1381125</xdr:colOff>
      <xdr:row>41</xdr:row>
      <xdr:rowOff>1357313</xdr:rowOff>
    </xdr:to>
    <xdr:pic>
      <xdr:nvPicPr>
        <xdr:cNvPr id="1195" name="Рисунок 1194">
          <a:extLst>
            <a:ext uri="{FF2B5EF4-FFF2-40B4-BE49-F238E27FC236}">
              <a16:creationId xmlns:a16="http://schemas.microsoft.com/office/drawing/2014/main" id="{E843EA15-9BF8-4E49-BEE4-007C068EF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983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42</xdr:row>
      <xdr:rowOff>23813</xdr:rowOff>
    </xdr:from>
    <xdr:to>
      <xdr:col>0</xdr:col>
      <xdr:colOff>1381125</xdr:colOff>
      <xdr:row>42</xdr:row>
      <xdr:rowOff>1357313</xdr:rowOff>
    </xdr:to>
    <xdr:pic>
      <xdr:nvPicPr>
        <xdr:cNvPr id="1197" name="Рисунок 1196">
          <a:extLst>
            <a:ext uri="{FF2B5EF4-FFF2-40B4-BE49-F238E27FC236}">
              <a16:creationId xmlns:a16="http://schemas.microsoft.com/office/drawing/2014/main" id="{2BFF4178-A159-4DC3-B7FC-8764FBEA0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121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43</xdr:row>
      <xdr:rowOff>23813</xdr:rowOff>
    </xdr:from>
    <xdr:to>
      <xdr:col>0</xdr:col>
      <xdr:colOff>1381125</xdr:colOff>
      <xdr:row>43</xdr:row>
      <xdr:rowOff>1357313</xdr:rowOff>
    </xdr:to>
    <xdr:pic>
      <xdr:nvPicPr>
        <xdr:cNvPr id="1199" name="Рисунок 1198">
          <a:extLst>
            <a:ext uri="{FF2B5EF4-FFF2-40B4-BE49-F238E27FC236}">
              <a16:creationId xmlns:a16="http://schemas.microsoft.com/office/drawing/2014/main" id="{1E36335A-458E-4AFC-A052-AAFAB228F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2592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44</xdr:row>
      <xdr:rowOff>23813</xdr:rowOff>
    </xdr:from>
    <xdr:to>
      <xdr:col>0</xdr:col>
      <xdr:colOff>1381125</xdr:colOff>
      <xdr:row>44</xdr:row>
      <xdr:rowOff>1357313</xdr:rowOff>
    </xdr:to>
    <xdr:pic>
      <xdr:nvPicPr>
        <xdr:cNvPr id="1201" name="Рисунок 1200">
          <a:extLst>
            <a:ext uri="{FF2B5EF4-FFF2-40B4-BE49-F238E27FC236}">
              <a16:creationId xmlns:a16="http://schemas.microsoft.com/office/drawing/2014/main" id="{71DC3206-77D5-4567-8A97-2A7DB36B1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3973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45</xdr:row>
      <xdr:rowOff>23813</xdr:rowOff>
    </xdr:from>
    <xdr:to>
      <xdr:col>0</xdr:col>
      <xdr:colOff>1381125</xdr:colOff>
      <xdr:row>45</xdr:row>
      <xdr:rowOff>1357313</xdr:rowOff>
    </xdr:to>
    <xdr:pic>
      <xdr:nvPicPr>
        <xdr:cNvPr id="1203" name="Рисунок 1202">
          <a:extLst>
            <a:ext uri="{FF2B5EF4-FFF2-40B4-BE49-F238E27FC236}">
              <a16:creationId xmlns:a16="http://schemas.microsoft.com/office/drawing/2014/main" id="{0F28A9D0-C523-46BF-A8DE-5AB280287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5354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46</xdr:row>
      <xdr:rowOff>23813</xdr:rowOff>
    </xdr:from>
    <xdr:to>
      <xdr:col>0</xdr:col>
      <xdr:colOff>1381125</xdr:colOff>
      <xdr:row>46</xdr:row>
      <xdr:rowOff>1357313</xdr:rowOff>
    </xdr:to>
    <xdr:pic>
      <xdr:nvPicPr>
        <xdr:cNvPr id="1205" name="Рисунок 1204">
          <a:extLst>
            <a:ext uri="{FF2B5EF4-FFF2-40B4-BE49-F238E27FC236}">
              <a16:creationId xmlns:a16="http://schemas.microsoft.com/office/drawing/2014/main" id="{5AB4A07B-D689-4587-BBA0-B8E1F13C2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6735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47</xdr:row>
      <xdr:rowOff>23813</xdr:rowOff>
    </xdr:from>
    <xdr:to>
      <xdr:col>0</xdr:col>
      <xdr:colOff>1381125</xdr:colOff>
      <xdr:row>47</xdr:row>
      <xdr:rowOff>1357313</xdr:rowOff>
    </xdr:to>
    <xdr:pic>
      <xdr:nvPicPr>
        <xdr:cNvPr id="1207" name="Рисунок 1206">
          <a:extLst>
            <a:ext uri="{FF2B5EF4-FFF2-40B4-BE49-F238E27FC236}">
              <a16:creationId xmlns:a16="http://schemas.microsoft.com/office/drawing/2014/main" id="{8A262902-CDC3-4784-8A4A-70234624F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8116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48</xdr:row>
      <xdr:rowOff>23813</xdr:rowOff>
    </xdr:from>
    <xdr:to>
      <xdr:col>0</xdr:col>
      <xdr:colOff>1381125</xdr:colOff>
      <xdr:row>48</xdr:row>
      <xdr:rowOff>1357313</xdr:rowOff>
    </xdr:to>
    <xdr:pic>
      <xdr:nvPicPr>
        <xdr:cNvPr id="1209" name="Рисунок 1208">
          <a:extLst>
            <a:ext uri="{FF2B5EF4-FFF2-40B4-BE49-F238E27FC236}">
              <a16:creationId xmlns:a16="http://schemas.microsoft.com/office/drawing/2014/main" id="{91F0F3C0-3048-4759-9B0D-4759C3D07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9497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49</xdr:row>
      <xdr:rowOff>23813</xdr:rowOff>
    </xdr:from>
    <xdr:to>
      <xdr:col>0</xdr:col>
      <xdr:colOff>1381125</xdr:colOff>
      <xdr:row>49</xdr:row>
      <xdr:rowOff>1357313</xdr:rowOff>
    </xdr:to>
    <xdr:pic>
      <xdr:nvPicPr>
        <xdr:cNvPr id="1211" name="Рисунок 1210">
          <a:extLst>
            <a:ext uri="{FF2B5EF4-FFF2-40B4-BE49-F238E27FC236}">
              <a16:creationId xmlns:a16="http://schemas.microsoft.com/office/drawing/2014/main" id="{EB035E65-DC8A-498C-9A98-AFE320198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0879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23813</xdr:rowOff>
    </xdr:from>
    <xdr:to>
      <xdr:col>0</xdr:col>
      <xdr:colOff>1381125</xdr:colOff>
      <xdr:row>50</xdr:row>
      <xdr:rowOff>1357313</xdr:rowOff>
    </xdr:to>
    <xdr:pic>
      <xdr:nvPicPr>
        <xdr:cNvPr id="1213" name="Рисунок 1212">
          <a:extLst>
            <a:ext uri="{FF2B5EF4-FFF2-40B4-BE49-F238E27FC236}">
              <a16:creationId xmlns:a16="http://schemas.microsoft.com/office/drawing/2014/main" id="{387410AE-A776-464B-9836-AA5CF125F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2260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51</xdr:row>
      <xdr:rowOff>23813</xdr:rowOff>
    </xdr:from>
    <xdr:to>
      <xdr:col>0</xdr:col>
      <xdr:colOff>1381125</xdr:colOff>
      <xdr:row>51</xdr:row>
      <xdr:rowOff>1357313</xdr:rowOff>
    </xdr:to>
    <xdr:pic>
      <xdr:nvPicPr>
        <xdr:cNvPr id="1215" name="Рисунок 1214">
          <a:extLst>
            <a:ext uri="{FF2B5EF4-FFF2-40B4-BE49-F238E27FC236}">
              <a16:creationId xmlns:a16="http://schemas.microsoft.com/office/drawing/2014/main" id="{5895BE90-C610-4051-97C3-F4978E3A5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3641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52</xdr:row>
      <xdr:rowOff>23813</xdr:rowOff>
    </xdr:from>
    <xdr:to>
      <xdr:col>0</xdr:col>
      <xdr:colOff>1400175</xdr:colOff>
      <xdr:row>52</xdr:row>
      <xdr:rowOff>823913</xdr:rowOff>
    </xdr:to>
    <xdr:pic>
      <xdr:nvPicPr>
        <xdr:cNvPr id="1217" name="Рисунок 1216">
          <a:extLst>
            <a:ext uri="{FF2B5EF4-FFF2-40B4-BE49-F238E27FC236}">
              <a16:creationId xmlns:a16="http://schemas.microsoft.com/office/drawing/2014/main" id="{BF7A1C4F-4510-455A-9B5E-AD80236F8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022413"/>
          <a:ext cx="1371600" cy="8001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53</xdr:row>
      <xdr:rowOff>23813</xdr:rowOff>
    </xdr:from>
    <xdr:to>
      <xdr:col>0</xdr:col>
      <xdr:colOff>1381125</xdr:colOff>
      <xdr:row>53</xdr:row>
      <xdr:rowOff>1357313</xdr:rowOff>
    </xdr:to>
    <xdr:pic>
      <xdr:nvPicPr>
        <xdr:cNvPr id="1219" name="Рисунок 1218">
          <a:extLst>
            <a:ext uri="{FF2B5EF4-FFF2-40B4-BE49-F238E27FC236}">
              <a16:creationId xmlns:a16="http://schemas.microsoft.com/office/drawing/2014/main" id="{94C009AE-DC0B-4BB4-86A1-1B8B01A64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5870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54</xdr:row>
      <xdr:rowOff>22287</xdr:rowOff>
    </xdr:from>
    <xdr:to>
      <xdr:col>0</xdr:col>
      <xdr:colOff>1400175</xdr:colOff>
      <xdr:row>54</xdr:row>
      <xdr:rowOff>863535</xdr:rowOff>
    </xdr:to>
    <xdr:pic>
      <xdr:nvPicPr>
        <xdr:cNvPr id="1221" name="Рисунок 1220">
          <a:extLst>
            <a:ext uri="{FF2B5EF4-FFF2-40B4-BE49-F238E27FC236}">
              <a16:creationId xmlns:a16="http://schemas.microsoft.com/office/drawing/2014/main" id="{6C9040C3-DCF5-4F29-AAFC-8C6C22171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249737"/>
          <a:ext cx="1371600" cy="8412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55</xdr:row>
      <xdr:rowOff>22671</xdr:rowOff>
    </xdr:from>
    <xdr:to>
      <xdr:col>0</xdr:col>
      <xdr:colOff>1400175</xdr:colOff>
      <xdr:row>55</xdr:row>
      <xdr:rowOff>901257</xdr:rowOff>
    </xdr:to>
    <xdr:pic>
      <xdr:nvPicPr>
        <xdr:cNvPr id="1223" name="Рисунок 1222">
          <a:extLst>
            <a:ext uri="{FF2B5EF4-FFF2-40B4-BE49-F238E27FC236}">
              <a16:creationId xmlns:a16="http://schemas.microsoft.com/office/drawing/2014/main" id="{74152C71-65A6-4562-A165-8E2F36A67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135946"/>
          <a:ext cx="1371600" cy="87858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22479</xdr:rowOff>
    </xdr:from>
    <xdr:to>
      <xdr:col>0</xdr:col>
      <xdr:colOff>1400175</xdr:colOff>
      <xdr:row>56</xdr:row>
      <xdr:rowOff>968121</xdr:rowOff>
    </xdr:to>
    <xdr:pic>
      <xdr:nvPicPr>
        <xdr:cNvPr id="1225" name="Рисунок 1224">
          <a:extLst>
            <a:ext uri="{FF2B5EF4-FFF2-40B4-BE49-F238E27FC236}">
              <a16:creationId xmlns:a16="http://schemas.microsoft.com/office/drawing/2014/main" id="{804B5259-1E10-4360-9167-3E76C5647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059679"/>
          <a:ext cx="1371600" cy="94564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57</xdr:row>
      <xdr:rowOff>23813</xdr:rowOff>
    </xdr:from>
    <xdr:to>
      <xdr:col>0</xdr:col>
      <xdr:colOff>1381125</xdr:colOff>
      <xdr:row>57</xdr:row>
      <xdr:rowOff>1357313</xdr:rowOff>
    </xdr:to>
    <xdr:pic>
      <xdr:nvPicPr>
        <xdr:cNvPr id="1227" name="Рисунок 1226">
          <a:extLst>
            <a:ext uri="{FF2B5EF4-FFF2-40B4-BE49-F238E27FC236}">
              <a16:creationId xmlns:a16="http://schemas.microsoft.com/office/drawing/2014/main" id="{619FAA88-D511-46CE-BFCB-6ACD265A0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0051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58</xdr:row>
      <xdr:rowOff>23434</xdr:rowOff>
    </xdr:from>
    <xdr:to>
      <xdr:col>0</xdr:col>
      <xdr:colOff>1400175</xdr:colOff>
      <xdr:row>58</xdr:row>
      <xdr:rowOff>957646</xdr:rowOff>
    </xdr:to>
    <xdr:pic>
      <xdr:nvPicPr>
        <xdr:cNvPr id="1229" name="Рисунок 1228">
          <a:extLst>
            <a:ext uri="{FF2B5EF4-FFF2-40B4-BE49-F238E27FC236}">
              <a16:creationId xmlns:a16="http://schemas.microsoft.com/office/drawing/2014/main" id="{4F623B8C-993D-4AA9-B798-B908155F7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432359"/>
          <a:ext cx="1371600" cy="9342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22858</xdr:rowOff>
    </xdr:from>
    <xdr:to>
      <xdr:col>0</xdr:col>
      <xdr:colOff>1400175</xdr:colOff>
      <xdr:row>59</xdr:row>
      <xdr:rowOff>967738</xdr:rowOff>
    </xdr:to>
    <xdr:pic>
      <xdr:nvPicPr>
        <xdr:cNvPr id="1231" name="Рисунок 1230">
          <a:extLst>
            <a:ext uri="{FF2B5EF4-FFF2-40B4-BE49-F238E27FC236}">
              <a16:creationId xmlns:a16="http://schemas.microsoft.com/office/drawing/2014/main" id="{E82E3E2E-79D1-49F9-883A-3D28C9BEB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4128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61</xdr:row>
      <xdr:rowOff>22858</xdr:rowOff>
    </xdr:from>
    <xdr:to>
      <xdr:col>0</xdr:col>
      <xdr:colOff>1400175</xdr:colOff>
      <xdr:row>61</xdr:row>
      <xdr:rowOff>929638</xdr:rowOff>
    </xdr:to>
    <xdr:pic>
      <xdr:nvPicPr>
        <xdr:cNvPr id="1233" name="Рисунок 1232">
          <a:extLst>
            <a:ext uri="{FF2B5EF4-FFF2-40B4-BE49-F238E27FC236}">
              <a16:creationId xmlns:a16="http://schemas.microsoft.com/office/drawing/2014/main" id="{AA4DAC1F-49A8-4359-9228-F80AEC057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593958"/>
          <a:ext cx="1371600" cy="9067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62</xdr:row>
      <xdr:rowOff>22101</xdr:rowOff>
    </xdr:from>
    <xdr:to>
      <xdr:col>0</xdr:col>
      <xdr:colOff>1400175</xdr:colOff>
      <xdr:row>62</xdr:row>
      <xdr:rowOff>949455</xdr:rowOff>
    </xdr:to>
    <xdr:pic>
      <xdr:nvPicPr>
        <xdr:cNvPr id="1235" name="Рисунок 1234">
          <a:extLst>
            <a:ext uri="{FF2B5EF4-FFF2-40B4-BE49-F238E27FC236}">
              <a16:creationId xmlns:a16="http://schemas.microsoft.com/office/drawing/2014/main" id="{0F19F6C5-307C-4391-B528-737B1B181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545701"/>
          <a:ext cx="1371600" cy="92735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63</xdr:row>
      <xdr:rowOff>23813</xdr:rowOff>
    </xdr:from>
    <xdr:to>
      <xdr:col>0</xdr:col>
      <xdr:colOff>1381125</xdr:colOff>
      <xdr:row>63</xdr:row>
      <xdr:rowOff>1357313</xdr:rowOff>
    </xdr:to>
    <xdr:pic>
      <xdr:nvPicPr>
        <xdr:cNvPr id="1237" name="Рисунок 1236">
          <a:extLst>
            <a:ext uri="{FF2B5EF4-FFF2-40B4-BE49-F238E27FC236}">
              <a16:creationId xmlns:a16="http://schemas.microsoft.com/office/drawing/2014/main" id="{AEBE1E32-CF2A-44AD-B4DE-CBDAFA307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518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23813</xdr:rowOff>
    </xdr:from>
    <xdr:to>
      <xdr:col>0</xdr:col>
      <xdr:colOff>1381125</xdr:colOff>
      <xdr:row>64</xdr:row>
      <xdr:rowOff>1357313</xdr:rowOff>
    </xdr:to>
    <xdr:pic>
      <xdr:nvPicPr>
        <xdr:cNvPr id="1239" name="Рисунок 1238">
          <a:extLst>
            <a:ext uri="{FF2B5EF4-FFF2-40B4-BE49-F238E27FC236}">
              <a16:creationId xmlns:a16="http://schemas.microsoft.com/office/drawing/2014/main" id="{4FFDC995-0350-4C83-8EE4-D704421B0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6900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21338</xdr:rowOff>
    </xdr:from>
    <xdr:to>
      <xdr:col>0</xdr:col>
      <xdr:colOff>1400175</xdr:colOff>
      <xdr:row>65</xdr:row>
      <xdr:rowOff>969266</xdr:rowOff>
    </xdr:to>
    <xdr:pic>
      <xdr:nvPicPr>
        <xdr:cNvPr id="1241" name="Рисунок 1240">
          <a:extLst>
            <a:ext uri="{FF2B5EF4-FFF2-40B4-BE49-F238E27FC236}">
              <a16:creationId xmlns:a16="http://schemas.microsoft.com/office/drawing/2014/main" id="{84B6BC8B-5F28-46D9-86DA-F6B2D79CD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278738"/>
          <a:ext cx="1371600" cy="947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23242</xdr:rowOff>
    </xdr:from>
    <xdr:to>
      <xdr:col>0</xdr:col>
      <xdr:colOff>1400175</xdr:colOff>
      <xdr:row>66</xdr:row>
      <xdr:rowOff>948310</xdr:rowOff>
    </xdr:to>
    <xdr:pic>
      <xdr:nvPicPr>
        <xdr:cNvPr id="1243" name="Рисунок 1242">
          <a:extLst>
            <a:ext uri="{FF2B5EF4-FFF2-40B4-BE49-F238E27FC236}">
              <a16:creationId xmlns:a16="http://schemas.microsoft.com/office/drawing/2014/main" id="{3B14FA3B-63BA-4A26-84E0-B25DF1365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271242"/>
          <a:ext cx="1371600" cy="92506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67</xdr:row>
      <xdr:rowOff>23813</xdr:rowOff>
    </xdr:from>
    <xdr:to>
      <xdr:col>0</xdr:col>
      <xdr:colOff>1381125</xdr:colOff>
      <xdr:row>67</xdr:row>
      <xdr:rowOff>1357313</xdr:rowOff>
    </xdr:to>
    <xdr:pic>
      <xdr:nvPicPr>
        <xdr:cNvPr id="1245" name="Рисунок 1244">
          <a:extLst>
            <a:ext uri="{FF2B5EF4-FFF2-40B4-BE49-F238E27FC236}">
              <a16:creationId xmlns:a16="http://schemas.microsoft.com/office/drawing/2014/main" id="{7C935A58-D7BA-4C4A-A5D7-1EC5CFABC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0243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68</xdr:row>
      <xdr:rowOff>23813</xdr:rowOff>
    </xdr:from>
    <xdr:to>
      <xdr:col>0</xdr:col>
      <xdr:colOff>1381125</xdr:colOff>
      <xdr:row>68</xdr:row>
      <xdr:rowOff>1357313</xdr:rowOff>
    </xdr:to>
    <xdr:pic>
      <xdr:nvPicPr>
        <xdr:cNvPr id="1247" name="Рисунок 1246">
          <a:extLst>
            <a:ext uri="{FF2B5EF4-FFF2-40B4-BE49-F238E27FC236}">
              <a16:creationId xmlns:a16="http://schemas.microsoft.com/office/drawing/2014/main" id="{A82D4BA2-747C-4B7B-8940-35B369BD9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1624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69</xdr:row>
      <xdr:rowOff>23813</xdr:rowOff>
    </xdr:from>
    <xdr:to>
      <xdr:col>0</xdr:col>
      <xdr:colOff>1381125</xdr:colOff>
      <xdr:row>69</xdr:row>
      <xdr:rowOff>1357313</xdr:rowOff>
    </xdr:to>
    <xdr:pic>
      <xdr:nvPicPr>
        <xdr:cNvPr id="1249" name="Рисунок 1248">
          <a:extLst>
            <a:ext uri="{FF2B5EF4-FFF2-40B4-BE49-F238E27FC236}">
              <a16:creationId xmlns:a16="http://schemas.microsoft.com/office/drawing/2014/main" id="{33546B69-7319-4238-AB5C-E82AC8CA8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3005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70</xdr:row>
      <xdr:rowOff>23813</xdr:rowOff>
    </xdr:from>
    <xdr:to>
      <xdr:col>0</xdr:col>
      <xdr:colOff>1381125</xdr:colOff>
      <xdr:row>70</xdr:row>
      <xdr:rowOff>1357313</xdr:rowOff>
    </xdr:to>
    <xdr:pic>
      <xdr:nvPicPr>
        <xdr:cNvPr id="1251" name="Рисунок 1250">
          <a:extLst>
            <a:ext uri="{FF2B5EF4-FFF2-40B4-BE49-F238E27FC236}">
              <a16:creationId xmlns:a16="http://schemas.microsoft.com/office/drawing/2014/main" id="{ACC47E64-8A06-4A58-852C-95994E668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4386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71</xdr:row>
      <xdr:rowOff>23813</xdr:rowOff>
    </xdr:from>
    <xdr:to>
      <xdr:col>0</xdr:col>
      <xdr:colOff>1381125</xdr:colOff>
      <xdr:row>71</xdr:row>
      <xdr:rowOff>1357313</xdr:rowOff>
    </xdr:to>
    <xdr:pic>
      <xdr:nvPicPr>
        <xdr:cNvPr id="1253" name="Рисунок 1252">
          <a:extLst>
            <a:ext uri="{FF2B5EF4-FFF2-40B4-BE49-F238E27FC236}">
              <a16:creationId xmlns:a16="http://schemas.microsoft.com/office/drawing/2014/main" id="{DBA7C874-93F9-48AE-A6DC-08A83296C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5767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72</xdr:row>
      <xdr:rowOff>23813</xdr:rowOff>
    </xdr:from>
    <xdr:to>
      <xdr:col>0</xdr:col>
      <xdr:colOff>1381125</xdr:colOff>
      <xdr:row>72</xdr:row>
      <xdr:rowOff>1357313</xdr:rowOff>
    </xdr:to>
    <xdr:pic>
      <xdr:nvPicPr>
        <xdr:cNvPr id="1255" name="Рисунок 1254">
          <a:extLst>
            <a:ext uri="{FF2B5EF4-FFF2-40B4-BE49-F238E27FC236}">
              <a16:creationId xmlns:a16="http://schemas.microsoft.com/office/drawing/2014/main" id="{AC9ECB00-EFA4-45D4-BAE6-EB22008FF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7148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73</xdr:row>
      <xdr:rowOff>23813</xdr:rowOff>
    </xdr:from>
    <xdr:to>
      <xdr:col>0</xdr:col>
      <xdr:colOff>1381125</xdr:colOff>
      <xdr:row>73</xdr:row>
      <xdr:rowOff>1357313</xdr:rowOff>
    </xdr:to>
    <xdr:pic>
      <xdr:nvPicPr>
        <xdr:cNvPr id="1257" name="Рисунок 1256">
          <a:extLst>
            <a:ext uri="{FF2B5EF4-FFF2-40B4-BE49-F238E27FC236}">
              <a16:creationId xmlns:a16="http://schemas.microsoft.com/office/drawing/2014/main" id="{BDC7DD03-A402-4FEE-B781-646629A6F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8530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74</xdr:row>
      <xdr:rowOff>23813</xdr:rowOff>
    </xdr:from>
    <xdr:to>
      <xdr:col>0</xdr:col>
      <xdr:colOff>1381125</xdr:colOff>
      <xdr:row>74</xdr:row>
      <xdr:rowOff>1357313</xdr:rowOff>
    </xdr:to>
    <xdr:pic>
      <xdr:nvPicPr>
        <xdr:cNvPr id="1259" name="Рисунок 1258">
          <a:extLst>
            <a:ext uri="{FF2B5EF4-FFF2-40B4-BE49-F238E27FC236}">
              <a16:creationId xmlns:a16="http://schemas.microsoft.com/office/drawing/2014/main" id="{24A94D92-58F5-422D-859F-EFFF55569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911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75</xdr:row>
      <xdr:rowOff>23813</xdr:rowOff>
    </xdr:from>
    <xdr:to>
      <xdr:col>0</xdr:col>
      <xdr:colOff>1381125</xdr:colOff>
      <xdr:row>75</xdr:row>
      <xdr:rowOff>1357313</xdr:rowOff>
    </xdr:to>
    <xdr:pic>
      <xdr:nvPicPr>
        <xdr:cNvPr id="1261" name="Рисунок 1260">
          <a:extLst>
            <a:ext uri="{FF2B5EF4-FFF2-40B4-BE49-F238E27FC236}">
              <a16:creationId xmlns:a16="http://schemas.microsoft.com/office/drawing/2014/main" id="{80F704AC-B6D2-42FC-853D-314D18FC1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1292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76</xdr:row>
      <xdr:rowOff>23813</xdr:rowOff>
    </xdr:from>
    <xdr:to>
      <xdr:col>0</xdr:col>
      <xdr:colOff>1381125</xdr:colOff>
      <xdr:row>76</xdr:row>
      <xdr:rowOff>1357313</xdr:rowOff>
    </xdr:to>
    <xdr:pic>
      <xdr:nvPicPr>
        <xdr:cNvPr id="1263" name="Рисунок 1262">
          <a:extLst>
            <a:ext uri="{FF2B5EF4-FFF2-40B4-BE49-F238E27FC236}">
              <a16:creationId xmlns:a16="http://schemas.microsoft.com/office/drawing/2014/main" id="{97FE58AD-2AC7-4926-A854-6C7657A05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2673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77</xdr:row>
      <xdr:rowOff>23813</xdr:rowOff>
    </xdr:from>
    <xdr:to>
      <xdr:col>0</xdr:col>
      <xdr:colOff>1381125</xdr:colOff>
      <xdr:row>77</xdr:row>
      <xdr:rowOff>1357313</xdr:rowOff>
    </xdr:to>
    <xdr:pic>
      <xdr:nvPicPr>
        <xdr:cNvPr id="1265" name="Рисунок 1264">
          <a:extLst>
            <a:ext uri="{FF2B5EF4-FFF2-40B4-BE49-F238E27FC236}">
              <a16:creationId xmlns:a16="http://schemas.microsoft.com/office/drawing/2014/main" id="{47EE3FA5-FAAE-4F7B-BC40-E59952870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4054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78</xdr:row>
      <xdr:rowOff>23813</xdr:rowOff>
    </xdr:from>
    <xdr:to>
      <xdr:col>0</xdr:col>
      <xdr:colOff>1381125</xdr:colOff>
      <xdr:row>78</xdr:row>
      <xdr:rowOff>1357313</xdr:rowOff>
    </xdr:to>
    <xdr:pic>
      <xdr:nvPicPr>
        <xdr:cNvPr id="1267" name="Рисунок 1266">
          <a:extLst>
            <a:ext uri="{FF2B5EF4-FFF2-40B4-BE49-F238E27FC236}">
              <a16:creationId xmlns:a16="http://schemas.microsoft.com/office/drawing/2014/main" id="{D2188E8E-4179-4CBD-A91B-F9A5B327B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5435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79</xdr:row>
      <xdr:rowOff>23813</xdr:rowOff>
    </xdr:from>
    <xdr:to>
      <xdr:col>0</xdr:col>
      <xdr:colOff>1381125</xdr:colOff>
      <xdr:row>79</xdr:row>
      <xdr:rowOff>1357313</xdr:rowOff>
    </xdr:to>
    <xdr:pic>
      <xdr:nvPicPr>
        <xdr:cNvPr id="1269" name="Рисунок 1268">
          <a:extLst>
            <a:ext uri="{FF2B5EF4-FFF2-40B4-BE49-F238E27FC236}">
              <a16:creationId xmlns:a16="http://schemas.microsoft.com/office/drawing/2014/main" id="{8C4D4767-3125-48B1-84C9-ADAF520D5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6816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80</xdr:row>
      <xdr:rowOff>23813</xdr:rowOff>
    </xdr:from>
    <xdr:to>
      <xdr:col>0</xdr:col>
      <xdr:colOff>1381125</xdr:colOff>
      <xdr:row>80</xdr:row>
      <xdr:rowOff>1357313</xdr:rowOff>
    </xdr:to>
    <xdr:pic>
      <xdr:nvPicPr>
        <xdr:cNvPr id="1271" name="Рисунок 1270">
          <a:extLst>
            <a:ext uri="{FF2B5EF4-FFF2-40B4-BE49-F238E27FC236}">
              <a16:creationId xmlns:a16="http://schemas.microsoft.com/office/drawing/2014/main" id="{B9473A2B-745B-49E7-A5C8-623BB3638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8197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81</xdr:row>
      <xdr:rowOff>23813</xdr:rowOff>
    </xdr:from>
    <xdr:to>
      <xdr:col>0</xdr:col>
      <xdr:colOff>1381125</xdr:colOff>
      <xdr:row>81</xdr:row>
      <xdr:rowOff>1357313</xdr:rowOff>
    </xdr:to>
    <xdr:pic>
      <xdr:nvPicPr>
        <xdr:cNvPr id="1273" name="Рисунок 1272">
          <a:extLst>
            <a:ext uri="{FF2B5EF4-FFF2-40B4-BE49-F238E27FC236}">
              <a16:creationId xmlns:a16="http://schemas.microsoft.com/office/drawing/2014/main" id="{9754C43B-3D2F-4448-835E-C8526C86C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9579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24005</xdr:rowOff>
    </xdr:from>
    <xdr:to>
      <xdr:col>0</xdr:col>
      <xdr:colOff>1400175</xdr:colOff>
      <xdr:row>82</xdr:row>
      <xdr:rowOff>947549</xdr:rowOff>
    </xdr:to>
    <xdr:pic>
      <xdr:nvPicPr>
        <xdr:cNvPr id="1275" name="Рисунок 1274">
          <a:extLst>
            <a:ext uri="{FF2B5EF4-FFF2-40B4-BE49-F238E27FC236}">
              <a16:creationId xmlns:a16="http://schemas.microsoft.com/office/drawing/2014/main" id="{4D997F9D-B12C-421A-A587-6F25F2554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0960430"/>
          <a:ext cx="1371600" cy="92354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84</xdr:row>
      <xdr:rowOff>21146</xdr:rowOff>
    </xdr:from>
    <xdr:to>
      <xdr:col>0</xdr:col>
      <xdr:colOff>1400175</xdr:colOff>
      <xdr:row>84</xdr:row>
      <xdr:rowOff>902780</xdr:rowOff>
    </xdr:to>
    <xdr:pic>
      <xdr:nvPicPr>
        <xdr:cNvPr id="1277" name="Рисунок 1276">
          <a:extLst>
            <a:ext uri="{FF2B5EF4-FFF2-40B4-BE49-F238E27FC236}">
              <a16:creationId xmlns:a16="http://schemas.microsoft.com/office/drawing/2014/main" id="{B3FE7348-18F2-48B6-BBB9-603076FDB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119621"/>
          <a:ext cx="1371600" cy="8816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85</xdr:row>
      <xdr:rowOff>25338</xdr:rowOff>
    </xdr:from>
    <xdr:to>
      <xdr:col>0</xdr:col>
      <xdr:colOff>1400175</xdr:colOff>
      <xdr:row>85</xdr:row>
      <xdr:rowOff>1050990</xdr:rowOff>
    </xdr:to>
    <xdr:pic>
      <xdr:nvPicPr>
        <xdr:cNvPr id="1279" name="Рисунок 1278">
          <a:extLst>
            <a:ext uri="{FF2B5EF4-FFF2-40B4-BE49-F238E27FC236}">
              <a16:creationId xmlns:a16="http://schemas.microsoft.com/office/drawing/2014/main" id="{AA05DE24-B474-43FA-82D7-BC55EDA99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3047738"/>
          <a:ext cx="1371600" cy="10256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86</xdr:row>
      <xdr:rowOff>23242</xdr:rowOff>
    </xdr:from>
    <xdr:to>
      <xdr:col>0</xdr:col>
      <xdr:colOff>1400175</xdr:colOff>
      <xdr:row>86</xdr:row>
      <xdr:rowOff>1062610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DEC4CF8E-BBBB-45B4-BCAF-77239C16A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4121967"/>
          <a:ext cx="1371600" cy="103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87</xdr:row>
      <xdr:rowOff>21903</xdr:rowOff>
    </xdr:from>
    <xdr:to>
      <xdr:col>0</xdr:col>
      <xdr:colOff>1400175</xdr:colOff>
      <xdr:row>87</xdr:row>
      <xdr:rowOff>1035363</xdr:rowOff>
    </xdr:to>
    <xdr:pic>
      <xdr:nvPicPr>
        <xdr:cNvPr id="1283" name="Рисунок 1282">
          <a:extLst>
            <a:ext uri="{FF2B5EF4-FFF2-40B4-BE49-F238E27FC236}">
              <a16:creationId xmlns:a16="http://schemas.microsoft.com/office/drawing/2014/main" id="{8A6CAA6C-908B-4C35-A944-9C55C3302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206478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21903</xdr:rowOff>
    </xdr:from>
    <xdr:to>
      <xdr:col>0</xdr:col>
      <xdr:colOff>1400175</xdr:colOff>
      <xdr:row>88</xdr:row>
      <xdr:rowOff>978213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2836BCD-E4A9-46A8-BF4B-DBF881AF9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6263753"/>
          <a:ext cx="1371600" cy="95631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89</xdr:row>
      <xdr:rowOff>23813</xdr:rowOff>
    </xdr:from>
    <xdr:to>
      <xdr:col>0</xdr:col>
      <xdr:colOff>1381125</xdr:colOff>
      <xdr:row>89</xdr:row>
      <xdr:rowOff>1357313</xdr:rowOff>
    </xdr:to>
    <xdr:pic>
      <xdr:nvPicPr>
        <xdr:cNvPr id="1287" name="Рисунок 1286">
          <a:extLst>
            <a:ext uri="{FF2B5EF4-FFF2-40B4-BE49-F238E27FC236}">
              <a16:creationId xmlns:a16="http://schemas.microsoft.com/office/drawing/2014/main" id="{E490A1E5-5E0D-4837-A10C-9871F76B7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7265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21717</xdr:rowOff>
    </xdr:from>
    <xdr:to>
      <xdr:col>0</xdr:col>
      <xdr:colOff>1400175</xdr:colOff>
      <xdr:row>90</xdr:row>
      <xdr:rowOff>1045083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C5F66DEA-F8CE-4F8A-8C53-B476ABFEF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644817"/>
          <a:ext cx="1371600" cy="102336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91</xdr:row>
      <xdr:rowOff>23813</xdr:rowOff>
    </xdr:from>
    <xdr:to>
      <xdr:col>0</xdr:col>
      <xdr:colOff>1381125</xdr:colOff>
      <xdr:row>91</xdr:row>
      <xdr:rowOff>1357313</xdr:rowOff>
    </xdr:to>
    <xdr:pic>
      <xdr:nvPicPr>
        <xdr:cNvPr id="1291" name="Рисунок 1290">
          <a:extLst>
            <a:ext uri="{FF2B5EF4-FFF2-40B4-BE49-F238E27FC236}">
              <a16:creationId xmlns:a16="http://schemas.microsoft.com/office/drawing/2014/main" id="{62F4B8BB-1FBD-4F62-AF87-445F3CC81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9713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92</xdr:row>
      <xdr:rowOff>22473</xdr:rowOff>
    </xdr:from>
    <xdr:to>
      <xdr:col>0</xdr:col>
      <xdr:colOff>1400175</xdr:colOff>
      <xdr:row>92</xdr:row>
      <xdr:rowOff>1025265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48039E7D-575B-470F-AAE4-F641B9196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093498"/>
          <a:ext cx="1371600" cy="10027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94</xdr:row>
      <xdr:rowOff>22671</xdr:rowOff>
    </xdr:from>
    <xdr:to>
      <xdr:col>0</xdr:col>
      <xdr:colOff>1400175</xdr:colOff>
      <xdr:row>94</xdr:row>
      <xdr:rowOff>1110807</xdr:rowOff>
    </xdr:to>
    <xdr:pic>
      <xdr:nvPicPr>
        <xdr:cNvPr id="1295" name="Рисунок 1294">
          <a:extLst>
            <a:ext uri="{FF2B5EF4-FFF2-40B4-BE49-F238E27FC236}">
              <a16:creationId xmlns:a16="http://schemas.microsoft.com/office/drawing/2014/main" id="{7E9A1B32-2F51-48C1-B888-106CC4A17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331946"/>
          <a:ext cx="1371600" cy="10881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95</xdr:row>
      <xdr:rowOff>25524</xdr:rowOff>
    </xdr:from>
    <xdr:to>
      <xdr:col>0</xdr:col>
      <xdr:colOff>1400175</xdr:colOff>
      <xdr:row>95</xdr:row>
      <xdr:rowOff>1117470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5D1A487B-27D3-4FB3-9351-2196F0C7C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3468274"/>
          <a:ext cx="1371600" cy="109194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96</xdr:row>
      <xdr:rowOff>23813</xdr:rowOff>
    </xdr:from>
    <xdr:to>
      <xdr:col>0</xdr:col>
      <xdr:colOff>1400175</xdr:colOff>
      <xdr:row>96</xdr:row>
      <xdr:rowOff>1052513</xdr:rowOff>
    </xdr:to>
    <xdr:pic>
      <xdr:nvPicPr>
        <xdr:cNvPr id="1299" name="Рисунок 1298">
          <a:extLst>
            <a:ext uri="{FF2B5EF4-FFF2-40B4-BE49-F238E27FC236}">
              <a16:creationId xmlns:a16="http://schemas.microsoft.com/office/drawing/2014/main" id="{E61D6BEA-651A-4760-A045-E07838001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609563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104</xdr:row>
      <xdr:rowOff>23813</xdr:rowOff>
    </xdr:from>
    <xdr:to>
      <xdr:col>0</xdr:col>
      <xdr:colOff>1381125</xdr:colOff>
      <xdr:row>104</xdr:row>
      <xdr:rowOff>1357313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C2A97C15-93CA-4D1F-9693-BD1959263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7019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105</xdr:row>
      <xdr:rowOff>23813</xdr:rowOff>
    </xdr:from>
    <xdr:to>
      <xdr:col>0</xdr:col>
      <xdr:colOff>1381125</xdr:colOff>
      <xdr:row>105</xdr:row>
      <xdr:rowOff>1357313</xdr:rowOff>
    </xdr:to>
    <xdr:pic>
      <xdr:nvPicPr>
        <xdr:cNvPr id="1303" name="Рисунок 1302">
          <a:extLst>
            <a:ext uri="{FF2B5EF4-FFF2-40B4-BE49-F238E27FC236}">
              <a16:creationId xmlns:a16="http://schemas.microsoft.com/office/drawing/2014/main" id="{2A974530-43BE-4211-813D-624B002EA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8400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106</xdr:row>
      <xdr:rowOff>23813</xdr:rowOff>
    </xdr:from>
    <xdr:to>
      <xdr:col>0</xdr:col>
      <xdr:colOff>1381125</xdr:colOff>
      <xdr:row>106</xdr:row>
      <xdr:rowOff>1357313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7EB89CA4-BC6D-41B3-868D-B96BD9147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781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107</xdr:row>
      <xdr:rowOff>23813</xdr:rowOff>
    </xdr:from>
    <xdr:to>
      <xdr:col>0</xdr:col>
      <xdr:colOff>1381125</xdr:colOff>
      <xdr:row>107</xdr:row>
      <xdr:rowOff>1357313</xdr:rowOff>
    </xdr:to>
    <xdr:pic>
      <xdr:nvPicPr>
        <xdr:cNvPr id="1307" name="Рисунок 1306">
          <a:extLst>
            <a:ext uri="{FF2B5EF4-FFF2-40B4-BE49-F238E27FC236}">
              <a16:creationId xmlns:a16="http://schemas.microsoft.com/office/drawing/2014/main" id="{906A203A-3C5A-48F8-901C-BB9FAAD94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1162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108</xdr:row>
      <xdr:rowOff>23813</xdr:rowOff>
    </xdr:from>
    <xdr:to>
      <xdr:col>0</xdr:col>
      <xdr:colOff>1381125</xdr:colOff>
      <xdr:row>108</xdr:row>
      <xdr:rowOff>1357313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E8ACF83A-41EA-4E68-9EDB-0D1B6D585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2543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109</xdr:row>
      <xdr:rowOff>23813</xdr:rowOff>
    </xdr:from>
    <xdr:to>
      <xdr:col>0</xdr:col>
      <xdr:colOff>1381125</xdr:colOff>
      <xdr:row>109</xdr:row>
      <xdr:rowOff>1357313</xdr:rowOff>
    </xdr:to>
    <xdr:pic>
      <xdr:nvPicPr>
        <xdr:cNvPr id="1311" name="Рисунок 1310">
          <a:extLst>
            <a:ext uri="{FF2B5EF4-FFF2-40B4-BE49-F238E27FC236}">
              <a16:creationId xmlns:a16="http://schemas.microsoft.com/office/drawing/2014/main" id="{86AC7CDD-909B-475D-94DD-F1D9307B4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3925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110</xdr:row>
      <xdr:rowOff>23813</xdr:rowOff>
    </xdr:from>
    <xdr:to>
      <xdr:col>0</xdr:col>
      <xdr:colOff>1381125</xdr:colOff>
      <xdr:row>110</xdr:row>
      <xdr:rowOff>1357313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3C861F37-D654-4B6D-9EF0-1FB30B90E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5306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111</xdr:row>
      <xdr:rowOff>23813</xdr:rowOff>
    </xdr:from>
    <xdr:to>
      <xdr:col>0</xdr:col>
      <xdr:colOff>1381125</xdr:colOff>
      <xdr:row>111</xdr:row>
      <xdr:rowOff>1357313</xdr:rowOff>
    </xdr:to>
    <xdr:pic>
      <xdr:nvPicPr>
        <xdr:cNvPr id="1315" name="Рисунок 1314">
          <a:extLst>
            <a:ext uri="{FF2B5EF4-FFF2-40B4-BE49-F238E27FC236}">
              <a16:creationId xmlns:a16="http://schemas.microsoft.com/office/drawing/2014/main" id="{D4D538C1-8043-4298-900D-B43D1D702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6687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112</xdr:row>
      <xdr:rowOff>23813</xdr:rowOff>
    </xdr:from>
    <xdr:to>
      <xdr:col>0</xdr:col>
      <xdr:colOff>1381125</xdr:colOff>
      <xdr:row>112</xdr:row>
      <xdr:rowOff>1357313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FE30403C-54D7-47B8-9878-2C6AB015A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8068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113</xdr:row>
      <xdr:rowOff>23813</xdr:rowOff>
    </xdr:from>
    <xdr:to>
      <xdr:col>0</xdr:col>
      <xdr:colOff>1381125</xdr:colOff>
      <xdr:row>113</xdr:row>
      <xdr:rowOff>1357313</xdr:rowOff>
    </xdr:to>
    <xdr:pic>
      <xdr:nvPicPr>
        <xdr:cNvPr id="1319" name="Рисунок 1318">
          <a:extLst>
            <a:ext uri="{FF2B5EF4-FFF2-40B4-BE49-F238E27FC236}">
              <a16:creationId xmlns:a16="http://schemas.microsoft.com/office/drawing/2014/main" id="{CD655DAB-F723-481B-8A12-5BB9C516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9449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114</xdr:row>
      <xdr:rowOff>23813</xdr:rowOff>
    </xdr:from>
    <xdr:to>
      <xdr:col>0</xdr:col>
      <xdr:colOff>1381125</xdr:colOff>
      <xdr:row>114</xdr:row>
      <xdr:rowOff>1357313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7E18E996-1E2C-481E-99A4-5B24C52A2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0830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115</xdr:row>
      <xdr:rowOff>23813</xdr:rowOff>
    </xdr:from>
    <xdr:to>
      <xdr:col>0</xdr:col>
      <xdr:colOff>1381125</xdr:colOff>
      <xdr:row>115</xdr:row>
      <xdr:rowOff>1357313</xdr:rowOff>
    </xdr:to>
    <xdr:pic>
      <xdr:nvPicPr>
        <xdr:cNvPr id="1323" name="Рисунок 1322">
          <a:extLst>
            <a:ext uri="{FF2B5EF4-FFF2-40B4-BE49-F238E27FC236}">
              <a16:creationId xmlns:a16="http://schemas.microsoft.com/office/drawing/2014/main" id="{6C35F67E-D9BE-4FB7-AC9B-36A4C7B03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2211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116</xdr:row>
      <xdr:rowOff>23813</xdr:rowOff>
    </xdr:from>
    <xdr:to>
      <xdr:col>0</xdr:col>
      <xdr:colOff>1381125</xdr:colOff>
      <xdr:row>116</xdr:row>
      <xdr:rowOff>1357313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9B3B4A52-BEF3-448B-B4B2-552CFA20B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592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117</xdr:row>
      <xdr:rowOff>23813</xdr:rowOff>
    </xdr:from>
    <xdr:to>
      <xdr:col>0</xdr:col>
      <xdr:colOff>1381125</xdr:colOff>
      <xdr:row>117</xdr:row>
      <xdr:rowOff>1357313</xdr:rowOff>
    </xdr:to>
    <xdr:pic>
      <xdr:nvPicPr>
        <xdr:cNvPr id="1327" name="Рисунок 1326">
          <a:extLst>
            <a:ext uri="{FF2B5EF4-FFF2-40B4-BE49-F238E27FC236}">
              <a16:creationId xmlns:a16="http://schemas.microsoft.com/office/drawing/2014/main" id="{14D118C5-3459-4022-BCBD-8FA4EFBC8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4974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118</xdr:row>
      <xdr:rowOff>23813</xdr:rowOff>
    </xdr:from>
    <xdr:to>
      <xdr:col>0</xdr:col>
      <xdr:colOff>1381125</xdr:colOff>
      <xdr:row>118</xdr:row>
      <xdr:rowOff>1357313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F3554F81-E527-4786-AF6E-BE3ECB4D8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6355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119</xdr:row>
      <xdr:rowOff>23813</xdr:rowOff>
    </xdr:from>
    <xdr:to>
      <xdr:col>0</xdr:col>
      <xdr:colOff>1381125</xdr:colOff>
      <xdr:row>119</xdr:row>
      <xdr:rowOff>1357313</xdr:rowOff>
    </xdr:to>
    <xdr:pic>
      <xdr:nvPicPr>
        <xdr:cNvPr id="1331" name="Рисунок 1330">
          <a:extLst>
            <a:ext uri="{FF2B5EF4-FFF2-40B4-BE49-F238E27FC236}">
              <a16:creationId xmlns:a16="http://schemas.microsoft.com/office/drawing/2014/main" id="{B5047110-0B3F-4A9C-95EA-C689E995B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7736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120</xdr:row>
      <xdr:rowOff>24383</xdr:rowOff>
    </xdr:from>
    <xdr:to>
      <xdr:col>0</xdr:col>
      <xdr:colOff>1400175</xdr:colOff>
      <xdr:row>120</xdr:row>
      <xdr:rowOff>1099565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ED46B9ED-6877-4368-8A87-E18F5DA85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9117958"/>
          <a:ext cx="1371600" cy="107518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121</xdr:row>
      <xdr:rowOff>23813</xdr:rowOff>
    </xdr:from>
    <xdr:to>
      <xdr:col>0</xdr:col>
      <xdr:colOff>1381125</xdr:colOff>
      <xdr:row>121</xdr:row>
      <xdr:rowOff>1357313</xdr:rowOff>
    </xdr:to>
    <xdr:pic>
      <xdr:nvPicPr>
        <xdr:cNvPr id="1335" name="Рисунок 1334">
          <a:extLst>
            <a:ext uri="{FF2B5EF4-FFF2-40B4-BE49-F238E27FC236}">
              <a16:creationId xmlns:a16="http://schemas.microsoft.com/office/drawing/2014/main" id="{B3D19172-0896-48CF-8CE3-9EC5AAB43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02413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122</xdr:row>
      <xdr:rowOff>21903</xdr:rowOff>
    </xdr:from>
    <xdr:to>
      <xdr:col>0</xdr:col>
      <xdr:colOff>1400175</xdr:colOff>
      <xdr:row>122</xdr:row>
      <xdr:rowOff>1035363</xdr:rowOff>
    </xdr:to>
    <xdr:pic>
      <xdr:nvPicPr>
        <xdr:cNvPr id="1337" name="Рисунок 1336">
          <a:extLst>
            <a:ext uri="{FF2B5EF4-FFF2-40B4-BE49-F238E27FC236}">
              <a16:creationId xmlns:a16="http://schemas.microsoft.com/office/drawing/2014/main" id="{3CDB565E-54BF-4973-A34B-2DCFF9681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1620553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123</xdr:row>
      <xdr:rowOff>23056</xdr:rowOff>
    </xdr:from>
    <xdr:to>
      <xdr:col>0</xdr:col>
      <xdr:colOff>1400175</xdr:colOff>
      <xdr:row>123</xdr:row>
      <xdr:rowOff>1129480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291CF646-0E9A-4129-B519-966A5E4A6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2678981"/>
          <a:ext cx="1371600" cy="110642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124</xdr:row>
      <xdr:rowOff>23813</xdr:rowOff>
    </xdr:from>
    <xdr:to>
      <xdr:col>0</xdr:col>
      <xdr:colOff>1381125</xdr:colOff>
      <xdr:row>124</xdr:row>
      <xdr:rowOff>1357313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FD83F7B9-8238-4326-A782-B6B23D7A7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3832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125</xdr:row>
      <xdr:rowOff>23813</xdr:rowOff>
    </xdr:from>
    <xdr:to>
      <xdr:col>0</xdr:col>
      <xdr:colOff>1381125</xdr:colOff>
      <xdr:row>125</xdr:row>
      <xdr:rowOff>1357313</xdr:rowOff>
    </xdr:to>
    <xdr:pic>
      <xdr:nvPicPr>
        <xdr:cNvPr id="1343" name="Рисунок 1342">
          <a:extLst>
            <a:ext uri="{FF2B5EF4-FFF2-40B4-BE49-F238E27FC236}">
              <a16:creationId xmlns:a16="http://schemas.microsoft.com/office/drawing/2014/main" id="{C2138436-FAED-4D0E-AF41-A3E2AFAD9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5213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126</xdr:row>
      <xdr:rowOff>23813</xdr:rowOff>
    </xdr:from>
    <xdr:to>
      <xdr:col>0</xdr:col>
      <xdr:colOff>1400175</xdr:colOff>
      <xdr:row>126</xdr:row>
      <xdr:rowOff>1090613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C4A73504-55DE-4F73-98E1-0E727E680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6594513"/>
          <a:ext cx="1371600" cy="10668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127</xdr:row>
      <xdr:rowOff>23813</xdr:rowOff>
    </xdr:from>
    <xdr:to>
      <xdr:col>0</xdr:col>
      <xdr:colOff>1381125</xdr:colOff>
      <xdr:row>127</xdr:row>
      <xdr:rowOff>1357313</xdr:rowOff>
    </xdr:to>
    <xdr:pic>
      <xdr:nvPicPr>
        <xdr:cNvPr id="1347" name="Рисунок 1346">
          <a:extLst>
            <a:ext uri="{FF2B5EF4-FFF2-40B4-BE49-F238E27FC236}">
              <a16:creationId xmlns:a16="http://schemas.microsoft.com/office/drawing/2014/main" id="{7EADD419-D32B-45A8-A63A-90A2F5BAB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770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128</xdr:row>
      <xdr:rowOff>22101</xdr:rowOff>
    </xdr:from>
    <xdr:to>
      <xdr:col>0</xdr:col>
      <xdr:colOff>1400175</xdr:colOff>
      <xdr:row>128</xdr:row>
      <xdr:rowOff>1197105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745E823B-EC7E-4513-8A54-5D886C5E6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9088351"/>
          <a:ext cx="1371600" cy="11750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129</xdr:row>
      <xdr:rowOff>21146</xdr:rowOff>
    </xdr:from>
    <xdr:to>
      <xdr:col>0</xdr:col>
      <xdr:colOff>1400175</xdr:colOff>
      <xdr:row>129</xdr:row>
      <xdr:rowOff>1131380</xdr:rowOff>
    </xdr:to>
    <xdr:pic>
      <xdr:nvPicPr>
        <xdr:cNvPr id="1351" name="Рисунок 1350">
          <a:extLst>
            <a:ext uri="{FF2B5EF4-FFF2-40B4-BE49-F238E27FC236}">
              <a16:creationId xmlns:a16="http://schemas.microsoft.com/office/drawing/2014/main" id="{5ACF68CB-B1AF-43FA-805A-8ECBAEFD3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0306596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130</xdr:row>
      <xdr:rowOff>23813</xdr:rowOff>
    </xdr:from>
    <xdr:to>
      <xdr:col>0</xdr:col>
      <xdr:colOff>1381125</xdr:colOff>
      <xdr:row>130</xdr:row>
      <xdr:rowOff>1357313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53EE0FE3-B505-483B-8AB6-9FA6CD55E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1461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132</xdr:row>
      <xdr:rowOff>24197</xdr:rowOff>
    </xdr:from>
    <xdr:to>
      <xdr:col>0</xdr:col>
      <xdr:colOff>1400175</xdr:colOff>
      <xdr:row>132</xdr:row>
      <xdr:rowOff>1090235</xdr:rowOff>
    </xdr:to>
    <xdr:pic>
      <xdr:nvPicPr>
        <xdr:cNvPr id="1355" name="Рисунок 1354">
          <a:extLst>
            <a:ext uri="{FF2B5EF4-FFF2-40B4-BE49-F238E27FC236}">
              <a16:creationId xmlns:a16="http://schemas.microsoft.com/office/drawing/2014/main" id="{1E33EA4E-C3D1-46EA-B767-5F10F6D8A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3033797"/>
          <a:ext cx="1371600" cy="106603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133</xdr:row>
      <xdr:rowOff>23813</xdr:rowOff>
    </xdr:from>
    <xdr:to>
      <xdr:col>0</xdr:col>
      <xdr:colOff>1381125</xdr:colOff>
      <xdr:row>133</xdr:row>
      <xdr:rowOff>1357313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AA524C8F-8087-4307-AB11-299D7B5EB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4147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134</xdr:row>
      <xdr:rowOff>22287</xdr:rowOff>
    </xdr:from>
    <xdr:to>
      <xdr:col>0</xdr:col>
      <xdr:colOff>1400175</xdr:colOff>
      <xdr:row>134</xdr:row>
      <xdr:rowOff>1015935</xdr:rowOff>
    </xdr:to>
    <xdr:pic>
      <xdr:nvPicPr>
        <xdr:cNvPr id="1359" name="Рисунок 1358">
          <a:extLst>
            <a:ext uri="{FF2B5EF4-FFF2-40B4-BE49-F238E27FC236}">
              <a16:creationId xmlns:a16="http://schemas.microsoft.com/office/drawing/2014/main" id="{E77B5115-36F4-4293-A18A-9DC6A4280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5527437"/>
          <a:ext cx="1371600" cy="9936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21903</xdr:rowOff>
    </xdr:from>
    <xdr:to>
      <xdr:col>0</xdr:col>
      <xdr:colOff>1400175</xdr:colOff>
      <xdr:row>135</xdr:row>
      <xdr:rowOff>997263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B8DF6851-7919-42E9-B6A3-09662F48B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6565278"/>
          <a:ext cx="1371600" cy="97536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136</xdr:row>
      <xdr:rowOff>23813</xdr:rowOff>
    </xdr:from>
    <xdr:to>
      <xdr:col>0</xdr:col>
      <xdr:colOff>1381125</xdr:colOff>
      <xdr:row>136</xdr:row>
      <xdr:rowOff>1357313</xdr:rowOff>
    </xdr:to>
    <xdr:pic>
      <xdr:nvPicPr>
        <xdr:cNvPr id="1363" name="Рисунок 1362">
          <a:extLst>
            <a:ext uri="{FF2B5EF4-FFF2-40B4-BE49-F238E27FC236}">
              <a16:creationId xmlns:a16="http://schemas.microsoft.com/office/drawing/2014/main" id="{E644ADD1-7F36-4CB9-8FA9-204A4C5B0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7586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137</xdr:row>
      <xdr:rowOff>23813</xdr:rowOff>
    </xdr:from>
    <xdr:to>
      <xdr:col>0</xdr:col>
      <xdr:colOff>1381125</xdr:colOff>
      <xdr:row>137</xdr:row>
      <xdr:rowOff>1357313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6B4EE841-58A0-4CCC-9E95-3040B7758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8967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138</xdr:row>
      <xdr:rowOff>21332</xdr:rowOff>
    </xdr:from>
    <xdr:to>
      <xdr:col>0</xdr:col>
      <xdr:colOff>1400175</xdr:colOff>
      <xdr:row>138</xdr:row>
      <xdr:rowOff>1045460</xdr:rowOff>
    </xdr:to>
    <xdr:pic>
      <xdr:nvPicPr>
        <xdr:cNvPr id="1367" name="Рисунок 1366">
          <a:extLst>
            <a:ext uri="{FF2B5EF4-FFF2-40B4-BE49-F238E27FC236}">
              <a16:creationId xmlns:a16="http://schemas.microsoft.com/office/drawing/2014/main" id="{747E5E6F-BFED-45FE-800A-46967185D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0346132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139</xdr:row>
      <xdr:rowOff>23813</xdr:rowOff>
    </xdr:from>
    <xdr:to>
      <xdr:col>0</xdr:col>
      <xdr:colOff>1381125</xdr:colOff>
      <xdr:row>139</xdr:row>
      <xdr:rowOff>1357313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21BCC447-16AC-4ADB-B27B-4F5CE3747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1415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140</xdr:row>
      <xdr:rowOff>23813</xdr:rowOff>
    </xdr:from>
    <xdr:to>
      <xdr:col>0</xdr:col>
      <xdr:colOff>1381125</xdr:colOff>
      <xdr:row>140</xdr:row>
      <xdr:rowOff>1357313</xdr:rowOff>
    </xdr:to>
    <xdr:pic>
      <xdr:nvPicPr>
        <xdr:cNvPr id="1371" name="Рисунок 1370">
          <a:extLst>
            <a:ext uri="{FF2B5EF4-FFF2-40B4-BE49-F238E27FC236}">
              <a16:creationId xmlns:a16="http://schemas.microsoft.com/office/drawing/2014/main" id="{3B96C711-E77B-4913-A461-609AF362B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279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141</xdr:row>
      <xdr:rowOff>23813</xdr:rowOff>
    </xdr:from>
    <xdr:to>
      <xdr:col>0</xdr:col>
      <xdr:colOff>1381125</xdr:colOff>
      <xdr:row>141</xdr:row>
      <xdr:rowOff>1357313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327FCF26-C94E-4EAD-9070-8FE627867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417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142</xdr:row>
      <xdr:rowOff>23999</xdr:rowOff>
    </xdr:from>
    <xdr:to>
      <xdr:col>0</xdr:col>
      <xdr:colOff>1400175</xdr:colOff>
      <xdr:row>142</xdr:row>
      <xdr:rowOff>966593</xdr:rowOff>
    </xdr:to>
    <xdr:pic>
      <xdr:nvPicPr>
        <xdr:cNvPr id="1375" name="Рисунок 1374">
          <a:extLst>
            <a:ext uri="{FF2B5EF4-FFF2-40B4-BE49-F238E27FC236}">
              <a16:creationId xmlns:a16="http://schemas.microsoft.com/office/drawing/2014/main" id="{7F42ED78-0652-46C6-8CD4-C6F6D2CB0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5558974"/>
          <a:ext cx="1371600" cy="9425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143</xdr:row>
      <xdr:rowOff>21332</xdr:rowOff>
    </xdr:from>
    <xdr:to>
      <xdr:col>0</xdr:col>
      <xdr:colOff>1400175</xdr:colOff>
      <xdr:row>143</xdr:row>
      <xdr:rowOff>1045460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40F893A9-3D07-4AC3-AFEA-45CFD73FB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6546907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144</xdr:row>
      <xdr:rowOff>23813</xdr:rowOff>
    </xdr:from>
    <xdr:to>
      <xdr:col>0</xdr:col>
      <xdr:colOff>1381125</xdr:colOff>
      <xdr:row>144</xdr:row>
      <xdr:rowOff>1357313</xdr:rowOff>
    </xdr:to>
    <xdr:pic>
      <xdr:nvPicPr>
        <xdr:cNvPr id="1379" name="Рисунок 1378">
          <a:extLst>
            <a:ext uri="{FF2B5EF4-FFF2-40B4-BE49-F238E27FC236}">
              <a16:creationId xmlns:a16="http://schemas.microsoft.com/office/drawing/2014/main" id="{341F1F51-A313-4A0D-BD09-AF05E3229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761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145</xdr:row>
      <xdr:rowOff>23428</xdr:rowOff>
    </xdr:from>
    <xdr:to>
      <xdr:col>0</xdr:col>
      <xdr:colOff>1400175</xdr:colOff>
      <xdr:row>145</xdr:row>
      <xdr:rowOff>1090990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D8DC550D-3BA0-4C1E-A07A-70D281B1E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8996928"/>
          <a:ext cx="1371600" cy="10675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146</xdr:row>
      <xdr:rowOff>21332</xdr:rowOff>
    </xdr:from>
    <xdr:to>
      <xdr:col>0</xdr:col>
      <xdr:colOff>1400175</xdr:colOff>
      <xdr:row>146</xdr:row>
      <xdr:rowOff>1045460</xdr:rowOff>
    </xdr:to>
    <xdr:pic>
      <xdr:nvPicPr>
        <xdr:cNvPr id="1383" name="Рисунок 1382">
          <a:extLst>
            <a:ext uri="{FF2B5EF4-FFF2-40B4-BE49-F238E27FC236}">
              <a16:creationId xmlns:a16="http://schemas.microsoft.com/office/drawing/2014/main" id="{856699F1-5AA0-4E4A-A0EB-0EBF6718A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0109257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147</xdr:row>
      <xdr:rowOff>23813</xdr:rowOff>
    </xdr:from>
    <xdr:to>
      <xdr:col>0</xdr:col>
      <xdr:colOff>1400175</xdr:colOff>
      <xdr:row>147</xdr:row>
      <xdr:rowOff>1052513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5E1C8650-739D-40E9-B104-3B9E4F900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1178538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148</xdr:row>
      <xdr:rowOff>23813</xdr:rowOff>
    </xdr:from>
    <xdr:to>
      <xdr:col>0</xdr:col>
      <xdr:colOff>1381125</xdr:colOff>
      <xdr:row>148</xdr:row>
      <xdr:rowOff>1357313</xdr:rowOff>
    </xdr:to>
    <xdr:pic>
      <xdr:nvPicPr>
        <xdr:cNvPr id="1387" name="Рисунок 1386">
          <a:extLst>
            <a:ext uri="{FF2B5EF4-FFF2-40B4-BE49-F238E27FC236}">
              <a16:creationId xmlns:a16="http://schemas.microsoft.com/office/drawing/2014/main" id="{9263CAE5-E9FC-43A8-BDE0-F914AF252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2254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149</xdr:row>
      <xdr:rowOff>23626</xdr:rowOff>
    </xdr:from>
    <xdr:to>
      <xdr:col>0</xdr:col>
      <xdr:colOff>1400175</xdr:colOff>
      <xdr:row>149</xdr:row>
      <xdr:rowOff>890782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B6C4BFA2-4876-4667-B610-7B8BD551F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3635801"/>
          <a:ext cx="1371600" cy="86715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150</xdr:row>
      <xdr:rowOff>23813</xdr:rowOff>
    </xdr:from>
    <xdr:to>
      <xdr:col>0</xdr:col>
      <xdr:colOff>1381125</xdr:colOff>
      <xdr:row>150</xdr:row>
      <xdr:rowOff>1357313</xdr:rowOff>
    </xdr:to>
    <xdr:pic>
      <xdr:nvPicPr>
        <xdr:cNvPr id="1391" name="Рисунок 1390">
          <a:extLst>
            <a:ext uri="{FF2B5EF4-FFF2-40B4-BE49-F238E27FC236}">
              <a16:creationId xmlns:a16="http://schemas.microsoft.com/office/drawing/2014/main" id="{AC141672-ACD2-48BE-88C7-B214F3F79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4550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151</xdr:row>
      <xdr:rowOff>23813</xdr:rowOff>
    </xdr:from>
    <xdr:to>
      <xdr:col>0</xdr:col>
      <xdr:colOff>1381125</xdr:colOff>
      <xdr:row>151</xdr:row>
      <xdr:rowOff>1357313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760FC05E-A1EE-4353-B8B2-54203B840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5931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152</xdr:row>
      <xdr:rowOff>23813</xdr:rowOff>
    </xdr:from>
    <xdr:to>
      <xdr:col>0</xdr:col>
      <xdr:colOff>1381125</xdr:colOff>
      <xdr:row>152</xdr:row>
      <xdr:rowOff>1357313</xdr:rowOff>
    </xdr:to>
    <xdr:pic>
      <xdr:nvPicPr>
        <xdr:cNvPr id="1395" name="Рисунок 1394">
          <a:extLst>
            <a:ext uri="{FF2B5EF4-FFF2-40B4-BE49-F238E27FC236}">
              <a16:creationId xmlns:a16="http://schemas.microsoft.com/office/drawing/2014/main" id="{EEC3342A-13A7-46C3-8A92-EB057453D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7312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153</xdr:row>
      <xdr:rowOff>23813</xdr:rowOff>
    </xdr:from>
    <xdr:to>
      <xdr:col>0</xdr:col>
      <xdr:colOff>1381125</xdr:colOff>
      <xdr:row>153</xdr:row>
      <xdr:rowOff>1357313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DE67E625-4187-47DC-B243-83143A500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8693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154</xdr:row>
      <xdr:rowOff>22287</xdr:rowOff>
    </xdr:from>
    <xdr:to>
      <xdr:col>0</xdr:col>
      <xdr:colOff>1400175</xdr:colOff>
      <xdr:row>154</xdr:row>
      <xdr:rowOff>1168335</xdr:rowOff>
    </xdr:to>
    <xdr:pic>
      <xdr:nvPicPr>
        <xdr:cNvPr id="1399" name="Рисунок 1398">
          <a:extLst>
            <a:ext uri="{FF2B5EF4-FFF2-40B4-BE49-F238E27FC236}">
              <a16:creationId xmlns:a16="http://schemas.microsoft.com/office/drawing/2014/main" id="{19152534-417B-432B-A61F-066287A1D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007336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155</xdr:row>
      <xdr:rowOff>23626</xdr:rowOff>
    </xdr:from>
    <xdr:to>
      <xdr:col>0</xdr:col>
      <xdr:colOff>1400175</xdr:colOff>
      <xdr:row>155</xdr:row>
      <xdr:rowOff>1062232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5B3168F8-7CDF-486C-8ED1-80B2EFCD6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1265326"/>
          <a:ext cx="1371600" cy="103860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156</xdr:row>
      <xdr:rowOff>23813</xdr:rowOff>
    </xdr:from>
    <xdr:to>
      <xdr:col>0</xdr:col>
      <xdr:colOff>1381125</xdr:colOff>
      <xdr:row>156</xdr:row>
      <xdr:rowOff>1357313</xdr:rowOff>
    </xdr:to>
    <xdr:pic>
      <xdr:nvPicPr>
        <xdr:cNvPr id="1403" name="Рисунок 1402">
          <a:extLst>
            <a:ext uri="{FF2B5EF4-FFF2-40B4-BE49-F238E27FC236}">
              <a16:creationId xmlns:a16="http://schemas.microsoft.com/office/drawing/2014/main" id="{904FA2BC-9E43-4C5E-B417-58271263C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351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157</xdr:row>
      <xdr:rowOff>22287</xdr:rowOff>
    </xdr:from>
    <xdr:to>
      <xdr:col>0</xdr:col>
      <xdr:colOff>1400175</xdr:colOff>
      <xdr:row>157</xdr:row>
      <xdr:rowOff>1168335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D7808159-87E6-4050-B387-A3442E249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373096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158</xdr:row>
      <xdr:rowOff>23813</xdr:rowOff>
    </xdr:from>
    <xdr:to>
      <xdr:col>0</xdr:col>
      <xdr:colOff>1381125</xdr:colOff>
      <xdr:row>158</xdr:row>
      <xdr:rowOff>1357313</xdr:rowOff>
    </xdr:to>
    <xdr:pic>
      <xdr:nvPicPr>
        <xdr:cNvPr id="1407" name="Рисунок 1406">
          <a:extLst>
            <a:ext uri="{FF2B5EF4-FFF2-40B4-BE49-F238E27FC236}">
              <a16:creationId xmlns:a16="http://schemas.microsoft.com/office/drawing/2014/main" id="{BA081AF4-A27D-4A4F-B97B-1D92725E3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4923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159</xdr:row>
      <xdr:rowOff>23813</xdr:rowOff>
    </xdr:from>
    <xdr:to>
      <xdr:col>0</xdr:col>
      <xdr:colOff>1381125</xdr:colOff>
      <xdr:row>159</xdr:row>
      <xdr:rowOff>1357313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9D94F63A-A7E2-4E11-90F1-F9AE6C906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6304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160</xdr:row>
      <xdr:rowOff>23813</xdr:rowOff>
    </xdr:from>
    <xdr:to>
      <xdr:col>0</xdr:col>
      <xdr:colOff>1381125</xdr:colOff>
      <xdr:row>160</xdr:row>
      <xdr:rowOff>1357313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1027751A-AB67-40D0-BAE7-9FA4680D0A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7685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161</xdr:row>
      <xdr:rowOff>23813</xdr:rowOff>
    </xdr:from>
    <xdr:to>
      <xdr:col>0</xdr:col>
      <xdr:colOff>1381125</xdr:colOff>
      <xdr:row>161</xdr:row>
      <xdr:rowOff>1357313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9E9CD960-BB5B-42E8-8358-35F7A3CC9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9066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162</xdr:row>
      <xdr:rowOff>23813</xdr:rowOff>
    </xdr:from>
    <xdr:to>
      <xdr:col>0</xdr:col>
      <xdr:colOff>1381125</xdr:colOff>
      <xdr:row>162</xdr:row>
      <xdr:rowOff>1357313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756A380C-311C-4401-A46A-E253874A2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0447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163</xdr:row>
      <xdr:rowOff>23813</xdr:rowOff>
    </xdr:from>
    <xdr:to>
      <xdr:col>0</xdr:col>
      <xdr:colOff>1381125</xdr:colOff>
      <xdr:row>163</xdr:row>
      <xdr:rowOff>1357313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A9C8AC1B-FFF8-4716-9B01-D2248BD98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1828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164</xdr:row>
      <xdr:rowOff>23813</xdr:rowOff>
    </xdr:from>
    <xdr:to>
      <xdr:col>0</xdr:col>
      <xdr:colOff>1381125</xdr:colOff>
      <xdr:row>164</xdr:row>
      <xdr:rowOff>1357313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DC8913D2-ACF4-470D-B9CF-59A15993A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3209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165</xdr:row>
      <xdr:rowOff>23813</xdr:rowOff>
    </xdr:from>
    <xdr:to>
      <xdr:col>0</xdr:col>
      <xdr:colOff>1381125</xdr:colOff>
      <xdr:row>165</xdr:row>
      <xdr:rowOff>1357313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5C5B407-64C9-4DCC-A549-65637749C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4590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166</xdr:row>
      <xdr:rowOff>23813</xdr:rowOff>
    </xdr:from>
    <xdr:to>
      <xdr:col>0</xdr:col>
      <xdr:colOff>1381125</xdr:colOff>
      <xdr:row>166</xdr:row>
      <xdr:rowOff>1357313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CC2FF5E1-3EF4-4A48-87F6-8276ABD99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5972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167</xdr:row>
      <xdr:rowOff>22287</xdr:rowOff>
    </xdr:from>
    <xdr:to>
      <xdr:col>0</xdr:col>
      <xdr:colOff>1400175</xdr:colOff>
      <xdr:row>167</xdr:row>
      <xdr:rowOff>1015935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F1BB8E02-2D98-41BA-B45A-6CDDECF40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7351712"/>
          <a:ext cx="1371600" cy="9936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168</xdr:row>
      <xdr:rowOff>24954</xdr:rowOff>
    </xdr:from>
    <xdr:to>
      <xdr:col>0</xdr:col>
      <xdr:colOff>1400175</xdr:colOff>
      <xdr:row>168</xdr:row>
      <xdr:rowOff>1184718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932FE14B-9C76-48F4-A043-C285CE39F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8392604"/>
          <a:ext cx="1371600" cy="115976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169</xdr:row>
      <xdr:rowOff>21530</xdr:rowOff>
    </xdr:from>
    <xdr:to>
      <xdr:col>0</xdr:col>
      <xdr:colOff>1400175</xdr:colOff>
      <xdr:row>169</xdr:row>
      <xdr:rowOff>1150052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72DE2251-4885-47F2-98E7-1CA253AB9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9598855"/>
          <a:ext cx="1371600" cy="11285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170</xdr:row>
      <xdr:rowOff>23813</xdr:rowOff>
    </xdr:from>
    <xdr:to>
      <xdr:col>0</xdr:col>
      <xdr:colOff>1400175</xdr:colOff>
      <xdr:row>170</xdr:row>
      <xdr:rowOff>1166813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537FACC0-E78C-4121-A733-88CFB0AAE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0772713"/>
          <a:ext cx="13716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171</xdr:row>
      <xdr:rowOff>21332</xdr:rowOff>
    </xdr:from>
    <xdr:to>
      <xdr:col>0</xdr:col>
      <xdr:colOff>1400175</xdr:colOff>
      <xdr:row>171</xdr:row>
      <xdr:rowOff>1159760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90B8E98D-4316-4727-BCBC-EF97459E9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1960857"/>
          <a:ext cx="1371600" cy="11384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172</xdr:row>
      <xdr:rowOff>25152</xdr:rowOff>
    </xdr:from>
    <xdr:to>
      <xdr:col>0</xdr:col>
      <xdr:colOff>1400175</xdr:colOff>
      <xdr:row>172</xdr:row>
      <xdr:rowOff>1098810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F2490F6A-FC4D-46C3-9ABA-A502762F1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3145777"/>
          <a:ext cx="1371600" cy="107365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173</xdr:row>
      <xdr:rowOff>23813</xdr:rowOff>
    </xdr:from>
    <xdr:to>
      <xdr:col>0</xdr:col>
      <xdr:colOff>1381125</xdr:colOff>
      <xdr:row>173</xdr:row>
      <xdr:rowOff>1357313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548DC38C-D1DB-4E11-A82D-0E242331C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4268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21146</xdr:rowOff>
    </xdr:from>
    <xdr:to>
      <xdr:col>0</xdr:col>
      <xdr:colOff>1400175</xdr:colOff>
      <xdr:row>174</xdr:row>
      <xdr:rowOff>998030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8F41EC47-88F7-4CD1-8713-F55B9CEA9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5646846"/>
          <a:ext cx="1371600" cy="97688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175</xdr:row>
      <xdr:rowOff>23813</xdr:rowOff>
    </xdr:from>
    <xdr:to>
      <xdr:col>0</xdr:col>
      <xdr:colOff>1381125</xdr:colOff>
      <xdr:row>175</xdr:row>
      <xdr:rowOff>1357313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225E9E6B-E1D2-450D-94D2-5F758F875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666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176</xdr:row>
      <xdr:rowOff>23813</xdr:rowOff>
    </xdr:from>
    <xdr:to>
      <xdr:col>0</xdr:col>
      <xdr:colOff>1381125</xdr:colOff>
      <xdr:row>176</xdr:row>
      <xdr:rowOff>1357313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446F7EE4-B57A-4E01-94EE-FAA7FF960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804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177</xdr:row>
      <xdr:rowOff>23813</xdr:rowOff>
    </xdr:from>
    <xdr:to>
      <xdr:col>0</xdr:col>
      <xdr:colOff>1381125</xdr:colOff>
      <xdr:row>177</xdr:row>
      <xdr:rowOff>1357313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EAF3CF33-A4E9-4DCB-B924-B735634B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943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178</xdr:row>
      <xdr:rowOff>22870</xdr:rowOff>
    </xdr:from>
    <xdr:to>
      <xdr:col>0</xdr:col>
      <xdr:colOff>1400175</xdr:colOff>
      <xdr:row>178</xdr:row>
      <xdr:rowOff>1196350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762E822C-6749-4604-9F4A-23BAF29A6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811120"/>
          <a:ext cx="1371600" cy="11734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179</xdr:row>
      <xdr:rowOff>21134</xdr:rowOff>
    </xdr:from>
    <xdr:to>
      <xdr:col>0</xdr:col>
      <xdr:colOff>1400175</xdr:colOff>
      <xdr:row>179</xdr:row>
      <xdr:rowOff>1074218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1F0F1A2C-C8A5-4978-8DFA-5CE7A3C58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028584"/>
          <a:ext cx="1371600" cy="10530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180</xdr:row>
      <xdr:rowOff>25524</xdr:rowOff>
    </xdr:from>
    <xdr:to>
      <xdr:col>0</xdr:col>
      <xdr:colOff>1400175</xdr:colOff>
      <xdr:row>180</xdr:row>
      <xdr:rowOff>1136520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2FD02B71-9CCC-4E2C-8E28-B32ADACF8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3128349"/>
          <a:ext cx="1371600" cy="111099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181</xdr:row>
      <xdr:rowOff>23813</xdr:rowOff>
    </xdr:from>
    <xdr:to>
      <xdr:col>0</xdr:col>
      <xdr:colOff>1381125</xdr:colOff>
      <xdr:row>181</xdr:row>
      <xdr:rowOff>1357313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5BD9D0EE-1FDF-42E7-880E-30EBA5BAF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28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182</xdr:row>
      <xdr:rowOff>23813</xdr:rowOff>
    </xdr:from>
    <xdr:to>
      <xdr:col>0</xdr:col>
      <xdr:colOff>1381125</xdr:colOff>
      <xdr:row>182</xdr:row>
      <xdr:rowOff>1357313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BEEDB5A-304F-4F6D-A0BE-193EC4B3A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566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183</xdr:row>
      <xdr:rowOff>23813</xdr:rowOff>
    </xdr:from>
    <xdr:to>
      <xdr:col>0</xdr:col>
      <xdr:colOff>1381125</xdr:colOff>
      <xdr:row>183</xdr:row>
      <xdr:rowOff>1357313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54E089A2-B6D4-47D1-A3F3-587C79E473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705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184</xdr:row>
      <xdr:rowOff>23813</xdr:rowOff>
    </xdr:from>
    <xdr:to>
      <xdr:col>0</xdr:col>
      <xdr:colOff>1381125</xdr:colOff>
      <xdr:row>184</xdr:row>
      <xdr:rowOff>1357313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50A662-9EC0-40E2-96CB-F7CCE7231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843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185</xdr:row>
      <xdr:rowOff>24011</xdr:rowOff>
    </xdr:from>
    <xdr:to>
      <xdr:col>0</xdr:col>
      <xdr:colOff>1400175</xdr:colOff>
      <xdr:row>185</xdr:row>
      <xdr:rowOff>1195205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5ABC0572-8BCD-4606-AAD4-07A331A07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9813386"/>
          <a:ext cx="1371600" cy="11711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186</xdr:row>
      <xdr:rowOff>22101</xdr:rowOff>
    </xdr:from>
    <xdr:to>
      <xdr:col>0</xdr:col>
      <xdr:colOff>1400175</xdr:colOff>
      <xdr:row>186</xdr:row>
      <xdr:rowOff>1139955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C865EDF8-B3D1-4C9F-8C2B-3E8068B27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1030676"/>
          <a:ext cx="1371600" cy="11178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187</xdr:row>
      <xdr:rowOff>24581</xdr:rowOff>
    </xdr:from>
    <xdr:to>
      <xdr:col>0</xdr:col>
      <xdr:colOff>1400175</xdr:colOff>
      <xdr:row>187</xdr:row>
      <xdr:rowOff>1089857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CC592109-DB00-4E8B-A0B3-4F6A2B8A2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2195206"/>
          <a:ext cx="1371600" cy="10652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188</xdr:row>
      <xdr:rowOff>24383</xdr:rowOff>
    </xdr:from>
    <xdr:to>
      <xdr:col>0</xdr:col>
      <xdr:colOff>1400175</xdr:colOff>
      <xdr:row>188</xdr:row>
      <xdr:rowOff>1156715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A67EA544-EEF1-4B36-9D16-01C8FC546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3309433"/>
          <a:ext cx="1371600" cy="113233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189</xdr:row>
      <xdr:rowOff>23813</xdr:rowOff>
    </xdr:from>
    <xdr:to>
      <xdr:col>0</xdr:col>
      <xdr:colOff>1381125</xdr:colOff>
      <xdr:row>189</xdr:row>
      <xdr:rowOff>1357313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F08E0B0F-B0F4-4D5C-9E88-AD46D92E9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4489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190</xdr:row>
      <xdr:rowOff>23813</xdr:rowOff>
    </xdr:from>
    <xdr:to>
      <xdr:col>0</xdr:col>
      <xdr:colOff>1381125</xdr:colOff>
      <xdr:row>190</xdr:row>
      <xdr:rowOff>1357313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F1CBA45-CC8D-45D7-B792-918201BF0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5871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191</xdr:row>
      <xdr:rowOff>23813</xdr:rowOff>
    </xdr:from>
    <xdr:to>
      <xdr:col>0</xdr:col>
      <xdr:colOff>1381125</xdr:colOff>
      <xdr:row>191</xdr:row>
      <xdr:rowOff>1357313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CEC7BE6A-B021-4758-84A3-A1AEECEA8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7252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192</xdr:row>
      <xdr:rowOff>23813</xdr:rowOff>
    </xdr:from>
    <xdr:to>
      <xdr:col>0</xdr:col>
      <xdr:colOff>1381125</xdr:colOff>
      <xdr:row>192</xdr:row>
      <xdr:rowOff>1357313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843B3BCE-0B64-4E95-9AA0-7E694B85E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86333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193</xdr:row>
      <xdr:rowOff>23813</xdr:rowOff>
    </xdr:from>
    <xdr:to>
      <xdr:col>0</xdr:col>
      <xdr:colOff>1381125</xdr:colOff>
      <xdr:row>193</xdr:row>
      <xdr:rowOff>1357313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4F3CA803-61E5-4824-B45F-02040EED5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00144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194</xdr:row>
      <xdr:rowOff>23813</xdr:rowOff>
    </xdr:from>
    <xdr:to>
      <xdr:col>0</xdr:col>
      <xdr:colOff>1381125</xdr:colOff>
      <xdr:row>194</xdr:row>
      <xdr:rowOff>1357313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68D25060-244F-404D-AF16-DB9ED1298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13955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195</xdr:row>
      <xdr:rowOff>23813</xdr:rowOff>
    </xdr:from>
    <xdr:to>
      <xdr:col>0</xdr:col>
      <xdr:colOff>1381125</xdr:colOff>
      <xdr:row>195</xdr:row>
      <xdr:rowOff>1357313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73DA84F1-740F-46B2-8BB6-782EC7722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2776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196</xdr:row>
      <xdr:rowOff>23813</xdr:rowOff>
    </xdr:from>
    <xdr:to>
      <xdr:col>0</xdr:col>
      <xdr:colOff>1381125</xdr:colOff>
      <xdr:row>196</xdr:row>
      <xdr:rowOff>1357313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2963D740-461C-4E1B-92B1-4148EC2E8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4157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197</xdr:row>
      <xdr:rowOff>23813</xdr:rowOff>
    </xdr:from>
    <xdr:to>
      <xdr:col>0</xdr:col>
      <xdr:colOff>1381125</xdr:colOff>
      <xdr:row>197</xdr:row>
      <xdr:rowOff>1357313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35A7ED4C-34D6-46C4-B658-6161FFAF1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5538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198</xdr:row>
      <xdr:rowOff>23813</xdr:rowOff>
    </xdr:from>
    <xdr:to>
      <xdr:col>0</xdr:col>
      <xdr:colOff>1381125</xdr:colOff>
      <xdr:row>198</xdr:row>
      <xdr:rowOff>1357313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2BB32770-7C8E-493C-830F-B8E3CB6CA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6920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199</xdr:row>
      <xdr:rowOff>23813</xdr:rowOff>
    </xdr:from>
    <xdr:to>
      <xdr:col>0</xdr:col>
      <xdr:colOff>1381125</xdr:colOff>
      <xdr:row>199</xdr:row>
      <xdr:rowOff>1357313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CDE1C346-73F2-4FC5-8B13-E4CE850BC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8301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201</xdr:row>
      <xdr:rowOff>23813</xdr:rowOff>
    </xdr:from>
    <xdr:to>
      <xdr:col>0</xdr:col>
      <xdr:colOff>1381125</xdr:colOff>
      <xdr:row>201</xdr:row>
      <xdr:rowOff>1357313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C14B84FE-2039-4D60-B714-4B03B1D17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9872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202</xdr:row>
      <xdr:rowOff>21729</xdr:rowOff>
    </xdr:from>
    <xdr:to>
      <xdr:col>0</xdr:col>
      <xdr:colOff>1400175</xdr:colOff>
      <xdr:row>202</xdr:row>
      <xdr:rowOff>1064145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2494ECFC-F04C-4EC8-93B6-513EC7614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1251879"/>
          <a:ext cx="1371600" cy="104241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203</xdr:row>
      <xdr:rowOff>23813</xdr:rowOff>
    </xdr:from>
    <xdr:to>
      <xdr:col>0</xdr:col>
      <xdr:colOff>1381125</xdr:colOff>
      <xdr:row>203</xdr:row>
      <xdr:rowOff>1357313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DFA579C7-BDD5-485E-AC36-64114720A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233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204</xdr:row>
      <xdr:rowOff>22473</xdr:rowOff>
    </xdr:from>
    <xdr:to>
      <xdr:col>0</xdr:col>
      <xdr:colOff>1400175</xdr:colOff>
      <xdr:row>204</xdr:row>
      <xdr:rowOff>1139565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9002BBBE-DBF8-4CEB-AFF5-6F267374C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3719598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205</xdr:row>
      <xdr:rowOff>23242</xdr:rowOff>
    </xdr:from>
    <xdr:to>
      <xdr:col>0</xdr:col>
      <xdr:colOff>1400175</xdr:colOff>
      <xdr:row>205</xdr:row>
      <xdr:rowOff>986410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3181F17B-60A2-418C-9C36-14542ACEF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4882417"/>
          <a:ext cx="1371600" cy="9631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206</xdr:row>
      <xdr:rowOff>23813</xdr:rowOff>
    </xdr:from>
    <xdr:to>
      <xdr:col>0</xdr:col>
      <xdr:colOff>1400175</xdr:colOff>
      <xdr:row>206</xdr:row>
      <xdr:rowOff>1014413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3B07F951-87A2-4EE8-8632-93DF5C4BD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5892638"/>
          <a:ext cx="1371600" cy="9906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207</xdr:row>
      <xdr:rowOff>23813</xdr:rowOff>
    </xdr:from>
    <xdr:to>
      <xdr:col>0</xdr:col>
      <xdr:colOff>1381125</xdr:colOff>
      <xdr:row>207</xdr:row>
      <xdr:rowOff>1357313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4804113B-84AC-4A66-A23D-9CCE5BDC6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6930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208</xdr:row>
      <xdr:rowOff>22299</xdr:rowOff>
    </xdr:from>
    <xdr:to>
      <xdr:col>0</xdr:col>
      <xdr:colOff>1400175</xdr:colOff>
      <xdr:row>208</xdr:row>
      <xdr:rowOff>977847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547163EC-A830-4531-9703-2D9A7B4E2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8310474"/>
          <a:ext cx="1371600" cy="9555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209</xdr:row>
      <xdr:rowOff>22473</xdr:rowOff>
    </xdr:from>
    <xdr:to>
      <xdr:col>0</xdr:col>
      <xdr:colOff>1400175</xdr:colOff>
      <xdr:row>209</xdr:row>
      <xdr:rowOff>968115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A40201A3-5E01-4627-859E-30209F670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9310773"/>
          <a:ext cx="1371600" cy="945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21530</xdr:rowOff>
    </xdr:from>
    <xdr:to>
      <xdr:col>0</xdr:col>
      <xdr:colOff>1400175</xdr:colOff>
      <xdr:row>210</xdr:row>
      <xdr:rowOff>940502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5C641DCB-0D43-4646-A771-DEDC0D333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300430"/>
          <a:ext cx="1371600" cy="91897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211</xdr:row>
      <xdr:rowOff>25326</xdr:rowOff>
    </xdr:from>
    <xdr:to>
      <xdr:col>0</xdr:col>
      <xdr:colOff>1400175</xdr:colOff>
      <xdr:row>211</xdr:row>
      <xdr:rowOff>974778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5272E433-884B-4529-BE92-AE3A71F6D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1266251"/>
          <a:ext cx="1371600" cy="9494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212</xdr:row>
      <xdr:rowOff>24755</xdr:rowOff>
    </xdr:from>
    <xdr:to>
      <xdr:col>0</xdr:col>
      <xdr:colOff>1400175</xdr:colOff>
      <xdr:row>212</xdr:row>
      <xdr:rowOff>889625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A91241F4-46BD-4293-B90D-58A841074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2265805"/>
          <a:ext cx="1371600" cy="86487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213</xdr:row>
      <xdr:rowOff>23813</xdr:rowOff>
    </xdr:from>
    <xdr:to>
      <xdr:col>0</xdr:col>
      <xdr:colOff>1381125</xdr:colOff>
      <xdr:row>213</xdr:row>
      <xdr:rowOff>1357313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E9928E8-C172-4178-991E-DCC0C6ED0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3179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214</xdr:row>
      <xdr:rowOff>25152</xdr:rowOff>
    </xdr:from>
    <xdr:to>
      <xdr:col>0</xdr:col>
      <xdr:colOff>1400175</xdr:colOff>
      <xdr:row>214</xdr:row>
      <xdr:rowOff>965460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4840E2A2-43BC-4C41-AB7F-B62C68D3D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4561727"/>
          <a:ext cx="1371600" cy="94030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215</xdr:row>
      <xdr:rowOff>23813</xdr:rowOff>
    </xdr:from>
    <xdr:to>
      <xdr:col>0</xdr:col>
      <xdr:colOff>1381125</xdr:colOff>
      <xdr:row>215</xdr:row>
      <xdr:rowOff>1357313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6E5B90F4-4591-49B8-BCA1-ECF255E4C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5550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216</xdr:row>
      <xdr:rowOff>23813</xdr:rowOff>
    </xdr:from>
    <xdr:to>
      <xdr:col>0</xdr:col>
      <xdr:colOff>1381125</xdr:colOff>
      <xdr:row>216</xdr:row>
      <xdr:rowOff>1357313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92A6DB74-BA02-4E3E-B557-2007346BA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6932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217</xdr:row>
      <xdr:rowOff>22870</xdr:rowOff>
    </xdr:from>
    <xdr:to>
      <xdr:col>0</xdr:col>
      <xdr:colOff>1400175</xdr:colOff>
      <xdr:row>217</xdr:row>
      <xdr:rowOff>891550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82B22795-AEC6-4FCA-B599-D4151B76D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8312295"/>
          <a:ext cx="1371600" cy="86868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218</xdr:row>
      <xdr:rowOff>23813</xdr:rowOff>
    </xdr:from>
    <xdr:to>
      <xdr:col>0</xdr:col>
      <xdr:colOff>1381125</xdr:colOff>
      <xdr:row>218</xdr:row>
      <xdr:rowOff>1357313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5059E8EC-42C4-4E8E-8B1E-16C23A389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9227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219</xdr:row>
      <xdr:rowOff>23813</xdr:rowOff>
    </xdr:from>
    <xdr:to>
      <xdr:col>0</xdr:col>
      <xdr:colOff>1381125</xdr:colOff>
      <xdr:row>219</xdr:row>
      <xdr:rowOff>1357313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287E2B8F-99C5-47B7-93FA-7EC5BDB63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0608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220</xdr:row>
      <xdr:rowOff>23813</xdr:rowOff>
    </xdr:from>
    <xdr:to>
      <xdr:col>0</xdr:col>
      <xdr:colOff>1381125</xdr:colOff>
      <xdr:row>220</xdr:row>
      <xdr:rowOff>1357313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C14EA416-B706-43D8-888A-66D479687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1989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221</xdr:row>
      <xdr:rowOff>23813</xdr:rowOff>
    </xdr:from>
    <xdr:to>
      <xdr:col>0</xdr:col>
      <xdr:colOff>1381125</xdr:colOff>
      <xdr:row>221</xdr:row>
      <xdr:rowOff>1357313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540D86AE-EC24-4299-8602-250285E0E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3371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222</xdr:row>
      <xdr:rowOff>23813</xdr:rowOff>
    </xdr:from>
    <xdr:to>
      <xdr:col>0</xdr:col>
      <xdr:colOff>1381125</xdr:colOff>
      <xdr:row>222</xdr:row>
      <xdr:rowOff>1357313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80FBB231-FB27-4AC9-8217-24180581B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4752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223</xdr:row>
      <xdr:rowOff>23813</xdr:rowOff>
    </xdr:from>
    <xdr:to>
      <xdr:col>0</xdr:col>
      <xdr:colOff>1381125</xdr:colOff>
      <xdr:row>223</xdr:row>
      <xdr:rowOff>1357313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2F622DCC-9FCA-40B9-AD92-6AC8770A7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6133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224</xdr:row>
      <xdr:rowOff>23813</xdr:rowOff>
    </xdr:from>
    <xdr:to>
      <xdr:col>0</xdr:col>
      <xdr:colOff>1381125</xdr:colOff>
      <xdr:row>224</xdr:row>
      <xdr:rowOff>1357313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FB16978-342E-46D2-88E6-4559FD50E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7514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226</xdr:row>
      <xdr:rowOff>24185</xdr:rowOff>
    </xdr:from>
    <xdr:to>
      <xdr:col>0</xdr:col>
      <xdr:colOff>1400175</xdr:colOff>
      <xdr:row>226</xdr:row>
      <xdr:rowOff>918773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86C21D14-4EA3-49BC-9F51-AA0664974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9086385"/>
          <a:ext cx="1371600" cy="8945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227</xdr:row>
      <xdr:rowOff>22473</xdr:rowOff>
    </xdr:from>
    <xdr:to>
      <xdr:col>0</xdr:col>
      <xdr:colOff>1400175</xdr:colOff>
      <xdr:row>227</xdr:row>
      <xdr:rowOff>910965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D5812F78-C71B-46D4-A85C-141888EE8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0027648"/>
          <a:ext cx="1371600" cy="8884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228</xdr:row>
      <xdr:rowOff>21729</xdr:rowOff>
    </xdr:from>
    <xdr:to>
      <xdr:col>0</xdr:col>
      <xdr:colOff>1400175</xdr:colOff>
      <xdr:row>228</xdr:row>
      <xdr:rowOff>854595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10017664-E1F9-4B7D-9314-2DE20DABF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0960354"/>
          <a:ext cx="1371600" cy="83286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229</xdr:row>
      <xdr:rowOff>21134</xdr:rowOff>
    </xdr:from>
    <xdr:to>
      <xdr:col>0</xdr:col>
      <xdr:colOff>1400175</xdr:colOff>
      <xdr:row>229</xdr:row>
      <xdr:rowOff>1131368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A44590A9-851F-45D0-9ECF-08250F46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1836059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230</xdr:row>
      <xdr:rowOff>21134</xdr:rowOff>
    </xdr:from>
    <xdr:to>
      <xdr:col>0</xdr:col>
      <xdr:colOff>1400175</xdr:colOff>
      <xdr:row>230</xdr:row>
      <xdr:rowOff>1131368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338F1DC6-C40F-4DA9-A1E2-9B726AC6C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2988584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231</xdr:row>
      <xdr:rowOff>21530</xdr:rowOff>
    </xdr:from>
    <xdr:to>
      <xdr:col>0</xdr:col>
      <xdr:colOff>1400175</xdr:colOff>
      <xdr:row>231</xdr:row>
      <xdr:rowOff>959552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4C67533C-3A66-4AB2-B693-399D12AFC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4141505"/>
          <a:ext cx="1371600" cy="9380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232</xdr:row>
      <xdr:rowOff>23440</xdr:rowOff>
    </xdr:from>
    <xdr:to>
      <xdr:col>0</xdr:col>
      <xdr:colOff>1400175</xdr:colOff>
      <xdr:row>232</xdr:row>
      <xdr:rowOff>995752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4300B5BC-2137-4CB7-AD8B-A22953FC9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5124490"/>
          <a:ext cx="1371600" cy="9723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233</xdr:row>
      <xdr:rowOff>23440</xdr:rowOff>
    </xdr:from>
    <xdr:to>
      <xdr:col>0</xdr:col>
      <xdr:colOff>1400175</xdr:colOff>
      <xdr:row>233</xdr:row>
      <xdr:rowOff>995752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D1B27ABB-17E5-496F-9579-482357C41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6143665"/>
          <a:ext cx="1371600" cy="9723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234</xdr:row>
      <xdr:rowOff>23044</xdr:rowOff>
    </xdr:from>
    <xdr:to>
      <xdr:col>0</xdr:col>
      <xdr:colOff>1400175</xdr:colOff>
      <xdr:row>234</xdr:row>
      <xdr:rowOff>1110418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2DD5E0D1-F467-4500-A063-6E1305707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7162444"/>
          <a:ext cx="1371600" cy="10873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236</xdr:row>
      <xdr:rowOff>22473</xdr:rowOff>
    </xdr:from>
    <xdr:to>
      <xdr:col>0</xdr:col>
      <xdr:colOff>1400175</xdr:colOff>
      <xdr:row>236</xdr:row>
      <xdr:rowOff>1025265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108CBF5D-06CA-4601-BE92-EE054C325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8485848"/>
          <a:ext cx="1371600" cy="10027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237</xdr:row>
      <xdr:rowOff>21530</xdr:rowOff>
    </xdr:from>
    <xdr:to>
      <xdr:col>0</xdr:col>
      <xdr:colOff>1400175</xdr:colOff>
      <xdr:row>237</xdr:row>
      <xdr:rowOff>997652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CA70BFB0-1C3D-419B-887D-D5AB1BEAB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9532655"/>
          <a:ext cx="1371600" cy="9761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238</xdr:row>
      <xdr:rowOff>21332</xdr:rowOff>
    </xdr:from>
    <xdr:to>
      <xdr:col>0</xdr:col>
      <xdr:colOff>1400175</xdr:colOff>
      <xdr:row>238</xdr:row>
      <xdr:rowOff>969260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A1B8F97A-8CC8-4DD2-A7E4-82F9C138C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0551632"/>
          <a:ext cx="1371600" cy="947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240</xdr:row>
      <xdr:rowOff>23813</xdr:rowOff>
    </xdr:from>
    <xdr:to>
      <xdr:col>0</xdr:col>
      <xdr:colOff>1400175</xdr:colOff>
      <xdr:row>240</xdr:row>
      <xdr:rowOff>1052513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614651B0-350E-4A27-8BFC-0DEC680F6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1735213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241</xdr:row>
      <xdr:rowOff>21903</xdr:rowOff>
    </xdr:from>
    <xdr:to>
      <xdr:col>0</xdr:col>
      <xdr:colOff>1400175</xdr:colOff>
      <xdr:row>241</xdr:row>
      <xdr:rowOff>978213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A98B33F-17C9-409F-AD4C-99E59F33A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2809628"/>
          <a:ext cx="1371600" cy="95631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244</xdr:row>
      <xdr:rowOff>22299</xdr:rowOff>
    </xdr:from>
    <xdr:to>
      <xdr:col>0</xdr:col>
      <xdr:colOff>1400175</xdr:colOff>
      <xdr:row>244</xdr:row>
      <xdr:rowOff>996897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847F1B5D-4642-4A7A-81B4-EDAD1427B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4191149"/>
          <a:ext cx="1371600" cy="9745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25722</xdr:rowOff>
    </xdr:from>
    <xdr:to>
      <xdr:col>0</xdr:col>
      <xdr:colOff>1400175</xdr:colOff>
      <xdr:row>245</xdr:row>
      <xdr:rowOff>1145862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3C5084A1-87FE-4B8F-B43F-F267E8E48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5213747"/>
          <a:ext cx="1371600" cy="11201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247</xdr:row>
      <xdr:rowOff>24755</xdr:rowOff>
    </xdr:from>
    <xdr:to>
      <xdr:col>0</xdr:col>
      <xdr:colOff>1400175</xdr:colOff>
      <xdr:row>247</xdr:row>
      <xdr:rowOff>1118225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D2FBA93C-85D6-457E-9FD1-9CFC868E4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6574855"/>
          <a:ext cx="1371600" cy="10934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253</xdr:row>
      <xdr:rowOff>22101</xdr:rowOff>
    </xdr:from>
    <xdr:to>
      <xdr:col>0</xdr:col>
      <xdr:colOff>1400175</xdr:colOff>
      <xdr:row>253</xdr:row>
      <xdr:rowOff>1139955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417F7BA3-3027-4F44-94FB-F35C8CA7F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8858201"/>
          <a:ext cx="1371600" cy="11178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254</xdr:row>
      <xdr:rowOff>23813</xdr:rowOff>
    </xdr:from>
    <xdr:to>
      <xdr:col>0</xdr:col>
      <xdr:colOff>1400175</xdr:colOff>
      <xdr:row>254</xdr:row>
      <xdr:rowOff>1166813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86C2B56E-536A-4362-87B9-E5373D864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0021963"/>
          <a:ext cx="13716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255</xdr:row>
      <xdr:rowOff>21729</xdr:rowOff>
    </xdr:from>
    <xdr:to>
      <xdr:col>0</xdr:col>
      <xdr:colOff>1400175</xdr:colOff>
      <xdr:row>255</xdr:row>
      <xdr:rowOff>1102245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1DC15423-A3B2-4413-9082-14D730343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1210504"/>
          <a:ext cx="1371600" cy="108051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256</xdr:row>
      <xdr:rowOff>23813</xdr:rowOff>
    </xdr:from>
    <xdr:to>
      <xdr:col>0</xdr:col>
      <xdr:colOff>1381125</xdr:colOff>
      <xdr:row>256</xdr:row>
      <xdr:rowOff>1357313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A1E143C2-849C-4608-AFC6-3BD8F26E5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233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257</xdr:row>
      <xdr:rowOff>23813</xdr:rowOff>
    </xdr:from>
    <xdr:to>
      <xdr:col>0</xdr:col>
      <xdr:colOff>1381125</xdr:colOff>
      <xdr:row>257</xdr:row>
      <xdr:rowOff>1357313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466CAEB-2961-470E-8415-3CB9E9479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371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258</xdr:row>
      <xdr:rowOff>23813</xdr:rowOff>
    </xdr:from>
    <xdr:to>
      <xdr:col>0</xdr:col>
      <xdr:colOff>1381125</xdr:colOff>
      <xdr:row>258</xdr:row>
      <xdr:rowOff>1357313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1505CC85-FD26-412F-8C67-74E670F97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5098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259</xdr:row>
      <xdr:rowOff>23813</xdr:rowOff>
    </xdr:from>
    <xdr:to>
      <xdr:col>0</xdr:col>
      <xdr:colOff>1381125</xdr:colOff>
      <xdr:row>259</xdr:row>
      <xdr:rowOff>1357313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9ED765D9-FD70-4704-A4B3-9F9223557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6479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260</xdr:row>
      <xdr:rowOff>23813</xdr:rowOff>
    </xdr:from>
    <xdr:to>
      <xdr:col>0</xdr:col>
      <xdr:colOff>1381125</xdr:colOff>
      <xdr:row>260</xdr:row>
      <xdr:rowOff>1357313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5EF8157A-CD4C-4BF5-BA06-9DAF5C7D4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861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261</xdr:row>
      <xdr:rowOff>23813</xdr:rowOff>
    </xdr:from>
    <xdr:to>
      <xdr:col>0</xdr:col>
      <xdr:colOff>1381125</xdr:colOff>
      <xdr:row>261</xdr:row>
      <xdr:rowOff>1357313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32BFCBF6-71EF-4DD7-A446-86DE93A6A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9242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262</xdr:row>
      <xdr:rowOff>23813</xdr:rowOff>
    </xdr:from>
    <xdr:to>
      <xdr:col>0</xdr:col>
      <xdr:colOff>1381125</xdr:colOff>
      <xdr:row>262</xdr:row>
      <xdr:rowOff>1357313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51B39BB-A273-41E1-B224-498241AF8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062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263</xdr:row>
      <xdr:rowOff>23813</xdr:rowOff>
    </xdr:from>
    <xdr:to>
      <xdr:col>0</xdr:col>
      <xdr:colOff>1381125</xdr:colOff>
      <xdr:row>263</xdr:row>
      <xdr:rowOff>1357313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D61D49AF-785B-42D9-BF35-779EB4B7D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200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264</xdr:row>
      <xdr:rowOff>23813</xdr:rowOff>
    </xdr:from>
    <xdr:to>
      <xdr:col>0</xdr:col>
      <xdr:colOff>1381125</xdr:colOff>
      <xdr:row>264</xdr:row>
      <xdr:rowOff>1357313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C94CF488-776E-41D7-B644-CF690812F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338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265</xdr:row>
      <xdr:rowOff>23813</xdr:rowOff>
    </xdr:from>
    <xdr:to>
      <xdr:col>0</xdr:col>
      <xdr:colOff>1381125</xdr:colOff>
      <xdr:row>265</xdr:row>
      <xdr:rowOff>1357313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E5FDB106-E427-45E6-B8FC-DD9B7591A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76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266</xdr:row>
      <xdr:rowOff>23813</xdr:rowOff>
    </xdr:from>
    <xdr:to>
      <xdr:col>0</xdr:col>
      <xdr:colOff>1381125</xdr:colOff>
      <xdr:row>266</xdr:row>
      <xdr:rowOff>1357313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AE293CFA-89DB-420F-B76D-1AA93E9AA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614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267</xdr:row>
      <xdr:rowOff>23813</xdr:rowOff>
    </xdr:from>
    <xdr:to>
      <xdr:col>0</xdr:col>
      <xdr:colOff>1381125</xdr:colOff>
      <xdr:row>267</xdr:row>
      <xdr:rowOff>1357313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9F18B783-364D-4A5D-88EB-228DC3B6C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752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268</xdr:row>
      <xdr:rowOff>23813</xdr:rowOff>
    </xdr:from>
    <xdr:to>
      <xdr:col>0</xdr:col>
      <xdr:colOff>1381125</xdr:colOff>
      <xdr:row>268</xdr:row>
      <xdr:rowOff>1357313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3DEA497E-DC54-4C32-8C87-2EB5F9FB5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891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269</xdr:row>
      <xdr:rowOff>23813</xdr:rowOff>
    </xdr:from>
    <xdr:to>
      <xdr:col>0</xdr:col>
      <xdr:colOff>1381125</xdr:colOff>
      <xdr:row>269</xdr:row>
      <xdr:rowOff>1357313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1D699801-C9B7-4AD9-9C0B-819DD41A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029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270</xdr:row>
      <xdr:rowOff>23813</xdr:rowOff>
    </xdr:from>
    <xdr:to>
      <xdr:col>0</xdr:col>
      <xdr:colOff>1381125</xdr:colOff>
      <xdr:row>270</xdr:row>
      <xdr:rowOff>1357313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8943A7ED-0B96-4D4C-AB37-FB5101B68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1672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271</xdr:row>
      <xdr:rowOff>23813</xdr:rowOff>
    </xdr:from>
    <xdr:to>
      <xdr:col>0</xdr:col>
      <xdr:colOff>1381125</xdr:colOff>
      <xdr:row>271</xdr:row>
      <xdr:rowOff>1357313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BED474D-7F81-49CC-AE3F-897B8BADB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3053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272</xdr:row>
      <xdr:rowOff>23813</xdr:rowOff>
    </xdr:from>
    <xdr:to>
      <xdr:col>0</xdr:col>
      <xdr:colOff>1381125</xdr:colOff>
      <xdr:row>272</xdr:row>
      <xdr:rowOff>1357313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D0B768A0-9EFB-4D9B-B8B9-56A098712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4434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273</xdr:row>
      <xdr:rowOff>23813</xdr:rowOff>
    </xdr:from>
    <xdr:to>
      <xdr:col>0</xdr:col>
      <xdr:colOff>1381125</xdr:colOff>
      <xdr:row>273</xdr:row>
      <xdr:rowOff>1357313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DD0419CC-4615-4075-BF92-AFF2AD598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5815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275</xdr:row>
      <xdr:rowOff>23813</xdr:rowOff>
    </xdr:from>
    <xdr:to>
      <xdr:col>0</xdr:col>
      <xdr:colOff>1381125</xdr:colOff>
      <xdr:row>275</xdr:row>
      <xdr:rowOff>1357313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59865F1D-ECB5-4F6D-836F-22EB784F7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757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276</xdr:row>
      <xdr:rowOff>23813</xdr:rowOff>
    </xdr:from>
    <xdr:to>
      <xdr:col>0</xdr:col>
      <xdr:colOff>1381125</xdr:colOff>
      <xdr:row>276</xdr:row>
      <xdr:rowOff>1357313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DC6F6A00-1B3F-462C-9AFF-927278949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895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277</xdr:row>
      <xdr:rowOff>23813</xdr:rowOff>
    </xdr:from>
    <xdr:to>
      <xdr:col>0</xdr:col>
      <xdr:colOff>1381125</xdr:colOff>
      <xdr:row>277</xdr:row>
      <xdr:rowOff>1357313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74537F09-2100-4635-803D-68DF5FB57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034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278</xdr:row>
      <xdr:rowOff>23813</xdr:rowOff>
    </xdr:from>
    <xdr:to>
      <xdr:col>0</xdr:col>
      <xdr:colOff>1381125</xdr:colOff>
      <xdr:row>278</xdr:row>
      <xdr:rowOff>1357313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1FF7CF3A-F1BE-4A6E-AEC3-136C268F3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172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280</xdr:row>
      <xdr:rowOff>23813</xdr:rowOff>
    </xdr:from>
    <xdr:to>
      <xdr:col>0</xdr:col>
      <xdr:colOff>1381125</xdr:colOff>
      <xdr:row>280</xdr:row>
      <xdr:rowOff>1357313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96E9358F-9393-48E6-AD96-490F7AFC0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348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281</xdr:row>
      <xdr:rowOff>23813</xdr:rowOff>
    </xdr:from>
    <xdr:to>
      <xdr:col>0</xdr:col>
      <xdr:colOff>1381125</xdr:colOff>
      <xdr:row>281</xdr:row>
      <xdr:rowOff>1357313</xdr:rowOff>
    </xdr:to>
    <xdr:pic>
      <xdr:nvPicPr>
        <xdr:cNvPr id="1625" name="Рисунок 1624">
          <a:extLst>
            <a:ext uri="{FF2B5EF4-FFF2-40B4-BE49-F238E27FC236}">
              <a16:creationId xmlns:a16="http://schemas.microsoft.com/office/drawing/2014/main" id="{D43BCBAC-EC21-479D-872E-FC132E96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486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282</xdr:row>
      <xdr:rowOff>23813</xdr:rowOff>
    </xdr:from>
    <xdr:to>
      <xdr:col>0</xdr:col>
      <xdr:colOff>1381125</xdr:colOff>
      <xdr:row>282</xdr:row>
      <xdr:rowOff>1357313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2E9C2E73-16AD-40F8-AD08-6020C8C7A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624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283</xdr:row>
      <xdr:rowOff>23813</xdr:rowOff>
    </xdr:from>
    <xdr:to>
      <xdr:col>0</xdr:col>
      <xdr:colOff>1381125</xdr:colOff>
      <xdr:row>283</xdr:row>
      <xdr:rowOff>1357313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E8B7E0DE-5DF0-45DE-95D4-25834EC1C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762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24954</xdr:rowOff>
    </xdr:from>
    <xdr:to>
      <xdr:col>0</xdr:col>
      <xdr:colOff>1400175</xdr:colOff>
      <xdr:row>284</xdr:row>
      <xdr:rowOff>975168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41A8B412-022F-4ECC-B194-807E5E7A4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9008929"/>
          <a:ext cx="1371600" cy="9502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285</xdr:row>
      <xdr:rowOff>22671</xdr:rowOff>
    </xdr:from>
    <xdr:to>
      <xdr:col>0</xdr:col>
      <xdr:colOff>1400175</xdr:colOff>
      <xdr:row>285</xdr:row>
      <xdr:rowOff>844107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F427F887-D384-425E-A75D-3A44F1CC8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0006771"/>
          <a:ext cx="1371600" cy="8214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286</xdr:row>
      <xdr:rowOff>23614</xdr:rowOff>
    </xdr:from>
    <xdr:to>
      <xdr:col>0</xdr:col>
      <xdr:colOff>1400175</xdr:colOff>
      <xdr:row>286</xdr:row>
      <xdr:rowOff>852670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B37CA317-2596-4B9F-87DB-A044F1341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0874489"/>
          <a:ext cx="1371600" cy="8290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287</xdr:row>
      <xdr:rowOff>24954</xdr:rowOff>
    </xdr:from>
    <xdr:to>
      <xdr:col>0</xdr:col>
      <xdr:colOff>1400175</xdr:colOff>
      <xdr:row>287</xdr:row>
      <xdr:rowOff>975168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8B57038A-219E-4FFE-BCD6-A4594BBFE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1752129"/>
          <a:ext cx="1371600" cy="9502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289</xdr:row>
      <xdr:rowOff>24581</xdr:rowOff>
    </xdr:from>
    <xdr:to>
      <xdr:col>0</xdr:col>
      <xdr:colOff>1400175</xdr:colOff>
      <xdr:row>289</xdr:row>
      <xdr:rowOff>899357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972C45A3-6CA3-4942-834F-78701D9CE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2942381"/>
          <a:ext cx="1371600" cy="874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290</xdr:row>
      <xdr:rowOff>23044</xdr:rowOff>
    </xdr:from>
    <xdr:to>
      <xdr:col>0</xdr:col>
      <xdr:colOff>1400175</xdr:colOff>
      <xdr:row>290</xdr:row>
      <xdr:rowOff>919918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46174D8E-08BA-4EB0-BDC8-E4A1AB268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864769"/>
          <a:ext cx="1371600" cy="8968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22473</xdr:rowOff>
    </xdr:from>
    <xdr:to>
      <xdr:col>0</xdr:col>
      <xdr:colOff>1400175</xdr:colOff>
      <xdr:row>291</xdr:row>
      <xdr:rowOff>872865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B56E890C-6642-4DB0-8599-0B6C5F6B8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807173"/>
          <a:ext cx="1371600" cy="8503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24954</xdr:rowOff>
    </xdr:from>
    <xdr:to>
      <xdr:col>0</xdr:col>
      <xdr:colOff>1400175</xdr:colOff>
      <xdr:row>292</xdr:row>
      <xdr:rowOff>879918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87344B6D-9931-4E7C-915B-EFC20DA18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5705004"/>
          <a:ext cx="1371600" cy="85496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25326</xdr:rowOff>
    </xdr:from>
    <xdr:to>
      <xdr:col>0</xdr:col>
      <xdr:colOff>1400175</xdr:colOff>
      <xdr:row>293</xdr:row>
      <xdr:rowOff>841428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A5B58CB-61BA-41FF-9601-AA5A224F8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6610251"/>
          <a:ext cx="1371600" cy="81610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294</xdr:row>
      <xdr:rowOff>23813</xdr:rowOff>
    </xdr:from>
    <xdr:to>
      <xdr:col>0</xdr:col>
      <xdr:colOff>1381125</xdr:colOff>
      <xdr:row>294</xdr:row>
      <xdr:rowOff>1357313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1CF9562D-428A-45DF-8951-B31819C5B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37475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25524</xdr:rowOff>
    </xdr:from>
    <xdr:to>
      <xdr:col>0</xdr:col>
      <xdr:colOff>1400175</xdr:colOff>
      <xdr:row>295</xdr:row>
      <xdr:rowOff>1022220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6C861783-39EE-42B7-BDF5-8E899CF1C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8858349"/>
          <a:ext cx="1371600" cy="9966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296</xdr:row>
      <xdr:rowOff>24185</xdr:rowOff>
    </xdr:from>
    <xdr:to>
      <xdr:col>0</xdr:col>
      <xdr:colOff>1400175</xdr:colOff>
      <xdr:row>296</xdr:row>
      <xdr:rowOff>1204523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C3198212-3796-4B07-B054-610CC8B37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9904760"/>
          <a:ext cx="1371600" cy="11803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297</xdr:row>
      <xdr:rowOff>21903</xdr:rowOff>
    </xdr:from>
    <xdr:to>
      <xdr:col>0</xdr:col>
      <xdr:colOff>1400175</xdr:colOff>
      <xdr:row>297</xdr:row>
      <xdr:rowOff>1035363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9774E476-A58D-4040-9667-1FC7DEE91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1131203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298</xdr:row>
      <xdr:rowOff>23440</xdr:rowOff>
    </xdr:from>
    <xdr:to>
      <xdr:col>0</xdr:col>
      <xdr:colOff>1400175</xdr:colOff>
      <xdr:row>298</xdr:row>
      <xdr:rowOff>1014802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DAEFA127-DAF5-4FCD-A37F-A0FFD1E44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2190015"/>
          <a:ext cx="1371600" cy="9913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299</xdr:row>
      <xdr:rowOff>22870</xdr:rowOff>
    </xdr:from>
    <xdr:to>
      <xdr:col>0</xdr:col>
      <xdr:colOff>1400175</xdr:colOff>
      <xdr:row>299</xdr:row>
      <xdr:rowOff>1120150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5FD25B55-A2B8-46E9-B28F-C2B762A33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3227670"/>
          <a:ext cx="1371600" cy="10972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301</xdr:row>
      <xdr:rowOff>24581</xdr:rowOff>
    </xdr:from>
    <xdr:to>
      <xdr:col>0</xdr:col>
      <xdr:colOff>1400175</xdr:colOff>
      <xdr:row>301</xdr:row>
      <xdr:rowOff>1070807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CBE0A0B-7F14-44F9-9955-2EE3DB3C1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4562881"/>
          <a:ext cx="1371600" cy="10462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302</xdr:row>
      <xdr:rowOff>24011</xdr:rowOff>
    </xdr:from>
    <xdr:to>
      <xdr:col>0</xdr:col>
      <xdr:colOff>1400175</xdr:colOff>
      <xdr:row>302</xdr:row>
      <xdr:rowOff>1042805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26E41CDD-10FB-4F31-A867-D11A5613F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5657686"/>
          <a:ext cx="1371600" cy="10187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22671</xdr:rowOff>
    </xdr:from>
    <xdr:to>
      <xdr:col>0</xdr:col>
      <xdr:colOff>1400175</xdr:colOff>
      <xdr:row>303</xdr:row>
      <xdr:rowOff>977457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DB5BC74A-C7FC-41AA-A762-E9772C133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6723146"/>
          <a:ext cx="1371600" cy="95478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304</xdr:row>
      <xdr:rowOff>24185</xdr:rowOff>
    </xdr:from>
    <xdr:to>
      <xdr:col>0</xdr:col>
      <xdr:colOff>1400175</xdr:colOff>
      <xdr:row>304</xdr:row>
      <xdr:rowOff>1071173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6F22A392-72FB-4CBE-A3AD-D330FB495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7724785"/>
          <a:ext cx="1371600" cy="10469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305</xdr:row>
      <xdr:rowOff>25722</xdr:rowOff>
    </xdr:from>
    <xdr:to>
      <xdr:col>0</xdr:col>
      <xdr:colOff>1400175</xdr:colOff>
      <xdr:row>305</xdr:row>
      <xdr:rowOff>1012512</xdr:rowOff>
    </xdr:to>
    <xdr:pic>
      <xdr:nvPicPr>
        <xdr:cNvPr id="1669" name="Рисунок 1668">
          <a:extLst>
            <a:ext uri="{FF2B5EF4-FFF2-40B4-BE49-F238E27FC236}">
              <a16:creationId xmlns:a16="http://schemas.microsoft.com/office/drawing/2014/main" id="{31020B81-13D9-480A-AEA0-A2022649B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8821697"/>
          <a:ext cx="1371600" cy="98679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306</xdr:row>
      <xdr:rowOff>23440</xdr:rowOff>
    </xdr:from>
    <xdr:to>
      <xdr:col>0</xdr:col>
      <xdr:colOff>1400175</xdr:colOff>
      <xdr:row>306</xdr:row>
      <xdr:rowOff>1014802</xdr:rowOff>
    </xdr:to>
    <xdr:pic>
      <xdr:nvPicPr>
        <xdr:cNvPr id="1671" name="Рисунок 1670">
          <a:extLst>
            <a:ext uri="{FF2B5EF4-FFF2-40B4-BE49-F238E27FC236}">
              <a16:creationId xmlns:a16="http://schemas.microsoft.com/office/drawing/2014/main" id="{194B3231-906C-4550-8632-50901A8D7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9857640"/>
          <a:ext cx="1371600" cy="9913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307</xdr:row>
      <xdr:rowOff>24185</xdr:rowOff>
    </xdr:from>
    <xdr:to>
      <xdr:col>0</xdr:col>
      <xdr:colOff>1400175</xdr:colOff>
      <xdr:row>307</xdr:row>
      <xdr:rowOff>1071173</xdr:rowOff>
    </xdr:to>
    <xdr:pic>
      <xdr:nvPicPr>
        <xdr:cNvPr id="1673" name="Рисунок 1672">
          <a:extLst>
            <a:ext uri="{FF2B5EF4-FFF2-40B4-BE49-F238E27FC236}">
              <a16:creationId xmlns:a16="http://schemas.microsoft.com/office/drawing/2014/main" id="{9824C997-FE9F-4692-B56D-E2A4BB3F4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0896610"/>
          <a:ext cx="1371600" cy="104698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</xdr:row>
      <xdr:rowOff>23813</xdr:rowOff>
    </xdr:from>
    <xdr:to>
      <xdr:col>0</xdr:col>
      <xdr:colOff>1381125</xdr:colOff>
      <xdr:row>9</xdr:row>
      <xdr:rowOff>1357313</xdr:rowOff>
    </xdr:to>
    <xdr:pic>
      <xdr:nvPicPr>
        <xdr:cNvPr id="1675" name="Рисунок 1674">
          <a:extLst>
            <a:ext uri="{FF2B5EF4-FFF2-40B4-BE49-F238E27FC236}">
              <a16:creationId xmlns:a16="http://schemas.microsoft.com/office/drawing/2014/main" id="{9EC2AB33-B39F-4FA4-8416-18D0F972F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282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60</xdr:row>
      <xdr:rowOff>23813</xdr:rowOff>
    </xdr:from>
    <xdr:to>
      <xdr:col>0</xdr:col>
      <xdr:colOff>1381125</xdr:colOff>
      <xdr:row>60</xdr:row>
      <xdr:rowOff>1357313</xdr:rowOff>
    </xdr:to>
    <xdr:pic>
      <xdr:nvPicPr>
        <xdr:cNvPr id="1677" name="Рисунок 1676">
          <a:extLst>
            <a:ext uri="{FF2B5EF4-FFF2-40B4-BE49-F238E27FC236}">
              <a16:creationId xmlns:a16="http://schemas.microsoft.com/office/drawing/2014/main" id="{0A47DDD3-1BE0-4EC7-A839-1ADF23B49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4595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83</xdr:row>
      <xdr:rowOff>23813</xdr:rowOff>
    </xdr:from>
    <xdr:to>
      <xdr:col>0</xdr:col>
      <xdr:colOff>1381125</xdr:colOff>
      <xdr:row>83</xdr:row>
      <xdr:rowOff>1357313</xdr:rowOff>
    </xdr:to>
    <xdr:pic>
      <xdr:nvPicPr>
        <xdr:cNvPr id="1679" name="Рисунок 1678">
          <a:extLst>
            <a:ext uri="{FF2B5EF4-FFF2-40B4-BE49-F238E27FC236}">
              <a16:creationId xmlns:a16="http://schemas.microsoft.com/office/drawing/2014/main" id="{ABEB9770-C359-4C26-8501-50DAC1C95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4313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93</xdr:row>
      <xdr:rowOff>23813</xdr:rowOff>
    </xdr:from>
    <xdr:to>
      <xdr:col>0</xdr:col>
      <xdr:colOff>1381125</xdr:colOff>
      <xdr:row>93</xdr:row>
      <xdr:rowOff>1357313</xdr:rowOff>
    </xdr:to>
    <xdr:pic>
      <xdr:nvPicPr>
        <xdr:cNvPr id="1681" name="Рисунок 1680">
          <a:extLst>
            <a:ext uri="{FF2B5EF4-FFF2-40B4-BE49-F238E27FC236}">
              <a16:creationId xmlns:a16="http://schemas.microsoft.com/office/drawing/2014/main" id="{2E8B5AED-A6B6-4BB4-806A-23C855921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57144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23056</xdr:rowOff>
    </xdr:from>
    <xdr:to>
      <xdr:col>0</xdr:col>
      <xdr:colOff>1400175</xdr:colOff>
      <xdr:row>97</xdr:row>
      <xdr:rowOff>1167580</xdr:rowOff>
    </xdr:to>
    <xdr:pic>
      <xdr:nvPicPr>
        <xdr:cNvPr id="1683" name="Рисунок 1682">
          <a:extLst>
            <a:ext uri="{FF2B5EF4-FFF2-40B4-BE49-F238E27FC236}">
              <a16:creationId xmlns:a16="http://schemas.microsoft.com/office/drawing/2014/main" id="{F4EE2FC9-18DC-41B8-834C-41821BA44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447631"/>
          <a:ext cx="1371600" cy="11445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25152</xdr:rowOff>
    </xdr:from>
    <xdr:to>
      <xdr:col>0</xdr:col>
      <xdr:colOff>1400175</xdr:colOff>
      <xdr:row>98</xdr:row>
      <xdr:rowOff>1060710</xdr:rowOff>
    </xdr:to>
    <xdr:pic>
      <xdr:nvPicPr>
        <xdr:cNvPr id="1685" name="Рисунок 1684">
          <a:extLst>
            <a:ext uri="{FF2B5EF4-FFF2-40B4-BE49-F238E27FC236}">
              <a16:creationId xmlns:a16="http://schemas.microsoft.com/office/drawing/2014/main" id="{84905F6F-2D04-4139-B523-4E1B235F4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640352"/>
          <a:ext cx="1371600" cy="10355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99</xdr:row>
      <xdr:rowOff>22101</xdr:rowOff>
    </xdr:from>
    <xdr:to>
      <xdr:col>0</xdr:col>
      <xdr:colOff>1400175</xdr:colOff>
      <xdr:row>99</xdr:row>
      <xdr:rowOff>1044705</xdr:rowOff>
    </xdr:to>
    <xdr:pic>
      <xdr:nvPicPr>
        <xdr:cNvPr id="1687" name="Рисунок 1686">
          <a:extLst>
            <a:ext uri="{FF2B5EF4-FFF2-40B4-BE49-F238E27FC236}">
              <a16:creationId xmlns:a16="http://schemas.microsoft.com/office/drawing/2014/main" id="{356CF70B-5B6A-426E-9CE8-F94AA50EA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723151"/>
          <a:ext cx="1371600" cy="10226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24197</xdr:rowOff>
    </xdr:from>
    <xdr:to>
      <xdr:col>0</xdr:col>
      <xdr:colOff>1400175</xdr:colOff>
      <xdr:row>100</xdr:row>
      <xdr:rowOff>1147385</xdr:rowOff>
    </xdr:to>
    <xdr:pic>
      <xdr:nvPicPr>
        <xdr:cNvPr id="1689" name="Рисунок 1688">
          <a:extLst>
            <a:ext uri="{FF2B5EF4-FFF2-40B4-BE49-F238E27FC236}">
              <a16:creationId xmlns:a16="http://schemas.microsoft.com/office/drawing/2014/main" id="{014EDF14-6140-460C-AE98-16A3A1313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792047"/>
          <a:ext cx="1371600" cy="1123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101</xdr:row>
      <xdr:rowOff>24383</xdr:rowOff>
    </xdr:from>
    <xdr:to>
      <xdr:col>0</xdr:col>
      <xdr:colOff>1400175</xdr:colOff>
      <xdr:row>101</xdr:row>
      <xdr:rowOff>1118615</xdr:rowOff>
    </xdr:to>
    <xdr:pic>
      <xdr:nvPicPr>
        <xdr:cNvPr id="1691" name="Рисунок 1690">
          <a:extLst>
            <a:ext uri="{FF2B5EF4-FFF2-40B4-BE49-F238E27FC236}">
              <a16:creationId xmlns:a16="http://schemas.microsoft.com/office/drawing/2014/main" id="{5E25264D-3427-4B4D-9A2E-A23EB5E6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963808"/>
          <a:ext cx="1371600" cy="10942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102</xdr:row>
      <xdr:rowOff>22101</xdr:rowOff>
    </xdr:from>
    <xdr:to>
      <xdr:col>0</xdr:col>
      <xdr:colOff>1400175</xdr:colOff>
      <xdr:row>102</xdr:row>
      <xdr:rowOff>949455</xdr:rowOff>
    </xdr:to>
    <xdr:pic>
      <xdr:nvPicPr>
        <xdr:cNvPr id="1693" name="Рисунок 1692">
          <a:extLst>
            <a:ext uri="{FF2B5EF4-FFF2-40B4-BE49-F238E27FC236}">
              <a16:creationId xmlns:a16="http://schemas.microsoft.com/office/drawing/2014/main" id="{91ED6EE6-6BF4-4C5B-9CE9-D9FA923DD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104526"/>
          <a:ext cx="1371600" cy="927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103</xdr:row>
      <xdr:rowOff>24767</xdr:rowOff>
    </xdr:from>
    <xdr:to>
      <xdr:col>0</xdr:col>
      <xdr:colOff>1400175</xdr:colOff>
      <xdr:row>103</xdr:row>
      <xdr:rowOff>1118237</xdr:rowOff>
    </xdr:to>
    <xdr:pic>
      <xdr:nvPicPr>
        <xdr:cNvPr id="1695" name="Рисунок 1694">
          <a:extLst>
            <a:ext uri="{FF2B5EF4-FFF2-40B4-BE49-F238E27FC236}">
              <a16:creationId xmlns:a16="http://schemas.microsoft.com/office/drawing/2014/main" id="{1E2D76C0-5898-4D91-B831-B0F5576EF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078742"/>
          <a:ext cx="1371600" cy="109347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131</xdr:row>
      <xdr:rowOff>23813</xdr:rowOff>
    </xdr:from>
    <xdr:to>
      <xdr:col>0</xdr:col>
      <xdr:colOff>1381125</xdr:colOff>
      <xdr:row>131</xdr:row>
      <xdr:rowOff>1357313</xdr:rowOff>
    </xdr:to>
    <xdr:pic>
      <xdr:nvPicPr>
        <xdr:cNvPr id="1697" name="Рисунок 1696">
          <a:extLst>
            <a:ext uri="{FF2B5EF4-FFF2-40B4-BE49-F238E27FC236}">
              <a16:creationId xmlns:a16="http://schemas.microsoft.com/office/drawing/2014/main" id="{4306F04D-51EA-44A1-8FE5-DA0D3775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404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200</xdr:row>
      <xdr:rowOff>23440</xdr:rowOff>
    </xdr:from>
    <xdr:to>
      <xdr:col>0</xdr:col>
      <xdr:colOff>1400175</xdr:colOff>
      <xdr:row>200</xdr:row>
      <xdr:rowOff>1071952</xdr:rowOff>
    </xdr:to>
    <xdr:pic>
      <xdr:nvPicPr>
        <xdr:cNvPr id="1699" name="Рисунок 1698">
          <a:extLst>
            <a:ext uri="{FF2B5EF4-FFF2-40B4-BE49-F238E27FC236}">
              <a16:creationId xmlns:a16="http://schemas.microsoft.com/office/drawing/2014/main" id="{D640B4DF-FAB6-4AE5-9519-BC5FFAE3B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2073990"/>
          <a:ext cx="1371600" cy="104851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225</xdr:row>
      <xdr:rowOff>23813</xdr:rowOff>
    </xdr:from>
    <xdr:to>
      <xdr:col>0</xdr:col>
      <xdr:colOff>1381125</xdr:colOff>
      <xdr:row>225</xdr:row>
      <xdr:rowOff>1357313</xdr:rowOff>
    </xdr:to>
    <xdr:pic>
      <xdr:nvPicPr>
        <xdr:cNvPr id="1701" name="Рисунок 1700">
          <a:extLst>
            <a:ext uri="{FF2B5EF4-FFF2-40B4-BE49-F238E27FC236}">
              <a16:creationId xmlns:a16="http://schemas.microsoft.com/office/drawing/2014/main" id="{838DC271-30F2-4FD4-8023-7858387C4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2192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235</xdr:row>
      <xdr:rowOff>23813</xdr:rowOff>
    </xdr:from>
    <xdr:to>
      <xdr:col>0</xdr:col>
      <xdr:colOff>1381125</xdr:colOff>
      <xdr:row>235</xdr:row>
      <xdr:rowOff>1357313</xdr:rowOff>
    </xdr:to>
    <xdr:pic>
      <xdr:nvPicPr>
        <xdr:cNvPr id="1703" name="Рисунок 1702">
          <a:extLst>
            <a:ext uri="{FF2B5EF4-FFF2-40B4-BE49-F238E27FC236}">
              <a16:creationId xmlns:a16="http://schemas.microsoft.com/office/drawing/2014/main" id="{43BA80B0-9186-41AC-8CA4-07501D7C5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2784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239</xdr:row>
      <xdr:rowOff>23813</xdr:rowOff>
    </xdr:from>
    <xdr:to>
      <xdr:col>0</xdr:col>
      <xdr:colOff>1381125</xdr:colOff>
      <xdr:row>239</xdr:row>
      <xdr:rowOff>1357313</xdr:rowOff>
    </xdr:to>
    <xdr:pic>
      <xdr:nvPicPr>
        <xdr:cNvPr id="1705" name="Рисунок 1704">
          <a:extLst>
            <a:ext uri="{FF2B5EF4-FFF2-40B4-BE49-F238E27FC236}">
              <a16:creationId xmlns:a16="http://schemas.microsoft.com/office/drawing/2014/main" id="{21847D89-1ED0-46AA-B86A-9DB6CED5A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222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243</xdr:row>
      <xdr:rowOff>23813</xdr:rowOff>
    </xdr:from>
    <xdr:to>
      <xdr:col>0</xdr:col>
      <xdr:colOff>1381125</xdr:colOff>
      <xdr:row>243</xdr:row>
      <xdr:rowOff>1357313</xdr:rowOff>
    </xdr:to>
    <xdr:pic>
      <xdr:nvPicPr>
        <xdr:cNvPr id="1707" name="Рисунок 1706">
          <a:extLst>
            <a:ext uri="{FF2B5EF4-FFF2-40B4-BE49-F238E27FC236}">
              <a16:creationId xmlns:a16="http://schemas.microsoft.com/office/drawing/2014/main" id="{04497A14-2B2F-4A85-ACA6-3763BC688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087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13607</xdr:colOff>
      <xdr:row>242</xdr:row>
      <xdr:rowOff>99331</xdr:rowOff>
    </xdr:from>
    <xdr:to>
      <xdr:col>0</xdr:col>
      <xdr:colOff>1401536</xdr:colOff>
      <xdr:row>242</xdr:row>
      <xdr:rowOff>464735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A3F01E78-BE31-4F75-987B-CFEEC74AB0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07" y="301769688"/>
          <a:ext cx="1387929" cy="3654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246</xdr:row>
      <xdr:rowOff>23813</xdr:rowOff>
    </xdr:from>
    <xdr:to>
      <xdr:col>0</xdr:col>
      <xdr:colOff>1381125</xdr:colOff>
      <xdr:row>246</xdr:row>
      <xdr:rowOff>1357313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4F6BE1F8-EB91-4059-95F4-B66908C73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785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248</xdr:row>
      <xdr:rowOff>23813</xdr:rowOff>
    </xdr:from>
    <xdr:to>
      <xdr:col>0</xdr:col>
      <xdr:colOff>1381125</xdr:colOff>
      <xdr:row>248</xdr:row>
      <xdr:rowOff>1357313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58EA352B-02BB-44B1-8CF3-F93BD2BAE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7309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252</xdr:row>
      <xdr:rowOff>23813</xdr:rowOff>
    </xdr:from>
    <xdr:to>
      <xdr:col>0</xdr:col>
      <xdr:colOff>1381125</xdr:colOff>
      <xdr:row>252</xdr:row>
      <xdr:rowOff>1357313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BEA1BA28-8490-463C-8049-4E44A22C6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9452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249</xdr:row>
      <xdr:rowOff>231322</xdr:rowOff>
    </xdr:from>
    <xdr:to>
      <xdr:col>0</xdr:col>
      <xdr:colOff>1413631</xdr:colOff>
      <xdr:row>249</xdr:row>
      <xdr:rowOff>693965</xdr:rowOff>
    </xdr:to>
    <xdr:pic>
      <xdr:nvPicPr>
        <xdr:cNvPr id="1715" name="Рисунок 1714">
          <a:extLst>
            <a:ext uri="{FF2B5EF4-FFF2-40B4-BE49-F238E27FC236}">
              <a16:creationId xmlns:a16="http://schemas.microsoft.com/office/drawing/2014/main" id="{1826624A-98E1-4EE6-A937-0AAA59FF5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9929893"/>
          <a:ext cx="1413631" cy="462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</xdr:colOff>
      <xdr:row>250</xdr:row>
      <xdr:rowOff>24954</xdr:rowOff>
    </xdr:from>
    <xdr:to>
      <xdr:col>0</xdr:col>
      <xdr:colOff>1400175</xdr:colOff>
      <xdr:row>250</xdr:row>
      <xdr:rowOff>956118</xdr:rowOff>
    </xdr:to>
    <xdr:pic>
      <xdr:nvPicPr>
        <xdr:cNvPr id="1717" name="Рисунок 1716">
          <a:extLst>
            <a:ext uri="{FF2B5EF4-FFF2-40B4-BE49-F238E27FC236}">
              <a16:creationId xmlns:a16="http://schemas.microsoft.com/office/drawing/2014/main" id="{3B926EA9-2C00-4393-B179-A41FEEEB7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9587454"/>
          <a:ext cx="1371600" cy="93116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251</xdr:row>
      <xdr:rowOff>23813</xdr:rowOff>
    </xdr:from>
    <xdr:to>
      <xdr:col>0</xdr:col>
      <xdr:colOff>1381125</xdr:colOff>
      <xdr:row>251</xdr:row>
      <xdr:rowOff>1357313</xdr:rowOff>
    </xdr:to>
    <xdr:pic>
      <xdr:nvPicPr>
        <xdr:cNvPr id="1719" name="Рисунок 1718">
          <a:extLst>
            <a:ext uri="{FF2B5EF4-FFF2-40B4-BE49-F238E27FC236}">
              <a16:creationId xmlns:a16="http://schemas.microsoft.com/office/drawing/2014/main" id="{F59757CA-CC33-4579-9962-1427916EE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0567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274</xdr:row>
      <xdr:rowOff>23813</xdr:rowOff>
    </xdr:from>
    <xdr:to>
      <xdr:col>0</xdr:col>
      <xdr:colOff>1381125</xdr:colOff>
      <xdr:row>274</xdr:row>
      <xdr:rowOff>1357313</xdr:rowOff>
    </xdr:to>
    <xdr:pic>
      <xdr:nvPicPr>
        <xdr:cNvPr id="1721" name="Рисунок 1720">
          <a:extLst>
            <a:ext uri="{FF2B5EF4-FFF2-40B4-BE49-F238E27FC236}">
              <a16:creationId xmlns:a16="http://schemas.microsoft.com/office/drawing/2014/main" id="{C604B909-FAE1-4F77-AA16-61CE95CE9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1666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288</xdr:row>
      <xdr:rowOff>23813</xdr:rowOff>
    </xdr:from>
    <xdr:to>
      <xdr:col>0</xdr:col>
      <xdr:colOff>1400175</xdr:colOff>
      <xdr:row>288</xdr:row>
      <xdr:rowOff>938213</xdr:rowOff>
    </xdr:to>
    <xdr:pic>
      <xdr:nvPicPr>
        <xdr:cNvPr id="1723" name="Рисунок 1722">
          <a:extLst>
            <a:ext uri="{FF2B5EF4-FFF2-40B4-BE49-F238E27FC236}">
              <a16:creationId xmlns:a16="http://schemas.microsoft.com/office/drawing/2014/main" id="{8F2E78AC-90D0-4A62-BFF3-68F2CFE13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94700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300</xdr:row>
      <xdr:rowOff>23440</xdr:rowOff>
    </xdr:from>
    <xdr:to>
      <xdr:col>0</xdr:col>
      <xdr:colOff>1400175</xdr:colOff>
      <xdr:row>300</xdr:row>
      <xdr:rowOff>1091002</xdr:rowOff>
    </xdr:to>
    <xdr:pic>
      <xdr:nvPicPr>
        <xdr:cNvPr id="1725" name="Рисунок 1724">
          <a:extLst>
            <a:ext uri="{FF2B5EF4-FFF2-40B4-BE49-F238E27FC236}">
              <a16:creationId xmlns:a16="http://schemas.microsoft.com/office/drawing/2014/main" id="{6B8D688A-A66B-4FAC-9DE6-B522E2A40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0612615"/>
          <a:ext cx="1371600" cy="106756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279</xdr:row>
      <xdr:rowOff>23813</xdr:rowOff>
    </xdr:from>
    <xdr:to>
      <xdr:col>0</xdr:col>
      <xdr:colOff>1381125</xdr:colOff>
      <xdr:row>279</xdr:row>
      <xdr:rowOff>1357313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3EE168CF-1F8D-4E85-9E58-64253B27C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8572138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goorin.ru/components/com_jshopping/files/img_products/full_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8E3E-3115-49F7-8C5E-C7E9DBC90D4A}">
  <sheetPr codeName="Лист5"/>
  <dimension ref="A1:C274"/>
  <sheetViews>
    <sheetView workbookViewId="0">
      <selection activeCell="A37" sqref="A37"/>
    </sheetView>
  </sheetViews>
  <sheetFormatPr defaultRowHeight="15" x14ac:dyDescent="0.25"/>
  <cols>
    <col min="1" max="1" width="131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444</v>
      </c>
      <c r="B40" t="b">
        <f>IFERROR(VLOOKUP(A40,#REF!,1,0)&lt;&gt;"",FALSE)</f>
        <v>0</v>
      </c>
      <c r="C40" t="str">
        <f t="shared" si="0"/>
        <v>Peacoat Plaza Taupe Saddle Steel Almond Black Camel 20007BH CLORINDON</v>
      </c>
    </row>
    <row r="41" spans="1:3" x14ac:dyDescent="0.25">
      <c r="A41" t="s">
        <v>67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1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73</v>
      </c>
      <c r="B43" t="b">
        <f>IFERROR(VLOOKUP(A43,#REF!,1,0)&lt;&gt;"",FALSE)</f>
        <v>0</v>
      </c>
      <c r="C43" t="str">
        <f t="shared" si="0"/>
        <v>Black Unbleached 37193BH CONLON</v>
      </c>
    </row>
    <row r="44" spans="1:3" x14ac:dyDescent="0.25">
      <c r="A44" t="s">
        <v>74</v>
      </c>
      <c r="B44" t="b">
        <f>IFERROR(VLOOKUP(A44,#REF!,1,0)&lt;&gt;"",FALSE)</f>
        <v>0</v>
      </c>
      <c r="C44" t="str">
        <f t="shared" si="0"/>
        <v/>
      </c>
    </row>
    <row r="45" spans="1:3" x14ac:dyDescent="0.25">
      <c r="A45" t="s">
        <v>1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78</v>
      </c>
      <c r="B46" t="b">
        <f>IFERROR(VLOOKUP(A46,#REF!,1,0)&lt;&gt;"",FALSE)</f>
        <v>0</v>
      </c>
      <c r="C46" t="str">
        <f t="shared" si="0"/>
        <v>Black Lazuli Blue Uniform Green 37192BH CROFT</v>
      </c>
    </row>
    <row r="47" spans="1:3" x14ac:dyDescent="0.25">
      <c r="A47" t="s">
        <v>79</v>
      </c>
      <c r="B47" t="b">
        <f>IFERROR(VLOOKUP(A47,#REF!,1,0)&lt;&gt;"",FALSE)</f>
        <v>0</v>
      </c>
      <c r="C47" t="str">
        <f t="shared" si="0"/>
        <v/>
      </c>
    </row>
    <row r="48" spans="1:3" x14ac:dyDescent="0.25">
      <c r="A48" t="s">
        <v>1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82</v>
      </c>
      <c r="B49" t="b">
        <f>IFERROR(VLOOKUP(A49,#REF!,1,0)&lt;&gt;"",FALSE)</f>
        <v>0</v>
      </c>
      <c r="C49" t="str">
        <f t="shared" si="0"/>
        <v>Black Copper Taupe 20001BH COLVER</v>
      </c>
    </row>
    <row r="50" spans="1:3" x14ac:dyDescent="0.25">
      <c r="A50" t="s">
        <v>83</v>
      </c>
      <c r="B50" t="b">
        <f>IFERROR(VLOOKUP(A50,#REF!,1,0)&lt;&gt;"",FALSE)</f>
        <v>0</v>
      </c>
      <c r="C50" t="str">
        <f t="shared" si="0"/>
        <v/>
      </c>
    </row>
    <row r="51" spans="1:3" x14ac:dyDescent="0.25">
      <c r="A51" t="s">
        <v>1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445</v>
      </c>
      <c r="B52" t="b">
        <f>IFERROR(VLOOKUP(A52,#REF!,1,0)&lt;&gt;"",FALSE)</f>
        <v>0</v>
      </c>
      <c r="C52" t="str">
        <f t="shared" si="0"/>
        <v>Greige Honey Ochre Silver Lining Avion Black Chestnut 20009BH COLTER</v>
      </c>
    </row>
    <row r="53" spans="1:3" x14ac:dyDescent="0.25">
      <c r="A53" t="s">
        <v>88</v>
      </c>
      <c r="B53" t="b">
        <f>IFERROR(VLOOKUP(A53,#REF!,1,0)&lt;&gt;"",FALSE)</f>
        <v>0</v>
      </c>
      <c r="C53" t="str">
        <f t="shared" si="0"/>
        <v/>
      </c>
    </row>
    <row r="54" spans="1:3" x14ac:dyDescent="0.25">
      <c r="A54" t="s">
        <v>1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92</v>
      </c>
      <c r="B55" t="b">
        <f>IFERROR(VLOOKUP(A55,#REF!,1,0)&lt;&gt;"",FALSE)</f>
        <v>0</v>
      </c>
      <c r="C55" t="str">
        <f t="shared" si="0"/>
        <v>Black Nickel Oak 30003BH LANG</v>
      </c>
    </row>
    <row r="56" spans="1:3" x14ac:dyDescent="0.25">
      <c r="A56" t="s">
        <v>93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1</v>
      </c>
      <c r="B57" t="b">
        <f>IFERROR(VLOOKUP(A57,#REF!,1,0)&lt;&gt;"",FALSE)</f>
        <v>0</v>
      </c>
      <c r="C57" t="str">
        <f t="shared" si="0"/>
        <v/>
      </c>
    </row>
    <row r="58" spans="1:3" x14ac:dyDescent="0.25">
      <c r="A58" t="s">
        <v>97</v>
      </c>
      <c r="B58" t="b">
        <f>IFERROR(VLOOKUP(A58,#REF!,1,0)&lt;&gt;"",FALSE)</f>
        <v>0</v>
      </c>
      <c r="C58" t="str">
        <f t="shared" si="0"/>
        <v>Avion Black Uniform Green 37191BH LEVON</v>
      </c>
    </row>
    <row r="59" spans="1:3" x14ac:dyDescent="0.25">
      <c r="A59" t="s">
        <v>98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1</v>
      </c>
      <c r="B60" t="b">
        <f>IFERROR(VLOOKUP(A60,#REF!,1,0)&lt;&gt;"",FALSE)</f>
        <v>0</v>
      </c>
      <c r="C60" t="str">
        <f t="shared" si="0"/>
        <v/>
      </c>
    </row>
    <row r="61" spans="1:3" x14ac:dyDescent="0.25">
      <c r="A61" t="s">
        <v>102</v>
      </c>
      <c r="B61" t="b">
        <f>IFERROR(VLOOKUP(A61,#REF!,1,0)&lt;&gt;"",FALSE)</f>
        <v>0</v>
      </c>
      <c r="C61" t="str">
        <f t="shared" si="0"/>
        <v>Black Lazuli Blue Oak 37180BH STEDMAN</v>
      </c>
    </row>
    <row r="62" spans="1:3" x14ac:dyDescent="0.25">
      <c r="A62" t="s">
        <v>103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105</v>
      </c>
      <c r="B63" t="b">
        <f>IFERROR(VLOOKUP(A63,#REF!,1,0)&lt;&gt;"",FALSE)</f>
        <v>0</v>
      </c>
      <c r="C63" t="str">
        <f t="shared" si="0"/>
        <v/>
      </c>
    </row>
    <row r="64" spans="1:3" x14ac:dyDescent="0.25">
      <c r="A64" t="s">
        <v>106</v>
      </c>
      <c r="B64" t="b">
        <f>IFERROR(VLOOKUP(A64,#REF!,1,0)&lt;&gt;"",FALSE)</f>
        <v>0</v>
      </c>
      <c r="C64" t="str">
        <f t="shared" si="0"/>
        <v>Black Camel Oak Stucco 30001BH WALSH</v>
      </c>
    </row>
    <row r="65" spans="1:3" x14ac:dyDescent="0.25">
      <c r="A65" t="s">
        <v>7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/>
      </c>
    </row>
    <row r="67" spans="1:3" x14ac:dyDescent="0.25">
      <c r="A67" t="s">
        <v>109</v>
      </c>
      <c r="B67" t="b">
        <f>IFERROR(VLOOKUP(A67,#REF!,1,0)&lt;&gt;"",FALSE)</f>
        <v>0</v>
      </c>
      <c r="C67" t="str">
        <f t="shared" si="1"/>
        <v>Black Plaza Taupe 37185BH ELLETT</v>
      </c>
    </row>
    <row r="68" spans="1:3" x14ac:dyDescent="0.25">
      <c r="A68" t="s">
        <v>110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</v>
      </c>
      <c r="B69" t="b">
        <f>IFERROR(VLOOKUP(A69,#REF!,1,0)&lt;&gt;"",FALSE)</f>
        <v>0</v>
      </c>
      <c r="C69" t="str">
        <f t="shared" si="1"/>
        <v/>
      </c>
    </row>
    <row r="70" spans="1:3" x14ac:dyDescent="0.25">
      <c r="A70" t="s">
        <v>114</v>
      </c>
      <c r="B70" t="b">
        <f>IFERROR(VLOOKUP(A70,#REF!,1,0)&lt;&gt;"",FALSE)</f>
        <v>0</v>
      </c>
      <c r="C70" t="str">
        <f t="shared" si="1"/>
        <v>Avion Black Soft Khaki 37171BH WINTERS</v>
      </c>
    </row>
    <row r="71" spans="1:3" x14ac:dyDescent="0.25">
      <c r="A71" t="s">
        <v>8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</v>
      </c>
      <c r="B72" t="b">
        <f>IFERROR(VLOOKUP(A72,#REF!,1,0)&lt;&gt;"",FALSE)</f>
        <v>0</v>
      </c>
      <c r="C72" t="str">
        <f t="shared" si="1"/>
        <v/>
      </c>
    </row>
    <row r="73" spans="1:3" x14ac:dyDescent="0.25">
      <c r="A73" t="s">
        <v>444</v>
      </c>
      <c r="B73" t="b">
        <f>IFERROR(VLOOKUP(A73,#REF!,1,0)&lt;&gt;"",FALSE)</f>
        <v>0</v>
      </c>
      <c r="C73" t="str">
        <f t="shared" si="1"/>
        <v>Peacoat Plaza Taupe Saddle Steel Almond Black Camel 37186BH ERNEST</v>
      </c>
    </row>
    <row r="74" spans="1:3" x14ac:dyDescent="0.25">
      <c r="A74" t="s">
        <v>115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1</v>
      </c>
      <c r="B75" t="b">
        <f>IFERROR(VLOOKUP(A75,#REF!,1,0)&lt;&gt;"",FALSE)</f>
        <v>0</v>
      </c>
      <c r="C75" t="str">
        <f t="shared" si="1"/>
        <v/>
      </c>
    </row>
    <row r="76" spans="1:3" x14ac:dyDescent="0.25">
      <c r="A76" t="s">
        <v>119</v>
      </c>
      <c r="B76" t="b">
        <f>IFERROR(VLOOKUP(A76,#REF!,1,0)&lt;&gt;"",FALSE)</f>
        <v>0</v>
      </c>
      <c r="C76" t="str">
        <f t="shared" si="1"/>
        <v>Black Midnight Brown Unbleached 37173BH AMMON</v>
      </c>
    </row>
    <row r="77" spans="1:3" x14ac:dyDescent="0.25">
      <c r="A77" t="s">
        <v>6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447</v>
      </c>
      <c r="B79" t="b">
        <f>IFERROR(VLOOKUP(A79,#REF!,1,0)&lt;&gt;"",FALSE)</f>
        <v>0</v>
      </c>
      <c r="C79" t="str">
        <f t="shared" si="1"/>
        <v>Peacoat Plaza Taupe Saddle Steel Almond Black Camel Henna 30002BH BARKSDALE</v>
      </c>
    </row>
    <row r="80" spans="1:3" x14ac:dyDescent="0.25">
      <c r="A80" t="s">
        <v>123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126</v>
      </c>
      <c r="B82" t="b">
        <f>IFERROR(VLOOKUP(A82,#REF!,1,0)&lt;&gt;"",FALSE)</f>
        <v>0</v>
      </c>
      <c r="C82" t="str">
        <f t="shared" si="1"/>
        <v>Beech Black Whiskey 20006BH DEVERS</v>
      </c>
    </row>
    <row r="83" spans="1:3" x14ac:dyDescent="0.25">
      <c r="A83" t="s">
        <v>127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129</v>
      </c>
      <c r="B85" t="b">
        <f>IFERROR(VLOOKUP(A85,#REF!,1,0)&lt;&gt;"",FALSE)</f>
        <v>0</v>
      </c>
      <c r="C85" t="str">
        <f t="shared" si="1"/>
        <v>Ink Blue Plaza Taupe 37158BH BRANDT</v>
      </c>
    </row>
    <row r="86" spans="1:3" x14ac:dyDescent="0.25">
      <c r="A86" t="s">
        <v>130</v>
      </c>
      <c r="B86" t="b">
        <f>IFERROR(VLOOKUP(A86,#REF!,1,0)&lt;&gt;"",FALSE)</f>
        <v>0</v>
      </c>
      <c r="C86" t="str">
        <f t="shared" si="1"/>
        <v/>
      </c>
    </row>
    <row r="87" spans="1:3" x14ac:dyDescent="0.25">
      <c r="A87" t="s">
        <v>134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135</v>
      </c>
      <c r="B88" t="b">
        <f>IFERROR(VLOOKUP(A88,#REF!,1,0)&lt;&gt;"",FALSE)</f>
        <v>0</v>
      </c>
      <c r="C88" t="str">
        <f t="shared" si="1"/>
        <v>Black Black Mix Bluestone Walnut 37161BH PERRY</v>
      </c>
    </row>
    <row r="89" spans="1:3" x14ac:dyDescent="0.25">
      <c r="A89" t="s">
        <v>136</v>
      </c>
      <c r="B89" t="b">
        <f>IFERROR(VLOOKUP(A89,#REF!,1,0)&lt;&gt;"",FALSE)</f>
        <v>0</v>
      </c>
      <c r="C89" t="str">
        <f t="shared" si="1"/>
        <v/>
      </c>
    </row>
    <row r="90" spans="1:3" x14ac:dyDescent="0.25">
      <c r="A90" t="s">
        <v>1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137</v>
      </c>
      <c r="B91" t="b">
        <f>IFERROR(VLOOKUP(A91,#REF!,1,0)&lt;&gt;"",FALSE)</f>
        <v>0</v>
      </c>
      <c r="C91" t="str">
        <f t="shared" si="1"/>
        <v>Navy Serpent Walnut 70656BH ACKER</v>
      </c>
    </row>
    <row r="92" spans="1:3" x14ac:dyDescent="0.25">
      <c r="A92" t="s">
        <v>138</v>
      </c>
      <c r="B92" t="b">
        <f>IFERROR(VLOOKUP(A92,#REF!,1,0)&lt;&gt;"",FALSE)</f>
        <v>0</v>
      </c>
      <c r="C92" t="str">
        <f t="shared" si="1"/>
        <v/>
      </c>
    </row>
    <row r="93" spans="1:3" x14ac:dyDescent="0.25">
      <c r="A93" t="s">
        <v>1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119</v>
      </c>
      <c r="B94" t="b">
        <f>IFERROR(VLOOKUP(A94,#REF!,1,0)&lt;&gt;"",FALSE)</f>
        <v>0</v>
      </c>
      <c r="C94" t="str">
        <f t="shared" si="1"/>
        <v>Black Midnight Brown Unbleached 7034 BLIXEN</v>
      </c>
    </row>
    <row r="95" spans="1:3" x14ac:dyDescent="0.25">
      <c r="A95" t="s">
        <v>144</v>
      </c>
      <c r="B95" t="b">
        <f>IFERROR(VLOOKUP(A95,#REF!,1,0)&lt;&gt;"",FALSE)</f>
        <v>0</v>
      </c>
      <c r="C95" t="str">
        <f t="shared" si="1"/>
        <v/>
      </c>
    </row>
    <row r="96" spans="1:3" x14ac:dyDescent="0.25">
      <c r="A96" t="s">
        <v>105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448</v>
      </c>
      <c r="B97" t="b">
        <f>IFERROR(VLOOKUP(A97,#REF!,1,0)&lt;&gt;"",FALSE)</f>
        <v>0</v>
      </c>
      <c r="C97" t="str">
        <f t="shared" si="1"/>
        <v>Navy Nickel Satin Brass Silverbelly Vintage Blue Black Cognac Copper Medium Brown Mix Basalt Avion 7006 BRIAR</v>
      </c>
    </row>
    <row r="98" spans="1:3" x14ac:dyDescent="0.25">
      <c r="A98" t="s">
        <v>146</v>
      </c>
      <c r="B98" t="b">
        <f>IFERROR(VLOOKUP(A98,#REF!,1,0)&lt;&gt;"",FALSE)</f>
        <v>0</v>
      </c>
      <c r="C98" t="str">
        <f t="shared" si="1"/>
        <v/>
      </c>
    </row>
    <row r="99" spans="1:3" x14ac:dyDescent="0.25">
      <c r="A99" t="s">
        <v>1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148</v>
      </c>
      <c r="B100" t="b">
        <f>IFERROR(VLOOKUP(A100,#REF!,1,0)&lt;&gt;"",FALSE)</f>
        <v>0</v>
      </c>
      <c r="C100" t="str">
        <f t="shared" si="1"/>
        <v>Black Unbleached Woodland Mix 70655BH LUND</v>
      </c>
    </row>
    <row r="101" spans="1:3" x14ac:dyDescent="0.25">
      <c r="A101" t="s">
        <v>149</v>
      </c>
      <c r="B101" t="b">
        <f>IFERROR(VLOOKUP(A101,#REF!,1,0)&lt;&gt;"",FALSE)</f>
        <v>0</v>
      </c>
      <c r="C101" t="str">
        <f t="shared" si="1"/>
        <v/>
      </c>
    </row>
    <row r="102" spans="1:3" x14ac:dyDescent="0.25">
      <c r="A102" t="s">
        <v>1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151</v>
      </c>
      <c r="B103" t="b">
        <f>IFERROR(VLOOKUP(A103,#REF!,1,0)&lt;&gt;"",FALSE)</f>
        <v>0</v>
      </c>
      <c r="C103" t="str">
        <f t="shared" si="1"/>
        <v>Black Ochre 70658BH MOLIN</v>
      </c>
    </row>
    <row r="104" spans="1:3" x14ac:dyDescent="0.25">
      <c r="A104" t="s">
        <v>152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</v>
      </c>
      <c r="B105" t="b">
        <f>IFERROR(VLOOKUP(A105,#REF!,1,0)&lt;&gt;"",FALSE)</f>
        <v>0</v>
      </c>
      <c r="C105" t="str">
        <f t="shared" si="1"/>
        <v/>
      </c>
    </row>
    <row r="106" spans="1:3" x14ac:dyDescent="0.25">
      <c r="A106" t="s">
        <v>155</v>
      </c>
      <c r="B106" t="b">
        <f>IFERROR(VLOOKUP(A106,#REF!,1,0)&lt;&gt;"",FALSE)</f>
        <v>0</v>
      </c>
      <c r="C106" t="str">
        <f t="shared" si="1"/>
        <v>Black Oak 70657BH FALCON</v>
      </c>
    </row>
    <row r="107" spans="1:3" x14ac:dyDescent="0.25">
      <c r="A107" t="s">
        <v>156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</v>
      </c>
      <c r="B108" t="b">
        <f>IFERROR(VLOOKUP(A108,#REF!,1,0)&lt;&gt;"",FALSE)</f>
        <v>0</v>
      </c>
      <c r="C108" t="str">
        <f t="shared" si="1"/>
        <v/>
      </c>
    </row>
    <row r="109" spans="1:3" x14ac:dyDescent="0.25">
      <c r="A109" t="s">
        <v>159</v>
      </c>
      <c r="B109" t="b">
        <f>IFERROR(VLOOKUP(A109,#REF!,1,0)&lt;&gt;"",FALSE)</f>
        <v>0</v>
      </c>
      <c r="C109" t="str">
        <f t="shared" si="1"/>
        <v>Avion Black 70659BH COLVIN</v>
      </c>
    </row>
    <row r="110" spans="1:3" x14ac:dyDescent="0.25">
      <c r="A110" t="s">
        <v>160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</v>
      </c>
      <c r="B111" t="b">
        <f>IFERROR(VLOOKUP(A111,#REF!,1,0)&lt;&gt;"",FALSE)</f>
        <v>0</v>
      </c>
      <c r="C111" t="str">
        <f t="shared" si="1"/>
        <v/>
      </c>
    </row>
    <row r="112" spans="1:3" x14ac:dyDescent="0.25">
      <c r="A112" t="s">
        <v>162</v>
      </c>
      <c r="B112" t="b">
        <f>IFERROR(VLOOKUP(A112,#REF!,1,0)&lt;&gt;"",FALSE)</f>
        <v>0</v>
      </c>
      <c r="C112" t="str">
        <f t="shared" si="1"/>
        <v>Black Honey Uniform Green 70660BH ERLER</v>
      </c>
    </row>
    <row r="113" spans="1:3" x14ac:dyDescent="0.25">
      <c r="A113" t="s">
        <v>163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</v>
      </c>
      <c r="B114" t="b">
        <f>IFERROR(VLOOKUP(A114,#REF!,1,0)&lt;&gt;"",FALSE)</f>
        <v>0</v>
      </c>
      <c r="C114" t="str">
        <f t="shared" si="1"/>
        <v/>
      </c>
    </row>
    <row r="115" spans="1:3" x14ac:dyDescent="0.25">
      <c r="A115" t="s">
        <v>167</v>
      </c>
      <c r="B115" t="b">
        <f>IFERROR(VLOOKUP(A115,#REF!,1,0)&lt;&gt;"",FALSE)</f>
        <v>0</v>
      </c>
      <c r="C115" t="str">
        <f t="shared" si="1"/>
        <v>Black Nickel Satin Brass Uniform Green 7021 DARRON</v>
      </c>
    </row>
    <row r="116" spans="1:3" x14ac:dyDescent="0.25">
      <c r="A116" t="s">
        <v>168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105</v>
      </c>
      <c r="B117" t="b">
        <f>IFERROR(VLOOKUP(A117,#REF!,1,0)&lt;&gt;"",FALSE)</f>
        <v>0</v>
      </c>
      <c r="C117" t="str">
        <f t="shared" si="1"/>
        <v/>
      </c>
    </row>
    <row r="118" spans="1:3" x14ac:dyDescent="0.25">
      <c r="A118" t="s">
        <v>171</v>
      </c>
      <c r="B118" t="b">
        <f>IFERROR(VLOOKUP(A118,#REF!,1,0)&lt;&gt;"",FALSE)</f>
        <v>0</v>
      </c>
      <c r="C118" t="str">
        <f t="shared" si="1"/>
        <v>Black Caramel Gun Metal Satin Brass Soft Khaki 7005 CURTIS</v>
      </c>
    </row>
    <row r="119" spans="1:3" x14ac:dyDescent="0.25">
      <c r="A119" t="s">
        <v>172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105</v>
      </c>
      <c r="B120" t="b">
        <f>IFERROR(VLOOKUP(A120,#REF!,1,0)&lt;&gt;"",FALSE)</f>
        <v>0</v>
      </c>
      <c r="C120" t="str">
        <f t="shared" si="1"/>
        <v/>
      </c>
    </row>
    <row r="121" spans="1:3" x14ac:dyDescent="0.25">
      <c r="A121" t="s">
        <v>449</v>
      </c>
      <c r="B121" t="b">
        <f>IFERROR(VLOOKUP(A121,#REF!,1,0)&lt;&gt;"",FALSE)</f>
        <v>0</v>
      </c>
      <c r="C121" t="str">
        <f t="shared" si="1"/>
        <v>Sea Breeze Serpent Speckled Egg Mix Uniform Green Vintage Blue Antique Black Contrapposto Grey Navy 70652BH MARACK</v>
      </c>
    </row>
    <row r="122" spans="1:3" x14ac:dyDescent="0.25">
      <c r="A122" t="s">
        <v>177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</v>
      </c>
      <c r="B123" t="b">
        <f>IFERROR(VLOOKUP(A123,#REF!,1,0)&lt;&gt;"",FALSE)</f>
        <v>0</v>
      </c>
      <c r="C123" t="str">
        <f t="shared" si="1"/>
        <v/>
      </c>
    </row>
    <row r="124" spans="1:3" x14ac:dyDescent="0.25">
      <c r="A124" t="s">
        <v>179</v>
      </c>
      <c r="B124" t="b">
        <f>IFERROR(VLOOKUP(A124,#REF!,1,0)&lt;&gt;"",FALSE)</f>
        <v>0</v>
      </c>
      <c r="C124" t="str">
        <f t="shared" si="1"/>
        <v>Black Oxford Mix 70646BH NELLES</v>
      </c>
    </row>
    <row r="125" spans="1:3" x14ac:dyDescent="0.25">
      <c r="A125" t="s">
        <v>180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</v>
      </c>
      <c r="B126" t="b">
        <f>IFERROR(VLOOKUP(A126,#REF!,1,0)&lt;&gt;"",FALSE)</f>
        <v>0</v>
      </c>
      <c r="C126" t="str">
        <f t="shared" si="1"/>
        <v/>
      </c>
    </row>
    <row r="127" spans="1:3" x14ac:dyDescent="0.25">
      <c r="A127" t="s">
        <v>184</v>
      </c>
      <c r="B127" t="b">
        <f>IFERROR(VLOOKUP(A127,#REF!,1,0)&lt;&gt;"",FALSE)</f>
        <v>0</v>
      </c>
      <c r="C127" t="str">
        <f t="shared" si="1"/>
        <v>Black Camel Pale Olive Whiskey 70654BH TREPORT</v>
      </c>
    </row>
    <row r="128" spans="1:3" x14ac:dyDescent="0.25">
      <c r="A128" t="s">
        <v>185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187</v>
      </c>
      <c r="B130" t="b">
        <f>IFERROR(VLOOKUP(A130,#REF!,1,0)&lt;&gt;"",FALSE)</f>
        <v>0</v>
      </c>
      <c r="C130" t="str">
        <f t="shared" ref="C130:C193" si="2">IF(AND(IFERROR(FIND(",",A129)&gt;=1,FALSE),B131&lt;&gt;TRUE),A130&amp;" "&amp;A131,"")</f>
        <v>Ink Blue Olive Mix Rust 7002 FEDORA</v>
      </c>
    </row>
    <row r="131" spans="1:3" x14ac:dyDescent="0.25">
      <c r="A131" t="s">
        <v>188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189</v>
      </c>
      <c r="B133" t="b">
        <f>IFERROR(VLOOKUP(A133,#REF!,1,0)&lt;&gt;"",FALSE)</f>
        <v>0</v>
      </c>
      <c r="C133" t="str">
        <f t="shared" si="2"/>
        <v>Black Graphite Nickel Red 70613BH SPERLING</v>
      </c>
    </row>
    <row r="134" spans="1:3" x14ac:dyDescent="0.25">
      <c r="A134" t="s">
        <v>190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191</v>
      </c>
      <c r="B136" t="b">
        <f>IFERROR(VLOOKUP(A136,#REF!,1,0)&lt;&gt;"",FALSE)</f>
        <v>0</v>
      </c>
      <c r="C136" t="str">
        <f t="shared" si="2"/>
        <v>Bluestone Serpent Woodland Mix 70653BH BURNELL</v>
      </c>
    </row>
    <row r="137" spans="1:3" x14ac:dyDescent="0.25">
      <c r="A137" t="s">
        <v>192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195</v>
      </c>
      <c r="B139" t="b">
        <f>IFERROR(VLOOKUP(A139,#REF!,1,0)&lt;&gt;"",FALSE)</f>
        <v>0</v>
      </c>
      <c r="C139" t="str">
        <f t="shared" si="2"/>
        <v>Natural Mix Ochre 7016 WYNN</v>
      </c>
    </row>
    <row r="140" spans="1:3" x14ac:dyDescent="0.25">
      <c r="A140" t="s">
        <v>196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450</v>
      </c>
      <c r="B142" t="b">
        <f>IFERROR(VLOOKUP(A142,#REF!,1,0)&lt;&gt;"",FALSE)</f>
        <v>0</v>
      </c>
      <c r="C142" t="str">
        <f t="shared" si="2"/>
        <v>Oxblood Pewter Serpent Silverbelly Black Cognac Olive Mix 7055 ATMORE</v>
      </c>
    </row>
    <row r="143" spans="1:3" x14ac:dyDescent="0.25">
      <c r="A143" t="s">
        <v>200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203</v>
      </c>
      <c r="B145" t="b">
        <f>IFERROR(VLOOKUP(A145,#REF!,1,0)&lt;&gt;"",FALSE)</f>
        <v>0</v>
      </c>
      <c r="C145" t="str">
        <f t="shared" si="2"/>
        <v>Medium Brown Mix 7001 TINO</v>
      </c>
    </row>
    <row r="146" spans="1:3" x14ac:dyDescent="0.25">
      <c r="A146" t="s">
        <v>204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105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454</v>
      </c>
      <c r="B148" t="b">
        <f>IFERROR(VLOOKUP(A148,#REF!,1,0)&lt;&gt;"",FALSE)</f>
        <v>0</v>
      </c>
      <c r="C148" t="str">
        <f t="shared" si="2"/>
        <v>Contrapposto Copper Natural Mix Navy Port Red Satin Brass Sea Breeze Unbleached Vintage Blue Basalt Black Black Mix Brown 38367BH NIALL</v>
      </c>
    </row>
    <row r="149" spans="1:3" x14ac:dyDescent="0.25">
      <c r="A149" t="s">
        <v>208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1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212</v>
      </c>
      <c r="B151" t="b">
        <f>IFERROR(VLOOKUP(A151,#REF!,1,0)&lt;&gt;"",FALSE)</f>
        <v>0</v>
      </c>
      <c r="C151" t="str">
        <f t="shared" si="2"/>
        <v>Black Cognac Fawn 38359BH TROPE</v>
      </c>
    </row>
    <row r="152" spans="1:3" x14ac:dyDescent="0.25">
      <c r="A152" t="s">
        <v>213</v>
      </c>
      <c r="B152" t="b">
        <f>IFERROR(VLOOKUP(A152,#REF!,1,0)&lt;&gt;"",FALSE)</f>
        <v>0</v>
      </c>
      <c r="C152" t="str">
        <f t="shared" si="2"/>
        <v/>
      </c>
    </row>
    <row r="153" spans="1:3" x14ac:dyDescent="0.25">
      <c r="A153" t="s">
        <v>1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217</v>
      </c>
      <c r="B154" t="b">
        <f>IFERROR(VLOOKUP(A154,#REF!,1,0)&lt;&gt;"",FALSE)</f>
        <v>0</v>
      </c>
      <c r="C154" t="str">
        <f t="shared" si="2"/>
        <v>Black Uniform Green 38368BH CYD</v>
      </c>
    </row>
    <row r="155" spans="1:3" x14ac:dyDescent="0.25">
      <c r="A155" t="s">
        <v>218</v>
      </c>
      <c r="B155" t="b">
        <f>IFERROR(VLOOKUP(A155,#REF!,1,0)&lt;&gt;"",FALSE)</f>
        <v>0</v>
      </c>
      <c r="C155" t="str">
        <f t="shared" si="2"/>
        <v/>
      </c>
    </row>
    <row r="156" spans="1:3" x14ac:dyDescent="0.25">
      <c r="A156" t="s">
        <v>1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219</v>
      </c>
      <c r="B157" t="b">
        <f>IFERROR(VLOOKUP(A157,#REF!,1,0)&lt;&gt;"",FALSE)</f>
        <v>0</v>
      </c>
      <c r="C157" t="str">
        <f t="shared" si="2"/>
        <v>Avion Black Whiskey 38366BH THALER</v>
      </c>
    </row>
    <row r="158" spans="1:3" x14ac:dyDescent="0.25">
      <c r="A158" t="s">
        <v>220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1</v>
      </c>
      <c r="B159" t="b">
        <f>IFERROR(VLOOKUP(A159,#REF!,1,0)&lt;&gt;"",FALSE)</f>
        <v>0</v>
      </c>
      <c r="C159" t="str">
        <f t="shared" si="2"/>
        <v/>
      </c>
    </row>
    <row r="160" spans="1:3" x14ac:dyDescent="0.25">
      <c r="A160" t="s">
        <v>222</v>
      </c>
      <c r="B160" t="b">
        <f>IFERROR(VLOOKUP(A160,#REF!,1,0)&lt;&gt;"",FALSE)</f>
        <v>0</v>
      </c>
      <c r="C160" t="str">
        <f t="shared" si="2"/>
        <v>Black Nickel Uniform Green 3817 GODFATHER</v>
      </c>
    </row>
    <row r="161" spans="1:3" x14ac:dyDescent="0.25">
      <c r="A161" t="s">
        <v>223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105</v>
      </c>
      <c r="B162" t="b">
        <f>IFERROR(VLOOKUP(A162,#REF!,1,0)&lt;&gt;"",FALSE)</f>
        <v>0</v>
      </c>
      <c r="C162" t="str">
        <f t="shared" si="2"/>
        <v/>
      </c>
    </row>
    <row r="163" spans="1:3" x14ac:dyDescent="0.25">
      <c r="A163" t="s">
        <v>9</v>
      </c>
      <c r="B163" t="b">
        <f>IFERROR(VLOOKUP(A163,#REF!,1,0)&lt;&gt;"",FALSE)</f>
        <v>0</v>
      </c>
      <c r="C163" t="str">
        <f t="shared" si="2"/>
        <v>Black 3814 GANGSTER</v>
      </c>
    </row>
    <row r="164" spans="1:3" x14ac:dyDescent="0.25">
      <c r="A164" t="s">
        <v>226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105</v>
      </c>
      <c r="B165" t="b">
        <f>IFERROR(VLOOKUP(A165,#REF!,1,0)&lt;&gt;"",FALSE)</f>
        <v>0</v>
      </c>
      <c r="C165" t="str">
        <f t="shared" si="2"/>
        <v/>
      </c>
    </row>
    <row r="166" spans="1:3" x14ac:dyDescent="0.25">
      <c r="A166" t="s">
        <v>9</v>
      </c>
      <c r="B166" t="b">
        <f>IFERROR(VLOOKUP(A166,#REF!,1,0)&lt;&gt;"",FALSE)</f>
        <v>0</v>
      </c>
      <c r="C166" t="str">
        <f t="shared" si="2"/>
        <v>Black 38345BH MAGLOR</v>
      </c>
    </row>
    <row r="167" spans="1:3" x14ac:dyDescent="0.25">
      <c r="A167" t="s">
        <v>227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1</v>
      </c>
      <c r="B168" t="b">
        <f>IFERROR(VLOOKUP(A168,#REF!,1,0)&lt;&gt;"",FALSE)</f>
        <v>0</v>
      </c>
      <c r="C168" t="str">
        <f t="shared" si="2"/>
        <v/>
      </c>
    </row>
    <row r="169" spans="1:3" x14ac:dyDescent="0.25">
      <c r="A169" t="s">
        <v>230</v>
      </c>
      <c r="B169" t="b">
        <f>IFERROR(VLOOKUP(A169,#REF!,1,0)&lt;&gt;"",FALSE)</f>
        <v>0</v>
      </c>
      <c r="C169" t="str">
        <f t="shared" si="2"/>
        <v>Black Chocolate Forest Navy 7100 RIFF</v>
      </c>
    </row>
    <row r="170" spans="1:3" x14ac:dyDescent="0.25">
      <c r="A170" t="s">
        <v>231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105</v>
      </c>
      <c r="B171" t="b">
        <f>IFERROR(VLOOKUP(A171,#REF!,1,0)&lt;&gt;"",FALSE)</f>
        <v>0</v>
      </c>
      <c r="C171" t="str">
        <f t="shared" si="2"/>
        <v/>
      </c>
    </row>
    <row r="172" spans="1:3" x14ac:dyDescent="0.25">
      <c r="A172" t="s">
        <v>233</v>
      </c>
      <c r="B172" t="b">
        <f>IFERROR(VLOOKUP(A172,#REF!,1,0)&lt;&gt;"",FALSE)</f>
        <v>0</v>
      </c>
      <c r="C172" t="str">
        <f t="shared" si="2"/>
        <v>Black Lazuli Blue Mink Ochre 38350BH PISTON</v>
      </c>
    </row>
    <row r="173" spans="1:3" x14ac:dyDescent="0.25">
      <c r="A173" t="s">
        <v>234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1</v>
      </c>
      <c r="B174" t="b">
        <f>IFERROR(VLOOKUP(A174,#REF!,1,0)&lt;&gt;"",FALSE)</f>
        <v>0</v>
      </c>
      <c r="C174" t="str">
        <f t="shared" si="2"/>
        <v/>
      </c>
    </row>
    <row r="175" spans="1:3" x14ac:dyDescent="0.25">
      <c r="A175" t="s">
        <v>237</v>
      </c>
      <c r="B175" t="b">
        <f>IFERROR(VLOOKUP(A175,#REF!,1,0)&lt;&gt;"",FALSE)</f>
        <v>0</v>
      </c>
      <c r="C175" t="str">
        <f t="shared" si="2"/>
        <v>Black Caramel Navy Olive 38357BH KISNER</v>
      </c>
    </row>
    <row r="176" spans="1:3" x14ac:dyDescent="0.25">
      <c r="A176" t="s">
        <v>238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1</v>
      </c>
      <c r="B177" t="b">
        <f>IFERROR(VLOOKUP(A177,#REF!,1,0)&lt;&gt;"",FALSE)</f>
        <v>0</v>
      </c>
      <c r="C177" t="str">
        <f t="shared" si="2"/>
        <v/>
      </c>
    </row>
    <row r="178" spans="1:3" x14ac:dyDescent="0.25">
      <c r="A178" t="s">
        <v>243</v>
      </c>
      <c r="B178" t="b">
        <f>IFERROR(VLOOKUP(A178,#REF!,1,0)&lt;&gt;"",FALSE)</f>
        <v>0</v>
      </c>
      <c r="C178" t="str">
        <f t="shared" si="2"/>
        <v>Black Silver Sand 71001BH CRISS</v>
      </c>
    </row>
    <row r="179" spans="1:3" x14ac:dyDescent="0.25">
      <c r="A179" t="s">
        <v>244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1</v>
      </c>
      <c r="B180" t="b">
        <f>IFERROR(VLOOKUP(A180,#REF!,1,0)&lt;&gt;"",FALSE)</f>
        <v>0</v>
      </c>
      <c r="C180" t="str">
        <f t="shared" si="2"/>
        <v/>
      </c>
    </row>
    <row r="181" spans="1:3" x14ac:dyDescent="0.25">
      <c r="A181" t="s">
        <v>245</v>
      </c>
      <c r="B181" t="b">
        <f>IFERROR(VLOOKUP(A181,#REF!,1,0)&lt;&gt;"",FALSE)</f>
        <v>0</v>
      </c>
      <c r="C181" t="str">
        <f t="shared" si="2"/>
        <v>Bitter Chocolate Black Mink Night Shade Navy 10001BH BRODNAX</v>
      </c>
    </row>
    <row r="182" spans="1:3" x14ac:dyDescent="0.25">
      <c r="A182" t="s">
        <v>246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1</v>
      </c>
      <c r="B183" t="b">
        <f>IFERROR(VLOOKUP(A183,#REF!,1,0)&lt;&gt;"",FALSE)</f>
        <v>0</v>
      </c>
      <c r="C183" t="str">
        <f t="shared" si="2"/>
        <v/>
      </c>
    </row>
    <row r="184" spans="1:3" x14ac:dyDescent="0.25">
      <c r="A184" t="s">
        <v>252</v>
      </c>
      <c r="B184" t="b">
        <f>IFERROR(VLOOKUP(A184,#REF!,1,0)&lt;&gt;"",FALSE)</f>
        <v>0</v>
      </c>
      <c r="C184" t="str">
        <f t="shared" si="2"/>
        <v>Black Olive Oil Plaza Taupe 38358BH STERNE</v>
      </c>
    </row>
    <row r="185" spans="1:3" x14ac:dyDescent="0.25">
      <c r="A185" t="s">
        <v>253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1</v>
      </c>
      <c r="B186" t="b">
        <f>IFERROR(VLOOKUP(A186,#REF!,1,0)&lt;&gt;"",FALSE)</f>
        <v>0</v>
      </c>
      <c r="C186" t="str">
        <f t="shared" si="2"/>
        <v/>
      </c>
    </row>
    <row r="187" spans="1:3" x14ac:dyDescent="0.25">
      <c r="A187" t="s">
        <v>256</v>
      </c>
      <c r="B187" t="b">
        <f>IFERROR(VLOOKUP(A187,#REF!,1,0)&lt;&gt;"",FALSE)</f>
        <v>0</v>
      </c>
      <c r="C187" t="str">
        <f t="shared" si="2"/>
        <v>Ochre Soft Khaki 38349BH KLAXON</v>
      </c>
    </row>
    <row r="188" spans="1:3" x14ac:dyDescent="0.25">
      <c r="A188" t="s">
        <v>257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1</v>
      </c>
      <c r="B189" t="b">
        <f>IFERROR(VLOOKUP(A189,#REF!,1,0)&lt;&gt;"",FALSE)</f>
        <v>0</v>
      </c>
      <c r="C189" t="str">
        <f t="shared" si="2"/>
        <v/>
      </c>
    </row>
    <row r="190" spans="1:3" x14ac:dyDescent="0.25">
      <c r="A190" t="s">
        <v>259</v>
      </c>
      <c r="B190" t="b">
        <f>IFERROR(VLOOKUP(A190,#REF!,1,0)&lt;&gt;"",FALSE)</f>
        <v>0</v>
      </c>
      <c r="C190" t="str">
        <f t="shared" si="2"/>
        <v>Black Navy 1451 JETT</v>
      </c>
    </row>
    <row r="191" spans="1:3" x14ac:dyDescent="0.25">
      <c r="A191" t="s">
        <v>260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262</v>
      </c>
      <c r="B192" t="b">
        <f>IFERROR(VLOOKUP(A192,#REF!,1,0)&lt;&gt;"",FALSE)</f>
        <v>0</v>
      </c>
      <c r="C192" t="str">
        <f t="shared" si="2"/>
        <v/>
      </c>
    </row>
    <row r="193" spans="1:3" x14ac:dyDescent="0.25">
      <c r="A193" t="s">
        <v>9</v>
      </c>
      <c r="B193" t="b">
        <f>IFERROR(VLOOKUP(A193,#REF!,1,0)&lt;&gt;"",FALSE)</f>
        <v>0</v>
      </c>
      <c r="C193" t="str">
        <f t="shared" si="2"/>
        <v>Black 1452 HARKER</v>
      </c>
    </row>
    <row r="194" spans="1:3" x14ac:dyDescent="0.25">
      <c r="A194" t="s">
        <v>263</v>
      </c>
      <c r="B194" t="b">
        <f>IFERROR(VLOOKUP(A194,#REF!,1,0)&lt;&gt;"",FALSE)</f>
        <v>0</v>
      </c>
      <c r="C194" t="str">
        <f t="shared" ref="C194:C257" si="3">IF(AND(IFERROR(FIND(",",A193)&gt;=1,FALSE),B195&lt;&gt;TRUE),A194&amp;" "&amp;A195,"")</f>
        <v/>
      </c>
    </row>
    <row r="195" spans="1:3" x14ac:dyDescent="0.25">
      <c r="A195" t="s">
        <v>262</v>
      </c>
      <c r="B195" t="b">
        <f>IFERROR(VLOOKUP(A195,#REF!,1,0)&lt;&gt;"",FALSE)</f>
        <v>0</v>
      </c>
      <c r="C195" t="str">
        <f t="shared" si="3"/>
        <v/>
      </c>
    </row>
    <row r="196" spans="1:3" x14ac:dyDescent="0.25">
      <c r="A196" t="s">
        <v>266</v>
      </c>
      <c r="B196" t="b">
        <f>IFERROR(VLOOKUP(A196,#REF!,1,0)&lt;&gt;"",FALSE)</f>
        <v>0</v>
      </c>
      <c r="C196" t="str">
        <f t="shared" si="3"/>
        <v>Black Hemlock 3813 ICE</v>
      </c>
    </row>
    <row r="197" spans="1:3" x14ac:dyDescent="0.25">
      <c r="A197" t="s">
        <v>267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1</v>
      </c>
      <c r="B198" t="b">
        <f>IFERROR(VLOOKUP(A198,#REF!,1,0)&lt;&gt;"",FALSE)</f>
        <v>0</v>
      </c>
      <c r="C198" t="str">
        <f t="shared" si="3"/>
        <v/>
      </c>
    </row>
    <row r="199" spans="1:3" x14ac:dyDescent="0.25">
      <c r="A199" t="s">
        <v>9</v>
      </c>
      <c r="B199" t="b">
        <f>IFERROR(VLOOKUP(A199,#REF!,1,0)&lt;&gt;"",FALSE)</f>
        <v>0</v>
      </c>
      <c r="C199" t="str">
        <f t="shared" si="3"/>
        <v>Black 3816 DERBY</v>
      </c>
    </row>
    <row r="200" spans="1:3" x14ac:dyDescent="0.25">
      <c r="A200" t="s">
        <v>270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105</v>
      </c>
      <c r="B201" t="b">
        <f>IFERROR(VLOOKUP(A201,#REF!,1,0)&lt;&gt;"",FALSE)</f>
        <v>0</v>
      </c>
      <c r="C201" t="str">
        <f t="shared" si="3"/>
        <v/>
      </c>
    </row>
    <row r="202" spans="1:3" x14ac:dyDescent="0.25">
      <c r="A202" t="s">
        <v>271</v>
      </c>
      <c r="B202" t="b">
        <f>IFERROR(VLOOKUP(A202,#REF!,1,0)&lt;&gt;"",FALSE)</f>
        <v>0</v>
      </c>
      <c r="C202" t="str">
        <f t="shared" si="3"/>
        <v>Black Brown White 81670 BILLY</v>
      </c>
    </row>
    <row r="203" spans="1:3" x14ac:dyDescent="0.25">
      <c r="A203" t="s">
        <v>272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105</v>
      </c>
      <c r="B204" t="b">
        <f>IFERROR(VLOOKUP(A204,#REF!,1,0)&lt;&gt;"",FALSE)</f>
        <v>0</v>
      </c>
      <c r="C204" t="str">
        <f t="shared" si="3"/>
        <v/>
      </c>
    </row>
    <row r="205" spans="1:3" x14ac:dyDescent="0.25">
      <c r="A205" t="s">
        <v>443</v>
      </c>
      <c r="B205" t="b">
        <f>IFERROR(VLOOKUP(A205,#REF!,1,0)&lt;&gt;"",FALSE)</f>
        <v>0</v>
      </c>
      <c r="C205" t="str">
        <f t="shared" si="3"/>
        <v>Fog Latte Navy Static Tan Birch Black Coconut Deep Red Espresso 81690 MANNES</v>
      </c>
    </row>
    <row r="206" spans="1:3" x14ac:dyDescent="0.25">
      <c r="A206" t="s">
        <v>278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105</v>
      </c>
      <c r="B207" t="b">
        <f>IFERROR(VLOOKUP(A207,#REF!,1,0)&lt;&gt;"",FALSE)</f>
        <v>0</v>
      </c>
      <c r="C207" t="str">
        <f t="shared" si="3"/>
        <v/>
      </c>
    </row>
    <row r="208" spans="1:3" x14ac:dyDescent="0.25">
      <c r="A208" t="s">
        <v>451</v>
      </c>
      <c r="B208" t="b">
        <f>IFERROR(VLOOKUP(A208,#REF!,1,0)&lt;&gt;"",FALSE)</f>
        <v>0</v>
      </c>
      <c r="C208" t="str">
        <f t="shared" si="3"/>
        <v>Navy Multi Nordic Multi Overcast Skydiver Woods Multi Cement Multi Deep Red Multi Light Grey Multi Natural Multi Brown Multi Charcoal Multi 25550BH DERIN</v>
      </c>
    </row>
    <row r="209" spans="1:3" x14ac:dyDescent="0.25">
      <c r="A209" t="s">
        <v>281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1</v>
      </c>
      <c r="B210" t="b">
        <f>IFERROR(VLOOKUP(A210,#REF!,1,0)&lt;&gt;"",FALSE)</f>
        <v>0</v>
      </c>
      <c r="C210" t="str">
        <f t="shared" si="3"/>
        <v/>
      </c>
    </row>
    <row r="211" spans="1:3" x14ac:dyDescent="0.25">
      <c r="A211" t="s">
        <v>283</v>
      </c>
      <c r="B211" t="b">
        <f>IFERROR(VLOOKUP(A211,#REF!,1,0)&lt;&gt;"",FALSE)</f>
        <v>0</v>
      </c>
      <c r="C211" t="str">
        <f t="shared" si="3"/>
        <v>Black Blue Bronze 25553BH ABEL</v>
      </c>
    </row>
    <row r="212" spans="1:3" x14ac:dyDescent="0.25">
      <c r="A212" t="s">
        <v>284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1</v>
      </c>
      <c r="B213" t="b">
        <f>IFERROR(VLOOKUP(A213,#REF!,1,0)&lt;&gt;"",FALSE)</f>
        <v>0</v>
      </c>
      <c r="C213" t="str">
        <f t="shared" si="3"/>
        <v/>
      </c>
    </row>
    <row r="214" spans="1:3" x14ac:dyDescent="0.25">
      <c r="A214" t="s">
        <v>288</v>
      </c>
      <c r="B214" t="b">
        <f>IFERROR(VLOOKUP(A214,#REF!,1,0)&lt;&gt;"",FALSE)</f>
        <v>0</v>
      </c>
      <c r="C214" t="str">
        <f t="shared" si="3"/>
        <v>Copper Green Grey 25552BH CLAUD</v>
      </c>
    </row>
    <row r="215" spans="1:3" x14ac:dyDescent="0.25">
      <c r="A215" t="s">
        <v>289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283</v>
      </c>
      <c r="B217" t="b">
        <f>IFERROR(VLOOKUP(A217,#REF!,1,0)&lt;&gt;"",FALSE)</f>
        <v>0</v>
      </c>
      <c r="C217" t="str">
        <f t="shared" si="3"/>
        <v>Black Blue Bronze 25551BH FOSTER</v>
      </c>
    </row>
    <row r="218" spans="1:3" x14ac:dyDescent="0.25">
      <c r="A218" t="s">
        <v>291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293</v>
      </c>
      <c r="B220" t="b">
        <f>IFERROR(VLOOKUP(A220,#REF!,1,0)&lt;&gt;"",FALSE)</f>
        <v>0</v>
      </c>
      <c r="C220" t="str">
        <f t="shared" si="3"/>
        <v>Avion Black Oak 25555BH APOSTO</v>
      </c>
    </row>
    <row r="221" spans="1:3" x14ac:dyDescent="0.25">
      <c r="A221" t="s">
        <v>294</v>
      </c>
      <c r="B221" t="b">
        <f>IFERROR(VLOOKUP(A221,#REF!,1,0)&lt;&gt;"",FALSE)</f>
        <v>0</v>
      </c>
      <c r="C221" t="str">
        <f t="shared" si="3"/>
        <v/>
      </c>
    </row>
    <row r="222" spans="1:3" x14ac:dyDescent="0.25">
      <c r="A222" t="s">
        <v>1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295</v>
      </c>
      <c r="B223" t="b">
        <f>IFERROR(VLOOKUP(A223,#REF!,1,0)&lt;&gt;"",FALSE)</f>
        <v>0</v>
      </c>
      <c r="C223" t="str">
        <f t="shared" si="3"/>
        <v>Beige Stripe Black Stripe Avion Stripe 25554BH LOU</v>
      </c>
    </row>
    <row r="224" spans="1:3" x14ac:dyDescent="0.25">
      <c r="A224" t="s">
        <v>296</v>
      </c>
      <c r="B224" t="b">
        <f>IFERROR(VLOOKUP(A224,#REF!,1,0)&lt;&gt;"",FALSE)</f>
        <v>0</v>
      </c>
      <c r="C224" t="str">
        <f t="shared" si="3"/>
        <v/>
      </c>
    </row>
    <row r="225" spans="1:3" x14ac:dyDescent="0.25">
      <c r="A225" t="s">
        <v>1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298</v>
      </c>
      <c r="B226" t="b">
        <f>IFERROR(VLOOKUP(A226,#REF!,1,0)&lt;&gt;"",FALSE)</f>
        <v>0</v>
      </c>
      <c r="C226" t="str">
        <f t="shared" si="3"/>
        <v>Oak Plaid 25558BH FURMAN</v>
      </c>
    </row>
    <row r="227" spans="1:3" x14ac:dyDescent="0.25">
      <c r="A227" t="s">
        <v>299</v>
      </c>
      <c r="B227" t="b">
        <f>IFERROR(VLOOKUP(A227,#REF!,1,0)&lt;&gt;"",FALSE)</f>
        <v>0</v>
      </c>
      <c r="C227" t="str">
        <f t="shared" si="3"/>
        <v/>
      </c>
    </row>
    <row r="228" spans="1:3" x14ac:dyDescent="0.25">
      <c r="A228" t="s">
        <v>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301</v>
      </c>
      <c r="B229" t="b">
        <f>IFERROR(VLOOKUP(A229,#REF!,1,0)&lt;&gt;"",FALSE)</f>
        <v>0</v>
      </c>
      <c r="C229" t="str">
        <f t="shared" si="3"/>
        <v>Blue Plaid Copper Plaid Uniform Green Plaid 25440 ORMOND</v>
      </c>
    </row>
    <row r="230" spans="1:3" x14ac:dyDescent="0.25">
      <c r="A230" t="s">
        <v>302</v>
      </c>
      <c r="B230" t="b">
        <f>IFERROR(VLOOKUP(A230,#REF!,1,0)&lt;&gt;"",FALSE)</f>
        <v>0</v>
      </c>
      <c r="C230" t="str">
        <f t="shared" si="3"/>
        <v/>
      </c>
    </row>
    <row r="231" spans="1:3" x14ac:dyDescent="0.25">
      <c r="A231" t="s">
        <v>105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303</v>
      </c>
      <c r="B232" t="b">
        <f>IFERROR(VLOOKUP(A232,#REF!,1,0)&lt;&gt;"",FALSE)</f>
        <v>0</v>
      </c>
      <c r="C232" t="str">
        <f t="shared" si="3"/>
        <v>Black Paid Brown Herringbone 25548BH FINNEGAN</v>
      </c>
    </row>
    <row r="233" spans="1:3" x14ac:dyDescent="0.25">
      <c r="A233" t="s">
        <v>304</v>
      </c>
      <c r="B233" t="b">
        <f>IFERROR(VLOOKUP(A233,#REF!,1,0)&lt;&gt;"",FALSE)</f>
        <v>0</v>
      </c>
      <c r="C233" t="str">
        <f t="shared" si="3"/>
        <v/>
      </c>
    </row>
    <row r="234" spans="1:3" x14ac:dyDescent="0.25">
      <c r="A234" t="s">
        <v>1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151</v>
      </c>
      <c r="B235" t="b">
        <f>IFERROR(VLOOKUP(A235,#REF!,1,0)&lt;&gt;"",FALSE)</f>
        <v>0</v>
      </c>
      <c r="C235" t="str">
        <f t="shared" si="3"/>
        <v>Black Ochre 25557BH BRUNE</v>
      </c>
    </row>
    <row r="236" spans="1:3" x14ac:dyDescent="0.25">
      <c r="A236" t="s">
        <v>305</v>
      </c>
      <c r="B236" t="b">
        <f>IFERROR(VLOOKUP(A236,#REF!,1,0)&lt;&gt;"",FALSE)</f>
        <v>0</v>
      </c>
      <c r="C236" t="str">
        <f t="shared" si="3"/>
        <v/>
      </c>
    </row>
    <row r="237" spans="1:3" x14ac:dyDescent="0.25">
      <c r="A237" t="s">
        <v>1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306</v>
      </c>
      <c r="B238" t="b">
        <f>IFERROR(VLOOKUP(A238,#REF!,1,0)&lt;&gt;"",FALSE)</f>
        <v>0</v>
      </c>
      <c r="C238" t="str">
        <f t="shared" si="3"/>
        <v>Avion Grey 25556BH GRIFF</v>
      </c>
    </row>
    <row r="239" spans="1:3" x14ac:dyDescent="0.25">
      <c r="A239" t="s">
        <v>307</v>
      </c>
      <c r="B239" t="b">
        <f>IFERROR(VLOOKUP(A239,#REF!,1,0)&lt;&gt;"",FALSE)</f>
        <v>0</v>
      </c>
      <c r="C239" t="str">
        <f t="shared" si="3"/>
        <v/>
      </c>
    </row>
    <row r="240" spans="1:3" x14ac:dyDescent="0.25">
      <c r="A240" t="s">
        <v>1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308</v>
      </c>
      <c r="B241" t="b">
        <f>IFERROR(VLOOKUP(A241,#REF!,1,0)&lt;&gt;"",FALSE)</f>
        <v>0</v>
      </c>
      <c r="C241" t="str">
        <f t="shared" si="3"/>
        <v>Avion Plaid Oak Twill Uniform Green Plaid 1365 GRAHAM</v>
      </c>
    </row>
    <row r="242" spans="1:3" x14ac:dyDescent="0.25">
      <c r="A242" t="s">
        <v>309</v>
      </c>
      <c r="B242" t="b">
        <f>IFERROR(VLOOKUP(A242,#REF!,1,0)&lt;&gt;"",FALSE)</f>
        <v>0</v>
      </c>
      <c r="C242" t="str">
        <f t="shared" si="3"/>
        <v/>
      </c>
    </row>
    <row r="243" spans="1:3" x14ac:dyDescent="0.25">
      <c r="A243" t="s">
        <v>105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311</v>
      </c>
      <c r="B244" t="b">
        <f>IFERROR(VLOOKUP(A244,#REF!,1,0)&lt;&gt;"",FALSE)</f>
        <v>0</v>
      </c>
      <c r="C244" t="str">
        <f t="shared" si="3"/>
        <v>Black Chino Navy Tan 25150BH REFFELL</v>
      </c>
    </row>
    <row r="245" spans="1:3" x14ac:dyDescent="0.25">
      <c r="A245" t="s">
        <v>312</v>
      </c>
      <c r="B245" t="b">
        <f>IFERROR(VLOOKUP(A245,#REF!,1,0)&lt;&gt;"",FALSE)</f>
        <v>0</v>
      </c>
      <c r="C245" t="str">
        <f t="shared" si="3"/>
        <v/>
      </c>
    </row>
    <row r="246" spans="1:3" x14ac:dyDescent="0.25">
      <c r="A246" t="s">
        <v>1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314</v>
      </c>
      <c r="B247" t="b">
        <f>IFERROR(VLOOKUP(A247,#REF!,1,0)&lt;&gt;"",FALSE)</f>
        <v>0</v>
      </c>
      <c r="C247" t="str">
        <f t="shared" si="3"/>
        <v>Black Copper 25102 TAXTEN</v>
      </c>
    </row>
    <row r="248" spans="1:3" x14ac:dyDescent="0.25">
      <c r="A248" t="s">
        <v>315</v>
      </c>
      <c r="B248" t="b">
        <f>IFERROR(VLOOKUP(A248,#REF!,1,0)&lt;&gt;"",FALSE)</f>
        <v>0</v>
      </c>
      <c r="C248" t="str">
        <f t="shared" si="3"/>
        <v/>
      </c>
    </row>
    <row r="249" spans="1:3" x14ac:dyDescent="0.25">
      <c r="A249" t="s">
        <v>1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317</v>
      </c>
      <c r="B250" t="b">
        <f>IFERROR(VLOOKUP(A250,#REF!,1,0)&lt;&gt;"",FALSE)</f>
        <v>0</v>
      </c>
      <c r="C250" t="str">
        <f t="shared" si="3"/>
        <v>Brown 25101 STOCKTON</v>
      </c>
    </row>
    <row r="251" spans="1:3" x14ac:dyDescent="0.25">
      <c r="A251" t="s">
        <v>318</v>
      </c>
      <c r="B251" t="b">
        <f>IFERROR(VLOOKUP(A251,#REF!,1,0)&lt;&gt;"",FALSE)</f>
        <v>0</v>
      </c>
      <c r="C251" t="str">
        <f t="shared" si="3"/>
        <v/>
      </c>
    </row>
    <row r="252" spans="1:3" x14ac:dyDescent="0.25">
      <c r="A252" t="s">
        <v>1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9</v>
      </c>
      <c r="B253" t="b">
        <f>IFERROR(VLOOKUP(A253,#REF!,1,0)&lt;&gt;"",FALSE)</f>
        <v>0</v>
      </c>
      <c r="C253" t="str">
        <f t="shared" si="3"/>
        <v>Black 25111 LAZAR</v>
      </c>
    </row>
    <row r="254" spans="1:3" x14ac:dyDescent="0.25">
      <c r="A254" t="s">
        <v>322</v>
      </c>
      <c r="B254" t="b">
        <f>IFERROR(VLOOKUP(A254,#REF!,1,0)&lt;&gt;"",FALSE)</f>
        <v>0</v>
      </c>
      <c r="C254" t="str">
        <f t="shared" si="3"/>
        <v/>
      </c>
    </row>
    <row r="255" spans="1:3" x14ac:dyDescent="0.25">
      <c r="A255" t="s">
        <v>1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323</v>
      </c>
      <c r="B256" t="b">
        <f>IFERROR(VLOOKUP(A256,#REF!,1,0)&lt;&gt;"",FALSE)</f>
        <v>0</v>
      </c>
      <c r="C256" t="str">
        <f t="shared" si="3"/>
        <v>Dark Coffee 25100 NOCLIN</v>
      </c>
    </row>
    <row r="257" spans="1:3" x14ac:dyDescent="0.25">
      <c r="A257" t="s">
        <v>324</v>
      </c>
      <c r="B257" t="b">
        <f>IFERROR(VLOOKUP(A257,#REF!,1,0)&lt;&gt;"",FALSE)</f>
        <v>0</v>
      </c>
      <c r="C257" t="str">
        <f t="shared" si="3"/>
        <v/>
      </c>
    </row>
    <row r="258" spans="1:3" x14ac:dyDescent="0.25">
      <c r="A258" t="s">
        <v>1</v>
      </c>
      <c r="B258" t="b">
        <f>IFERROR(VLOOKUP(A258,#REF!,1,0)&lt;&gt;"",FALSE)</f>
        <v>0</v>
      </c>
      <c r="C258" t="str">
        <f t="shared" ref="C258:C273" si="4">IF(AND(IFERROR(FIND(",",A257)&gt;=1,FALSE),B259&lt;&gt;TRUE),A258&amp;" "&amp;A259,"")</f>
        <v/>
      </c>
    </row>
    <row r="259" spans="1:3" x14ac:dyDescent="0.25">
      <c r="A259" t="s">
        <v>9</v>
      </c>
      <c r="B259" t="b">
        <f>IFERROR(VLOOKUP(A259,#REF!,1,0)&lt;&gt;"",FALSE)</f>
        <v>0</v>
      </c>
      <c r="C259" t="str">
        <f t="shared" si="4"/>
        <v>Black 25105 VEGA</v>
      </c>
    </row>
    <row r="260" spans="1:3" x14ac:dyDescent="0.25">
      <c r="A260" t="s">
        <v>325</v>
      </c>
      <c r="B260" t="b">
        <f>IFERROR(VLOOKUP(A260,#REF!,1,0)&lt;&gt;"",FALSE)</f>
        <v>0</v>
      </c>
      <c r="C260" t="str">
        <f t="shared" si="4"/>
        <v/>
      </c>
    </row>
    <row r="261" spans="1:3" x14ac:dyDescent="0.25">
      <c r="A261" t="s">
        <v>1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9</v>
      </c>
      <c r="B262" t="b">
        <f>IFERROR(VLOOKUP(A262,#REF!,1,0)&lt;&gt;"",FALSE)</f>
        <v>0</v>
      </c>
      <c r="C262" t="str">
        <f t="shared" si="4"/>
        <v>Black 25141BH BRODIE</v>
      </c>
    </row>
    <row r="263" spans="1:3" x14ac:dyDescent="0.25">
      <c r="A263" t="s">
        <v>328</v>
      </c>
      <c r="B263" t="b">
        <f>IFERROR(VLOOKUP(A263,#REF!,1,0)&lt;&gt;"",FALSE)</f>
        <v>0</v>
      </c>
      <c r="C263" t="str">
        <f t="shared" si="4"/>
        <v/>
      </c>
    </row>
    <row r="264" spans="1:3" x14ac:dyDescent="0.25">
      <c r="A264" t="s">
        <v>1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330</v>
      </c>
      <c r="B265" t="b">
        <f>IFERROR(VLOOKUP(A265,#REF!,1,0)&lt;&gt;"",FALSE)</f>
        <v>0</v>
      </c>
      <c r="C265" t="str">
        <f t="shared" si="4"/>
        <v>Marl Black Navy Plaid 25119 VERNON</v>
      </c>
    </row>
    <row r="266" spans="1:3" x14ac:dyDescent="0.25">
      <c r="A266" t="s">
        <v>331</v>
      </c>
      <c r="B266" t="b">
        <f>IFERROR(VLOOKUP(A266,#REF!,1,0)&lt;&gt;"",FALSE)</f>
        <v>0</v>
      </c>
      <c r="C266" t="str">
        <f t="shared" si="4"/>
        <v/>
      </c>
    </row>
    <row r="267" spans="1:3" x14ac:dyDescent="0.25">
      <c r="A267" t="s">
        <v>1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334</v>
      </c>
      <c r="B268" t="b">
        <f>IFERROR(VLOOKUP(A268,#REF!,1,0)&lt;&gt;"",FALSE)</f>
        <v>0</v>
      </c>
      <c r="C268" t="str">
        <f t="shared" si="4"/>
        <v>Black Brown 1362 DALTON</v>
      </c>
    </row>
    <row r="269" spans="1:3" x14ac:dyDescent="0.25">
      <c r="A269" t="s">
        <v>335</v>
      </c>
      <c r="B269" t="b">
        <f>IFERROR(VLOOKUP(A269,#REF!,1,0)&lt;&gt;"",FALSE)</f>
        <v>0</v>
      </c>
      <c r="C269" t="str">
        <f t="shared" si="4"/>
        <v/>
      </c>
    </row>
    <row r="270" spans="1:3" x14ac:dyDescent="0.25">
      <c r="A270" t="s">
        <v>105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311</v>
      </c>
      <c r="B271" t="b">
        <f>IFERROR(VLOOKUP(A271,#REF!,1,0)&lt;&gt;"",FALSE)</f>
        <v>0</v>
      </c>
      <c r="C271" t="str">
        <f t="shared" si="4"/>
        <v>Black Chino Navy Tan 1369 JACKMAN</v>
      </c>
    </row>
    <row r="272" spans="1:3" x14ac:dyDescent="0.25">
      <c r="A272" t="s">
        <v>338</v>
      </c>
      <c r="B272" t="b">
        <f>IFERROR(VLOOKUP(A272,#REF!,1,0)&lt;&gt;"",FALSE)</f>
        <v>0</v>
      </c>
      <c r="C272" t="str">
        <f t="shared" si="4"/>
        <v/>
      </c>
    </row>
    <row r="273" spans="1:3" x14ac:dyDescent="0.25">
      <c r="A273" t="s">
        <v>105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452</v>
      </c>
      <c r="B274" t="b">
        <f>IFERROR(VLOOKUP(A274,#REF!,1,0)&lt;&gt;"",FALSE)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F5F9-EF18-426B-B654-3594952F0BF3}">
  <sheetPr codeName="Лист3"/>
  <dimension ref="A1:C783"/>
  <sheetViews>
    <sheetView topLeftCell="A613" workbookViewId="0">
      <selection activeCell="C632" sqref="C632"/>
    </sheetView>
  </sheetViews>
  <sheetFormatPr defaultRowHeight="15" x14ac:dyDescent="0.25"/>
  <cols>
    <col min="1" max="1" width="95.7109375" bestFit="1" customWidth="1"/>
    <col min="2" max="2" width="80.7109375" bestFit="1" customWidth="1"/>
    <col min="3" max="3" width="28.140625" bestFit="1" customWidth="1"/>
  </cols>
  <sheetData>
    <row r="1" spans="1:3" x14ac:dyDescent="0.25">
      <c r="A1" t="s">
        <v>10</v>
      </c>
      <c r="B1" t="str">
        <f>_xlfn.LET(_xlpm.isSizes,IFERROR(FIND(",",A1)&gt;=1,FALSE),_xlpm.isSizesUp,IFERROR(FIND(",",#REF!)&gt;=1,FALSE),_xlpm.isName,AND(IFERROR(VALUE(MID(A1,1,1)),FALSE),NOT(IFERROR(FIND("” ",A1)&gt;=1,FALSE)),NOT(IFERROR(FIND("/",A1)&gt;=1,FALSE))),IF(_xlpm.isSizes,A1,IF(_xlpm.isSizesUp,A1,IF(_xlpm.isName,A1,""))))</f>
        <v>6140 DRAPER III</v>
      </c>
      <c r="C1" t="str">
        <f>A4</f>
        <v>Superior Fur Felt</v>
      </c>
    </row>
    <row r="2" spans="1:3" x14ac:dyDescent="0.25">
      <c r="A2" t="s">
        <v>11</v>
      </c>
      <c r="B2" t="str">
        <f>_xlfn.LET(_xlpm.isSizes,IFERROR(FIND(",",A2)&gt;=1,FALSE),_xlpm.isSizesUp,IFERROR(FIND(",",A1)&gt;=1,FALSE),_xlpm.isName,AND(IFERROR(VALUE(MID(A2,1,1)),FALSE),NOT(IFERROR(FIND("” ",A2)&gt;=1,FALSE)),NOT(IFERROR(FIND("/",A2)&gt;=1,FALSE))),_xlpm.isNameDown,AND(IFERROR(VALUE(MID(A3,1,1)),FALSE),NOT(IFERROR(FIND("” ",A3)&gt;=1,FALSE)),NOT(IFERROR(FIND("/",A3)&gt;=1,FALSE))),IF(_xlpm.isSizes,A2,IF(_xlpm.isSizesUp,A2,IF(_xlpm.isName,A2,IF(AND(_xlpm.isNameDown&lt;&gt;_xlpm.isName),A2,"")))))</f>
        <v/>
      </c>
    </row>
    <row r="3" spans="1:3" x14ac:dyDescent="0.25">
      <c r="A3" t="s">
        <v>12</v>
      </c>
      <c r="B3" t="str">
        <f t="shared" ref="B3:B66" si="0">_xlfn.LET(_xlpm.isSizes,IFERROR(FIND(",",A3)&gt;=1,FALSE),_xlpm.isSizesUp,IFERROR(FIND(",",A2)&gt;=1,FALSE),_xlpm.isName,AND(IFERROR(VALUE(MID(A3,1,1)),FALSE),NOT(IFERROR(FIND("” ",A3)&gt;=1,FALSE)),NOT(IFERROR(FIND("/",A3)&gt;=1,FALSE))),_xlpm.isNameDown,AND(IFERROR(VALUE(MID(A4,1,1)),FALSE),NOT(IFERROR(FIND("” ",A4)&gt;=1,FALSE)),NOT(IFERROR(FIND("/",A4)&gt;=1,FALSE))),IF(_xlpm.isSizes,A3,IF(_xlpm.isSizesUp,A3,IF(_xlpm.isName,A3,IF(AND(_xlpm.isNameDown&lt;&gt;_xlpm.isName),A3,"")))))</f>
        <v/>
      </c>
      <c r="C3" t="str">
        <f t="shared" ref="C3:C9" si="1">IF(AND(B3&lt;&gt;"",B2&lt;&gt;"",B1&lt;&gt;""),A6,"")</f>
        <v/>
      </c>
    </row>
    <row r="4" spans="1:3" x14ac:dyDescent="0.25">
      <c r="A4" t="s">
        <v>5</v>
      </c>
      <c r="B4" t="str">
        <f t="shared" si="0"/>
        <v/>
      </c>
      <c r="C4" t="str">
        <f t="shared" si="1"/>
        <v/>
      </c>
    </row>
    <row r="5" spans="1:3" x14ac:dyDescent="0.25">
      <c r="A5" t="s">
        <v>13</v>
      </c>
      <c r="B5" t="str">
        <f t="shared" si="0"/>
        <v/>
      </c>
      <c r="C5" t="str">
        <f t="shared" si="1"/>
        <v/>
      </c>
    </row>
    <row r="6" spans="1:3" x14ac:dyDescent="0.25">
      <c r="A6" t="s">
        <v>14</v>
      </c>
      <c r="B6" t="str">
        <f t="shared" si="0"/>
        <v/>
      </c>
      <c r="C6" t="str">
        <f t="shared" si="1"/>
        <v/>
      </c>
    </row>
    <row r="7" spans="1:3" x14ac:dyDescent="0.25">
      <c r="A7" t="s">
        <v>15</v>
      </c>
      <c r="B7" t="str">
        <f t="shared" si="0"/>
        <v/>
      </c>
      <c r="C7" t="str">
        <f t="shared" si="1"/>
        <v/>
      </c>
    </row>
    <row r="8" spans="1:3" x14ac:dyDescent="0.25">
      <c r="A8" t="s">
        <v>3</v>
      </c>
      <c r="B8" t="str">
        <f t="shared" si="0"/>
        <v>6 7/8, 7, 7 1/8, 7 1/4, 7 3/8, 7 1/2, 7 5/8</v>
      </c>
      <c r="C8" t="str">
        <f t="shared" si="1"/>
        <v/>
      </c>
    </row>
    <row r="9" spans="1:3" x14ac:dyDescent="0.25">
      <c r="A9" t="s">
        <v>16</v>
      </c>
      <c r="B9" t="str">
        <f t="shared" si="0"/>
        <v>Black Charcoal Cognac Olive</v>
      </c>
      <c r="C9" t="str">
        <f t="shared" si="1"/>
        <v/>
      </c>
    </row>
    <row r="10" spans="1:3" x14ac:dyDescent="0.25">
      <c r="A10" t="s">
        <v>17</v>
      </c>
      <c r="B10" t="str">
        <f t="shared" si="0"/>
        <v>61433BH CAVALIER</v>
      </c>
      <c r="C10" t="str">
        <f>IF(AND(B10&lt;&gt;"",B9&lt;&gt;"",B8&lt;&gt;""),A13,"")</f>
        <v>Superior Fur Felt</v>
      </c>
    </row>
    <row r="11" spans="1:3" x14ac:dyDescent="0.25">
      <c r="A11" t="s">
        <v>18</v>
      </c>
      <c r="B11" t="str">
        <f t="shared" si="0"/>
        <v/>
      </c>
      <c r="C11" t="str">
        <f t="shared" ref="C11:C74" si="2">IF(AND(B11&lt;&gt;"",B10&lt;&gt;"",B9&lt;&gt;""),A14,"")</f>
        <v/>
      </c>
    </row>
    <row r="12" spans="1:3" x14ac:dyDescent="0.25">
      <c r="A12" t="s">
        <v>19</v>
      </c>
      <c r="B12" t="str">
        <f t="shared" si="0"/>
        <v/>
      </c>
      <c r="C12" t="str">
        <f t="shared" si="2"/>
        <v/>
      </c>
    </row>
    <row r="13" spans="1:3" x14ac:dyDescent="0.25">
      <c r="A13" t="s">
        <v>5</v>
      </c>
      <c r="B13" t="str">
        <f t="shared" si="0"/>
        <v/>
      </c>
      <c r="C13" t="str">
        <f t="shared" si="2"/>
        <v/>
      </c>
    </row>
    <row r="14" spans="1:3" x14ac:dyDescent="0.25">
      <c r="A14" t="s">
        <v>13</v>
      </c>
      <c r="B14" t="str">
        <f t="shared" si="0"/>
        <v/>
      </c>
      <c r="C14" t="str">
        <f t="shared" si="2"/>
        <v/>
      </c>
    </row>
    <row r="15" spans="1:3" x14ac:dyDescent="0.25">
      <c r="A15" t="s">
        <v>14</v>
      </c>
      <c r="B15" t="str">
        <f t="shared" si="0"/>
        <v/>
      </c>
      <c r="C15" t="str">
        <f t="shared" si="2"/>
        <v/>
      </c>
    </row>
    <row r="16" spans="1:3" x14ac:dyDescent="0.25">
      <c r="A16" t="s">
        <v>15</v>
      </c>
      <c r="B16" t="str">
        <f t="shared" si="0"/>
        <v/>
      </c>
      <c r="C16" t="str">
        <f t="shared" si="2"/>
        <v/>
      </c>
    </row>
    <row r="17" spans="1:3" x14ac:dyDescent="0.25">
      <c r="A17" t="s">
        <v>1</v>
      </c>
      <c r="B17" t="str">
        <f t="shared" si="0"/>
        <v>S, M, L, XL</v>
      </c>
      <c r="C17" t="str">
        <f t="shared" si="2"/>
        <v/>
      </c>
    </row>
    <row r="18" spans="1:3" x14ac:dyDescent="0.25">
      <c r="A18" t="s">
        <v>20</v>
      </c>
      <c r="B18" t="str">
        <f t="shared" si="0"/>
        <v>Black Maple</v>
      </c>
      <c r="C18" t="str">
        <f t="shared" si="2"/>
        <v/>
      </c>
    </row>
    <row r="19" spans="1:3" x14ac:dyDescent="0.25">
      <c r="A19" t="s">
        <v>21</v>
      </c>
      <c r="B19" t="str">
        <f t="shared" si="0"/>
        <v>61424BH RALAT</v>
      </c>
      <c r="C19" t="str">
        <f t="shared" si="2"/>
        <v>Superior Fur Felt</v>
      </c>
    </row>
    <row r="20" spans="1:3" x14ac:dyDescent="0.25">
      <c r="A20" t="s">
        <v>11</v>
      </c>
      <c r="B20" t="str">
        <f t="shared" si="0"/>
        <v/>
      </c>
      <c r="C20" t="str">
        <f t="shared" si="2"/>
        <v/>
      </c>
    </row>
    <row r="21" spans="1:3" x14ac:dyDescent="0.25">
      <c r="A21" t="s">
        <v>22</v>
      </c>
      <c r="B21" t="str">
        <f t="shared" si="0"/>
        <v/>
      </c>
      <c r="C21" t="str">
        <f t="shared" si="2"/>
        <v/>
      </c>
    </row>
    <row r="22" spans="1:3" x14ac:dyDescent="0.25">
      <c r="A22" t="s">
        <v>5</v>
      </c>
      <c r="B22" t="str">
        <f t="shared" si="0"/>
        <v/>
      </c>
      <c r="C22" t="str">
        <f t="shared" si="2"/>
        <v/>
      </c>
    </row>
    <row r="23" spans="1:3" x14ac:dyDescent="0.25">
      <c r="A23" t="s">
        <v>23</v>
      </c>
      <c r="B23" t="str">
        <f t="shared" si="0"/>
        <v/>
      </c>
      <c r="C23" t="str">
        <f t="shared" si="2"/>
        <v/>
      </c>
    </row>
    <row r="24" spans="1:3" x14ac:dyDescent="0.25">
      <c r="A24" t="s">
        <v>13</v>
      </c>
      <c r="B24" t="str">
        <f t="shared" si="0"/>
        <v/>
      </c>
      <c r="C24" t="str">
        <f t="shared" si="2"/>
        <v/>
      </c>
    </row>
    <row r="25" spans="1:3" x14ac:dyDescent="0.25">
      <c r="A25" t="s">
        <v>24</v>
      </c>
      <c r="B25" t="str">
        <f t="shared" si="0"/>
        <v/>
      </c>
      <c r="C25" t="str">
        <f t="shared" si="2"/>
        <v/>
      </c>
    </row>
    <row r="26" spans="1:3" x14ac:dyDescent="0.25">
      <c r="A26" t="s">
        <v>15</v>
      </c>
      <c r="B26" t="str">
        <f t="shared" si="0"/>
        <v/>
      </c>
      <c r="C26" t="str">
        <f t="shared" si="2"/>
        <v/>
      </c>
    </row>
    <row r="27" spans="1:3" x14ac:dyDescent="0.25">
      <c r="A27" t="s">
        <v>1</v>
      </c>
      <c r="B27" t="str">
        <f t="shared" si="0"/>
        <v>S, M, L, XL</v>
      </c>
      <c r="C27" t="str">
        <f t="shared" si="2"/>
        <v/>
      </c>
    </row>
    <row r="28" spans="1:3" x14ac:dyDescent="0.25">
      <c r="A28" t="s">
        <v>25</v>
      </c>
      <c r="B28" t="str">
        <f t="shared" si="0"/>
        <v>Black Charcoal</v>
      </c>
      <c r="C28" t="str">
        <f t="shared" si="2"/>
        <v/>
      </c>
    </row>
    <row r="29" spans="1:3" x14ac:dyDescent="0.25">
      <c r="A29" t="s">
        <v>2</v>
      </c>
      <c r="B29" t="str">
        <f t="shared" si="0"/>
        <v>61432BH THE ARCHITECT</v>
      </c>
      <c r="C29" t="str">
        <f t="shared" si="2"/>
        <v>Superior Fur Felt</v>
      </c>
    </row>
    <row r="30" spans="1:3" x14ac:dyDescent="0.25">
      <c r="A30" t="s">
        <v>26</v>
      </c>
      <c r="B30" t="str">
        <f t="shared" si="0"/>
        <v/>
      </c>
      <c r="C30" t="str">
        <f t="shared" si="2"/>
        <v/>
      </c>
    </row>
    <row r="31" spans="1:3" x14ac:dyDescent="0.25">
      <c r="A31" t="s">
        <v>19</v>
      </c>
      <c r="B31" t="str">
        <f t="shared" si="0"/>
        <v/>
      </c>
      <c r="C31" t="str">
        <f t="shared" si="2"/>
        <v/>
      </c>
    </row>
    <row r="32" spans="1:3" x14ac:dyDescent="0.25">
      <c r="A32" t="s">
        <v>5</v>
      </c>
      <c r="B32" t="str">
        <f t="shared" si="0"/>
        <v/>
      </c>
      <c r="C32" t="str">
        <f t="shared" si="2"/>
        <v/>
      </c>
    </row>
    <row r="33" spans="1:3" x14ac:dyDescent="0.25">
      <c r="A33" t="s">
        <v>13</v>
      </c>
      <c r="B33" t="str">
        <f t="shared" si="0"/>
        <v/>
      </c>
      <c r="C33" t="str">
        <f t="shared" si="2"/>
        <v/>
      </c>
    </row>
    <row r="34" spans="1:3" x14ac:dyDescent="0.25">
      <c r="A34" t="s">
        <v>14</v>
      </c>
      <c r="B34" t="str">
        <f t="shared" si="0"/>
        <v/>
      </c>
      <c r="C34" t="str">
        <f t="shared" si="2"/>
        <v/>
      </c>
    </row>
    <row r="35" spans="1:3" x14ac:dyDescent="0.25">
      <c r="A35" t="s">
        <v>15</v>
      </c>
      <c r="B35" t="str">
        <f t="shared" si="0"/>
        <v/>
      </c>
      <c r="C35" t="str">
        <f t="shared" si="2"/>
        <v/>
      </c>
    </row>
    <row r="36" spans="1:3" x14ac:dyDescent="0.25">
      <c r="A36" t="s">
        <v>1</v>
      </c>
      <c r="B36" t="str">
        <f t="shared" si="0"/>
        <v>S, M, L, XL</v>
      </c>
      <c r="C36" t="str">
        <f t="shared" si="2"/>
        <v/>
      </c>
    </row>
    <row r="37" spans="1:3" x14ac:dyDescent="0.25">
      <c r="A37" t="s">
        <v>27</v>
      </c>
      <c r="B37" t="str">
        <f t="shared" si="0"/>
        <v>Black Buckskin</v>
      </c>
      <c r="C37" t="str">
        <f t="shared" si="2"/>
        <v/>
      </c>
    </row>
    <row r="38" spans="1:3" x14ac:dyDescent="0.25">
      <c r="A38" t="s">
        <v>28</v>
      </c>
      <c r="B38" t="str">
        <f t="shared" si="0"/>
        <v>61442BH NILSON</v>
      </c>
      <c r="C38" t="str">
        <f t="shared" si="2"/>
        <v>Superior Fur Felt</v>
      </c>
    </row>
    <row r="39" spans="1:3" x14ac:dyDescent="0.25">
      <c r="A39" t="s">
        <v>0</v>
      </c>
      <c r="B39" t="str">
        <f t="shared" si="0"/>
        <v/>
      </c>
      <c r="C39" t="str">
        <f t="shared" si="2"/>
        <v/>
      </c>
    </row>
    <row r="40" spans="1:3" x14ac:dyDescent="0.25">
      <c r="A40" t="s">
        <v>29</v>
      </c>
      <c r="B40" t="str">
        <f t="shared" si="0"/>
        <v/>
      </c>
      <c r="C40" t="str">
        <f t="shared" si="2"/>
        <v/>
      </c>
    </row>
    <row r="41" spans="1:3" x14ac:dyDescent="0.25">
      <c r="A41" t="s">
        <v>5</v>
      </c>
      <c r="B41" t="str">
        <f t="shared" si="0"/>
        <v/>
      </c>
      <c r="C41" t="str">
        <f t="shared" si="2"/>
        <v/>
      </c>
    </row>
    <row r="42" spans="1:3" x14ac:dyDescent="0.25">
      <c r="A42" t="s">
        <v>30</v>
      </c>
      <c r="B42" t="str">
        <f t="shared" si="0"/>
        <v/>
      </c>
      <c r="C42" t="str">
        <f t="shared" si="2"/>
        <v/>
      </c>
    </row>
    <row r="43" spans="1:3" x14ac:dyDescent="0.25">
      <c r="A43" t="s">
        <v>13</v>
      </c>
      <c r="B43" t="str">
        <f t="shared" si="0"/>
        <v/>
      </c>
      <c r="C43" t="str">
        <f t="shared" si="2"/>
        <v/>
      </c>
    </row>
    <row r="44" spans="1:3" x14ac:dyDescent="0.25">
      <c r="A44" t="s">
        <v>14</v>
      </c>
      <c r="B44" t="str">
        <f t="shared" si="0"/>
        <v/>
      </c>
      <c r="C44" t="str">
        <f t="shared" si="2"/>
        <v/>
      </c>
    </row>
    <row r="45" spans="1:3" x14ac:dyDescent="0.25">
      <c r="A45" t="s">
        <v>15</v>
      </c>
      <c r="B45" t="str">
        <f t="shared" si="0"/>
        <v/>
      </c>
      <c r="C45" t="str">
        <f t="shared" si="2"/>
        <v/>
      </c>
    </row>
    <row r="46" spans="1:3" x14ac:dyDescent="0.25">
      <c r="A46" t="s">
        <v>1</v>
      </c>
      <c r="B46" t="str">
        <f t="shared" si="0"/>
        <v>S, M, L, XL</v>
      </c>
      <c r="C46" t="str">
        <f t="shared" si="2"/>
        <v/>
      </c>
    </row>
    <row r="47" spans="1:3" x14ac:dyDescent="0.25">
      <c r="A47" t="s">
        <v>31</v>
      </c>
      <c r="B47" t="str">
        <f t="shared" si="0"/>
        <v>Copper Slate Uniform Green</v>
      </c>
      <c r="C47" t="str">
        <f t="shared" si="2"/>
        <v/>
      </c>
    </row>
    <row r="48" spans="1:3" x14ac:dyDescent="0.25">
      <c r="A48" t="s">
        <v>4</v>
      </c>
      <c r="B48" t="str">
        <f t="shared" si="0"/>
        <v>61430BH TRINELL</v>
      </c>
      <c r="C48" t="str">
        <f t="shared" si="2"/>
        <v>Superior Fur Felt</v>
      </c>
    </row>
    <row r="49" spans="1:3" x14ac:dyDescent="0.25">
      <c r="A49" t="s">
        <v>32</v>
      </c>
      <c r="B49" t="str">
        <f t="shared" si="0"/>
        <v/>
      </c>
      <c r="C49" t="str">
        <f t="shared" si="2"/>
        <v/>
      </c>
    </row>
    <row r="50" spans="1:3" x14ac:dyDescent="0.25">
      <c r="A50" t="s">
        <v>33</v>
      </c>
      <c r="B50" t="str">
        <f t="shared" si="0"/>
        <v/>
      </c>
      <c r="C50" t="str">
        <f t="shared" si="2"/>
        <v/>
      </c>
    </row>
    <row r="51" spans="1:3" x14ac:dyDescent="0.25">
      <c r="A51" t="s">
        <v>5</v>
      </c>
      <c r="B51" t="str">
        <f t="shared" si="0"/>
        <v/>
      </c>
      <c r="C51" t="str">
        <f t="shared" si="2"/>
        <v/>
      </c>
    </row>
    <row r="52" spans="1:3" x14ac:dyDescent="0.25">
      <c r="A52" t="s">
        <v>34</v>
      </c>
      <c r="B52" t="str">
        <f t="shared" si="0"/>
        <v/>
      </c>
      <c r="C52" t="str">
        <f t="shared" si="2"/>
        <v/>
      </c>
    </row>
    <row r="53" spans="1:3" x14ac:dyDescent="0.25">
      <c r="A53" t="s">
        <v>14</v>
      </c>
      <c r="B53" t="str">
        <f t="shared" si="0"/>
        <v/>
      </c>
      <c r="C53" t="str">
        <f t="shared" si="2"/>
        <v/>
      </c>
    </row>
    <row r="54" spans="1:3" x14ac:dyDescent="0.25">
      <c r="A54" t="s">
        <v>35</v>
      </c>
      <c r="B54" t="str">
        <f t="shared" si="0"/>
        <v/>
      </c>
      <c r="C54" t="str">
        <f t="shared" si="2"/>
        <v/>
      </c>
    </row>
    <row r="55" spans="1:3" x14ac:dyDescent="0.25">
      <c r="A55" t="s">
        <v>15</v>
      </c>
      <c r="B55" t="str">
        <f t="shared" si="0"/>
        <v/>
      </c>
      <c r="C55" t="str">
        <f t="shared" si="2"/>
        <v/>
      </c>
    </row>
    <row r="56" spans="1:3" x14ac:dyDescent="0.25">
      <c r="A56" t="s">
        <v>1</v>
      </c>
      <c r="B56" t="str">
        <f t="shared" si="0"/>
        <v>S, M, L, XL</v>
      </c>
      <c r="C56" t="str">
        <f t="shared" si="2"/>
        <v/>
      </c>
    </row>
    <row r="57" spans="1:3" x14ac:dyDescent="0.25">
      <c r="A57" t="s">
        <v>36</v>
      </c>
      <c r="B57" t="str">
        <f t="shared" si="0"/>
        <v>Black Light Mink</v>
      </c>
      <c r="C57" t="str">
        <f t="shared" si="2"/>
        <v/>
      </c>
    </row>
    <row r="58" spans="1:3" x14ac:dyDescent="0.25">
      <c r="A58" t="s">
        <v>37</v>
      </c>
      <c r="B58" t="str">
        <f t="shared" si="0"/>
        <v>61428BH GIRVIN</v>
      </c>
      <c r="C58" t="str">
        <f t="shared" si="2"/>
        <v>Superior Fur Felt</v>
      </c>
    </row>
    <row r="59" spans="1:3" x14ac:dyDescent="0.25">
      <c r="A59" t="s">
        <v>38</v>
      </c>
      <c r="B59" t="str">
        <f t="shared" si="0"/>
        <v/>
      </c>
      <c r="C59" t="str">
        <f t="shared" si="2"/>
        <v/>
      </c>
    </row>
    <row r="60" spans="1:3" x14ac:dyDescent="0.25">
      <c r="A60" t="s">
        <v>39</v>
      </c>
      <c r="B60" t="str">
        <f t="shared" si="0"/>
        <v/>
      </c>
      <c r="C60" t="str">
        <f t="shared" si="2"/>
        <v/>
      </c>
    </row>
    <row r="61" spans="1:3" x14ac:dyDescent="0.25">
      <c r="A61" t="s">
        <v>5</v>
      </c>
      <c r="B61" t="str">
        <f t="shared" si="0"/>
        <v/>
      </c>
      <c r="C61" t="str">
        <f t="shared" si="2"/>
        <v/>
      </c>
    </row>
    <row r="62" spans="1:3" x14ac:dyDescent="0.25">
      <c r="A62" t="s">
        <v>13</v>
      </c>
      <c r="B62" t="str">
        <f t="shared" si="0"/>
        <v/>
      </c>
      <c r="C62" t="str">
        <f t="shared" si="2"/>
        <v/>
      </c>
    </row>
    <row r="63" spans="1:3" x14ac:dyDescent="0.25">
      <c r="A63" t="s">
        <v>14</v>
      </c>
      <c r="B63" t="str">
        <f t="shared" si="0"/>
        <v/>
      </c>
      <c r="C63" t="str">
        <f t="shared" si="2"/>
        <v/>
      </c>
    </row>
    <row r="64" spans="1:3" x14ac:dyDescent="0.25">
      <c r="A64" t="s">
        <v>15</v>
      </c>
      <c r="B64" t="str">
        <f t="shared" si="0"/>
        <v/>
      </c>
      <c r="C64" t="str">
        <f t="shared" si="2"/>
        <v/>
      </c>
    </row>
    <row r="65" spans="1:3" x14ac:dyDescent="0.25">
      <c r="A65" t="s">
        <v>35</v>
      </c>
      <c r="B65" t="str">
        <f t="shared" si="0"/>
        <v/>
      </c>
      <c r="C65" t="str">
        <f t="shared" si="2"/>
        <v/>
      </c>
    </row>
    <row r="66" spans="1:3" x14ac:dyDescent="0.25">
      <c r="A66" t="s">
        <v>1</v>
      </c>
      <c r="B66" t="str">
        <f t="shared" si="0"/>
        <v>S, M, L, XL</v>
      </c>
      <c r="C66" t="str">
        <f t="shared" si="2"/>
        <v/>
      </c>
    </row>
    <row r="67" spans="1:3" x14ac:dyDescent="0.25">
      <c r="A67" t="s">
        <v>40</v>
      </c>
      <c r="B67" t="str">
        <f t="shared" ref="B67:B128" si="3">_xlfn.LET(_xlpm.isSizes,IFERROR(FIND(",",A67)&gt;=1,FALSE),_xlpm.isSizesUp,IFERROR(FIND(",",A66)&gt;=1,FALSE),_xlpm.isName,AND(IFERROR(VALUE(MID(A67,1,1)),FALSE),NOT(IFERROR(FIND("” ",A67)&gt;=1,FALSE)),NOT(IFERROR(FIND("/",A67)&gt;=1,FALSE))),_xlpm.isNameDown,AND(IFERROR(VALUE(MID(A68,1,1)),FALSE),NOT(IFERROR(FIND("” ",A68)&gt;=1,FALSE)),NOT(IFERROR(FIND("/",A68)&gt;=1,FALSE))),IF(_xlpm.isSizes,A67,IF(_xlpm.isSizesUp,A67,IF(_xlpm.isName,A67,IF(AND(_xlpm.isNameDown&lt;&gt;_xlpm.isName),A67,"")))))</f>
        <v>Black Chocolate</v>
      </c>
      <c r="C67" t="str">
        <f t="shared" si="2"/>
        <v/>
      </c>
    </row>
    <row r="68" spans="1:3" x14ac:dyDescent="0.25">
      <c r="A68" t="s">
        <v>41</v>
      </c>
      <c r="B68" t="str">
        <f t="shared" si="3"/>
        <v>47009BH FLUME</v>
      </c>
      <c r="C68" t="str">
        <f t="shared" si="2"/>
        <v>Fur Velour</v>
      </c>
    </row>
    <row r="69" spans="1:3" x14ac:dyDescent="0.25">
      <c r="A69" t="s">
        <v>11</v>
      </c>
      <c r="B69" t="str">
        <f t="shared" si="3"/>
        <v/>
      </c>
      <c r="C69" t="str">
        <f t="shared" si="2"/>
        <v/>
      </c>
    </row>
    <row r="70" spans="1:3" x14ac:dyDescent="0.25">
      <c r="A70" t="s">
        <v>12</v>
      </c>
      <c r="B70" t="str">
        <f t="shared" si="3"/>
        <v/>
      </c>
      <c r="C70" t="str">
        <f t="shared" si="2"/>
        <v/>
      </c>
    </row>
    <row r="71" spans="1:3" x14ac:dyDescent="0.25">
      <c r="A71" t="s">
        <v>42</v>
      </c>
      <c r="B71" t="str">
        <f t="shared" si="3"/>
        <v/>
      </c>
      <c r="C71" t="str">
        <f t="shared" si="2"/>
        <v/>
      </c>
    </row>
    <row r="72" spans="1:3" x14ac:dyDescent="0.25">
      <c r="A72" t="s">
        <v>43</v>
      </c>
      <c r="B72" t="str">
        <f t="shared" si="3"/>
        <v/>
      </c>
      <c r="C72" t="str">
        <f t="shared" si="2"/>
        <v/>
      </c>
    </row>
    <row r="73" spans="1:3" x14ac:dyDescent="0.25">
      <c r="A73" t="s">
        <v>24</v>
      </c>
      <c r="B73" t="str">
        <f t="shared" si="3"/>
        <v/>
      </c>
      <c r="C73" t="str">
        <f t="shared" si="2"/>
        <v/>
      </c>
    </row>
    <row r="74" spans="1:3" x14ac:dyDescent="0.25">
      <c r="A74" t="s">
        <v>15</v>
      </c>
      <c r="B74" t="str">
        <f t="shared" si="3"/>
        <v/>
      </c>
      <c r="C74" t="str">
        <f t="shared" si="2"/>
        <v/>
      </c>
    </row>
    <row r="75" spans="1:3" x14ac:dyDescent="0.25">
      <c r="A75" t="s">
        <v>1</v>
      </c>
      <c r="B75" t="str">
        <f t="shared" si="3"/>
        <v>S, M, L, XL</v>
      </c>
      <c r="C75" t="str">
        <f t="shared" ref="C75:C138" si="4">IF(AND(B75&lt;&gt;"",B74&lt;&gt;"",B73&lt;&gt;""),A78,"")</f>
        <v/>
      </c>
    </row>
    <row r="76" spans="1:3" x14ac:dyDescent="0.25">
      <c r="A76" t="s">
        <v>44</v>
      </c>
      <c r="B76" t="str">
        <f t="shared" si="3"/>
        <v>Aubergine Black Mink</v>
      </c>
      <c r="C76" t="str">
        <f t="shared" si="4"/>
        <v/>
      </c>
    </row>
    <row r="77" spans="1:3" x14ac:dyDescent="0.25">
      <c r="A77" t="s">
        <v>45</v>
      </c>
      <c r="B77" t="str">
        <f t="shared" si="3"/>
        <v>61426BH AUMAN</v>
      </c>
      <c r="C77" t="str">
        <f t="shared" si="4"/>
        <v>Superior Fur Felt</v>
      </c>
    </row>
    <row r="78" spans="1:3" x14ac:dyDescent="0.25">
      <c r="A78" t="s">
        <v>32</v>
      </c>
      <c r="B78" t="str">
        <f t="shared" si="3"/>
        <v/>
      </c>
      <c r="C78" t="str">
        <f t="shared" si="4"/>
        <v/>
      </c>
    </row>
    <row r="79" spans="1:3" x14ac:dyDescent="0.25">
      <c r="A79" t="s">
        <v>33</v>
      </c>
      <c r="B79" t="str">
        <f t="shared" si="3"/>
        <v/>
      </c>
      <c r="C79" t="str">
        <f t="shared" si="4"/>
        <v/>
      </c>
    </row>
    <row r="80" spans="1:3" x14ac:dyDescent="0.25">
      <c r="A80" t="s">
        <v>5</v>
      </c>
      <c r="B80" t="str">
        <f t="shared" si="3"/>
        <v/>
      </c>
      <c r="C80" t="str">
        <f t="shared" si="4"/>
        <v/>
      </c>
    </row>
    <row r="81" spans="1:3" x14ac:dyDescent="0.25">
      <c r="A81" t="s">
        <v>46</v>
      </c>
      <c r="B81" t="str">
        <f t="shared" si="3"/>
        <v/>
      </c>
      <c r="C81" t="str">
        <f t="shared" si="4"/>
        <v/>
      </c>
    </row>
    <row r="82" spans="1:3" x14ac:dyDescent="0.25">
      <c r="A82" t="s">
        <v>13</v>
      </c>
      <c r="B82" t="str">
        <f t="shared" si="3"/>
        <v/>
      </c>
      <c r="C82" t="str">
        <f t="shared" si="4"/>
        <v/>
      </c>
    </row>
    <row r="83" spans="1:3" x14ac:dyDescent="0.25">
      <c r="A83" t="s">
        <v>24</v>
      </c>
      <c r="B83" t="str">
        <f t="shared" si="3"/>
        <v/>
      </c>
      <c r="C83" t="str">
        <f t="shared" si="4"/>
        <v/>
      </c>
    </row>
    <row r="84" spans="1:3" x14ac:dyDescent="0.25">
      <c r="A84" t="s">
        <v>15</v>
      </c>
      <c r="B84" t="str">
        <f t="shared" si="3"/>
        <v/>
      </c>
      <c r="C84" t="str">
        <f t="shared" si="4"/>
        <v/>
      </c>
    </row>
    <row r="85" spans="1:3" x14ac:dyDescent="0.25">
      <c r="A85" t="s">
        <v>1</v>
      </c>
      <c r="B85" t="str">
        <f t="shared" si="3"/>
        <v>S, M, L, XL</v>
      </c>
      <c r="C85" t="str">
        <f t="shared" si="4"/>
        <v/>
      </c>
    </row>
    <row r="86" spans="1:3" x14ac:dyDescent="0.25">
      <c r="A86" t="s">
        <v>9</v>
      </c>
      <c r="B86" t="str">
        <f>_xlfn.LET(_xlpm.isSizes,IFERROR(FIND(",",A86)&gt;=1,FALSE),_xlpm.isSizesUp,IFERROR(FIND(",",A85)&gt;=1,FALSE),_xlpm.isName,AND(IFERROR(VALUE(MID(A86,1,1)),FALSE),NOT(IFERROR(FIND("” ",A86)&gt;=1,FALSE)),NOT(IFERROR(FIND("/",A86)&gt;=1,FALSE))),_xlpm.isNameDown,AND(IFERROR(VALUE(MID(#REF!,1,1)),FALSE),NOT(IFERROR(FIND("” ",#REF!)&gt;=1,FALSE)),NOT(IFERROR(FIND("/",#REF!)&gt;=1,FALSE))),IF(_xlpm.isSizes,A86,IF(_xlpm.isSizesUp,A86,IF(_xlpm.isName,A86,IF(AND(_xlpm.isNameDown&lt;&gt;_xlpm.isName),A86,"")))))</f>
        <v>Black</v>
      </c>
      <c r="C86" t="str">
        <f t="shared" si="4"/>
        <v/>
      </c>
    </row>
    <row r="87" spans="1:3" x14ac:dyDescent="0.25">
      <c r="A87" t="s">
        <v>47</v>
      </c>
      <c r="B87" t="str">
        <f>_xlfn.LET(_xlpm.isSizes,IFERROR(FIND(",",A87)&gt;=1,FALSE),_xlpm.isSizesUp,IFERROR(FIND(",",#REF!)&gt;=1,FALSE),_xlpm.isName,AND(IFERROR(VALUE(MID(A87,1,1)),FALSE),NOT(IFERROR(FIND("” ",A87)&gt;=1,FALSE)),NOT(IFERROR(FIND("/",A87)&gt;=1,FALSE))),_xlpm.isNameDown,AND(IFERROR(VALUE(MID(A88,1,1)),FALSE),NOT(IFERROR(FIND("” ",A88)&gt;=1,FALSE)),NOT(IFERROR(FIND("/",A88)&gt;=1,FALSE))),IF(_xlpm.isSizes,A87,IF(_xlpm.isSizesUp,A87,IF(_xlpm.isName,A87,IF(AND(_xlpm.isNameDown&lt;&gt;_xlpm.isName),A87,"")))))</f>
        <v>37188BH COLBY</v>
      </c>
      <c r="C87" t="str">
        <f t="shared" si="4"/>
        <v>Superfine Velour Finish</v>
      </c>
    </row>
    <row r="88" spans="1:3" x14ac:dyDescent="0.25">
      <c r="A88" t="s">
        <v>48</v>
      </c>
      <c r="B88" t="str">
        <f t="shared" si="3"/>
        <v/>
      </c>
      <c r="C88" t="str">
        <f t="shared" si="4"/>
        <v/>
      </c>
    </row>
    <row r="89" spans="1:3" x14ac:dyDescent="0.25">
      <c r="A89" t="s">
        <v>49</v>
      </c>
      <c r="B89" t="str">
        <f t="shared" si="3"/>
        <v/>
      </c>
      <c r="C89" t="str">
        <f t="shared" si="4"/>
        <v/>
      </c>
    </row>
    <row r="90" spans="1:3" x14ac:dyDescent="0.25">
      <c r="A90" t="s">
        <v>50</v>
      </c>
      <c r="B90" t="str">
        <f t="shared" si="3"/>
        <v/>
      </c>
      <c r="C90" t="str">
        <f t="shared" si="4"/>
        <v/>
      </c>
    </row>
    <row r="91" spans="1:3" x14ac:dyDescent="0.25">
      <c r="A91" t="s">
        <v>51</v>
      </c>
      <c r="B91" t="str">
        <f t="shared" si="3"/>
        <v/>
      </c>
      <c r="C91" t="str">
        <f t="shared" si="4"/>
        <v/>
      </c>
    </row>
    <row r="92" spans="1:3" x14ac:dyDescent="0.25">
      <c r="A92" t="s">
        <v>52</v>
      </c>
      <c r="B92" t="str">
        <f t="shared" si="3"/>
        <v/>
      </c>
      <c r="C92" t="str">
        <f t="shared" si="4"/>
        <v/>
      </c>
    </row>
    <row r="93" spans="1:3" x14ac:dyDescent="0.25">
      <c r="A93" t="s">
        <v>14</v>
      </c>
      <c r="B93" t="str">
        <f t="shared" si="3"/>
        <v/>
      </c>
      <c r="C93" t="str">
        <f t="shared" si="4"/>
        <v/>
      </c>
    </row>
    <row r="94" spans="1:3" x14ac:dyDescent="0.25">
      <c r="A94" t="s">
        <v>15</v>
      </c>
      <c r="B94" t="str">
        <f t="shared" si="3"/>
        <v/>
      </c>
      <c r="C94" t="str">
        <f t="shared" si="4"/>
        <v/>
      </c>
    </row>
    <row r="95" spans="1:3" x14ac:dyDescent="0.25">
      <c r="A95" t="s">
        <v>1</v>
      </c>
      <c r="B95" t="str">
        <f t="shared" si="3"/>
        <v>S, M, L, XL</v>
      </c>
      <c r="C95" t="str">
        <f t="shared" si="4"/>
        <v/>
      </c>
    </row>
    <row r="96" spans="1:3" x14ac:dyDescent="0.25">
      <c r="A96" t="s">
        <v>53</v>
      </c>
      <c r="B96" t="str">
        <f t="shared" si="3"/>
        <v>Black Nickel Soft Khaki Stucco</v>
      </c>
      <c r="C96" t="str">
        <f t="shared" si="4"/>
        <v/>
      </c>
    </row>
    <row r="97" spans="1:3" x14ac:dyDescent="0.25">
      <c r="A97" t="s">
        <v>54</v>
      </c>
      <c r="B97" t="str">
        <f t="shared" si="3"/>
        <v>37189BH GODWIN</v>
      </c>
      <c r="C97" t="str">
        <f t="shared" si="4"/>
        <v>Superfine Velour Finish</v>
      </c>
    </row>
    <row r="98" spans="1:3" x14ac:dyDescent="0.25">
      <c r="A98" t="s">
        <v>38</v>
      </c>
      <c r="B98" t="str">
        <f t="shared" si="3"/>
        <v/>
      </c>
      <c r="C98" t="str">
        <f t="shared" si="4"/>
        <v/>
      </c>
    </row>
    <row r="99" spans="1:3" x14ac:dyDescent="0.25">
      <c r="A99" t="s">
        <v>55</v>
      </c>
      <c r="B99" t="str">
        <f t="shared" si="3"/>
        <v/>
      </c>
      <c r="C99" t="str">
        <f t="shared" si="4"/>
        <v/>
      </c>
    </row>
    <row r="100" spans="1:3" x14ac:dyDescent="0.25">
      <c r="A100" t="s">
        <v>50</v>
      </c>
      <c r="B100" t="str">
        <f t="shared" si="3"/>
        <v/>
      </c>
      <c r="C100" t="str">
        <f t="shared" si="4"/>
        <v/>
      </c>
    </row>
    <row r="101" spans="1:3" x14ac:dyDescent="0.25">
      <c r="A101" t="s">
        <v>56</v>
      </c>
      <c r="B101" t="str">
        <f t="shared" si="3"/>
        <v/>
      </c>
      <c r="C101" t="str">
        <f t="shared" si="4"/>
        <v/>
      </c>
    </row>
    <row r="102" spans="1:3" x14ac:dyDescent="0.25">
      <c r="A102" t="s">
        <v>30</v>
      </c>
      <c r="B102" t="str">
        <f t="shared" si="3"/>
        <v/>
      </c>
      <c r="C102" t="str">
        <f t="shared" si="4"/>
        <v/>
      </c>
    </row>
    <row r="103" spans="1:3" x14ac:dyDescent="0.25">
      <c r="A103" t="s">
        <v>24</v>
      </c>
      <c r="B103" t="str">
        <f t="shared" si="3"/>
        <v/>
      </c>
      <c r="C103" t="str">
        <f t="shared" si="4"/>
        <v/>
      </c>
    </row>
    <row r="104" spans="1:3" x14ac:dyDescent="0.25">
      <c r="A104" t="s">
        <v>15</v>
      </c>
      <c r="B104" t="str">
        <f t="shared" si="3"/>
        <v/>
      </c>
      <c r="C104" t="str">
        <f t="shared" si="4"/>
        <v/>
      </c>
    </row>
    <row r="105" spans="1:3" x14ac:dyDescent="0.25">
      <c r="A105" t="s">
        <v>1</v>
      </c>
      <c r="B105" t="str">
        <f t="shared" si="3"/>
        <v>S, M, L, XL</v>
      </c>
      <c r="C105" t="str">
        <f t="shared" si="4"/>
        <v/>
      </c>
    </row>
    <row r="106" spans="1:3" x14ac:dyDescent="0.25">
      <c r="A106" t="s">
        <v>57</v>
      </c>
      <c r="B106" t="str">
        <f t="shared" si="3"/>
        <v>Black Eggplant Lazuli Blue Oak Taupe</v>
      </c>
      <c r="C106" t="str">
        <f t="shared" si="4"/>
        <v/>
      </c>
    </row>
    <row r="107" spans="1:3" x14ac:dyDescent="0.25">
      <c r="A107" t="s">
        <v>58</v>
      </c>
      <c r="B107" t="str">
        <f t="shared" si="3"/>
        <v>37190BH TREVEL</v>
      </c>
      <c r="C107" t="str">
        <f t="shared" si="4"/>
        <v>Superfine Velour Finish</v>
      </c>
    </row>
    <row r="108" spans="1:3" x14ac:dyDescent="0.25">
      <c r="A108" t="s">
        <v>18</v>
      </c>
      <c r="B108" t="str">
        <f t="shared" si="3"/>
        <v/>
      </c>
      <c r="C108" t="str">
        <f t="shared" si="4"/>
        <v/>
      </c>
    </row>
    <row r="109" spans="1:3" x14ac:dyDescent="0.25">
      <c r="A109" t="s">
        <v>55</v>
      </c>
      <c r="B109" t="str">
        <f t="shared" si="3"/>
        <v/>
      </c>
      <c r="C109" t="str">
        <f t="shared" si="4"/>
        <v/>
      </c>
    </row>
    <row r="110" spans="1:3" x14ac:dyDescent="0.25">
      <c r="A110" t="s">
        <v>50</v>
      </c>
      <c r="B110" t="str">
        <f t="shared" si="3"/>
        <v/>
      </c>
      <c r="C110" t="str">
        <f t="shared" si="4"/>
        <v/>
      </c>
    </row>
    <row r="111" spans="1:3" x14ac:dyDescent="0.25">
      <c r="A111" t="s">
        <v>59</v>
      </c>
      <c r="B111" t="str">
        <f t="shared" si="3"/>
        <v/>
      </c>
      <c r="C111" t="str">
        <f t="shared" si="4"/>
        <v/>
      </c>
    </row>
    <row r="112" spans="1:3" x14ac:dyDescent="0.25">
      <c r="A112" t="s">
        <v>30</v>
      </c>
      <c r="B112" t="str">
        <f t="shared" si="3"/>
        <v/>
      </c>
      <c r="C112" t="str">
        <f t="shared" si="4"/>
        <v/>
      </c>
    </row>
    <row r="113" spans="1:3" x14ac:dyDescent="0.25">
      <c r="A113" t="s">
        <v>24</v>
      </c>
      <c r="B113" t="str">
        <f t="shared" si="3"/>
        <v/>
      </c>
      <c r="C113" t="str">
        <f t="shared" si="4"/>
        <v/>
      </c>
    </row>
    <row r="114" spans="1:3" x14ac:dyDescent="0.25">
      <c r="A114" t="s">
        <v>15</v>
      </c>
      <c r="B114" t="str">
        <f t="shared" si="3"/>
        <v/>
      </c>
      <c r="C114" t="str">
        <f t="shared" si="4"/>
        <v/>
      </c>
    </row>
    <row r="115" spans="1:3" x14ac:dyDescent="0.25">
      <c r="A115" t="s">
        <v>1</v>
      </c>
      <c r="B115" t="str">
        <f t="shared" si="3"/>
        <v>S, M, L, XL</v>
      </c>
      <c r="C115" t="str">
        <f t="shared" si="4"/>
        <v/>
      </c>
    </row>
    <row r="116" spans="1:3" x14ac:dyDescent="0.25">
      <c r="A116" t="s">
        <v>60</v>
      </c>
      <c r="B116" t="str">
        <f t="shared" si="3"/>
        <v>Black Copper Nickel</v>
      </c>
      <c r="C116" t="str">
        <f t="shared" si="4"/>
        <v/>
      </c>
    </row>
    <row r="117" spans="1:3" x14ac:dyDescent="0.25">
      <c r="A117" t="s">
        <v>61</v>
      </c>
      <c r="B117" t="str">
        <f t="shared" si="3"/>
        <v>37172BH BOGAN</v>
      </c>
      <c r="C117" t="str">
        <f t="shared" si="4"/>
        <v>Elite Finish</v>
      </c>
    </row>
    <row r="118" spans="1:3" x14ac:dyDescent="0.25">
      <c r="A118" t="s">
        <v>62</v>
      </c>
      <c r="B118" t="str">
        <f t="shared" si="3"/>
        <v/>
      </c>
      <c r="C118" t="str">
        <f t="shared" si="4"/>
        <v/>
      </c>
    </row>
    <row r="119" spans="1:3" x14ac:dyDescent="0.25">
      <c r="A119" t="s">
        <v>63</v>
      </c>
      <c r="B119" t="str">
        <f t="shared" si="3"/>
        <v/>
      </c>
      <c r="C119" t="str">
        <f t="shared" si="4"/>
        <v/>
      </c>
    </row>
    <row r="120" spans="1:3" x14ac:dyDescent="0.25">
      <c r="A120" t="s">
        <v>64</v>
      </c>
      <c r="B120" t="str">
        <f t="shared" si="3"/>
        <v/>
      </c>
      <c r="C120" t="str">
        <f t="shared" si="4"/>
        <v/>
      </c>
    </row>
    <row r="121" spans="1:3" x14ac:dyDescent="0.25">
      <c r="A121" t="s">
        <v>13</v>
      </c>
      <c r="B121" t="str">
        <f t="shared" si="3"/>
        <v/>
      </c>
      <c r="C121" t="str">
        <f t="shared" si="4"/>
        <v/>
      </c>
    </row>
    <row r="122" spans="1:3" x14ac:dyDescent="0.25">
      <c r="A122" t="s">
        <v>24</v>
      </c>
      <c r="B122" t="str">
        <f t="shared" si="3"/>
        <v/>
      </c>
      <c r="C122" t="str">
        <f t="shared" si="4"/>
        <v/>
      </c>
    </row>
    <row r="123" spans="1:3" x14ac:dyDescent="0.25">
      <c r="A123" t="s">
        <v>15</v>
      </c>
      <c r="B123" t="str">
        <f t="shared" si="3"/>
        <v/>
      </c>
      <c r="C123" t="str">
        <f t="shared" si="4"/>
        <v/>
      </c>
    </row>
    <row r="124" spans="1:3" x14ac:dyDescent="0.25">
      <c r="A124" t="s">
        <v>1</v>
      </c>
      <c r="B124" t="str">
        <f t="shared" si="3"/>
        <v>S, M, L, XL</v>
      </c>
      <c r="C124" t="str">
        <f t="shared" si="4"/>
        <v/>
      </c>
    </row>
    <row r="125" spans="1:3" x14ac:dyDescent="0.25">
      <c r="A125" t="s">
        <v>65</v>
      </c>
      <c r="B125" t="str">
        <f t="shared" si="3"/>
        <v>Peacoat Plaza Taupe Saddle Steel</v>
      </c>
      <c r="C125" t="str">
        <f t="shared" si="4"/>
        <v/>
      </c>
    </row>
    <row r="126" spans="1:3" x14ac:dyDescent="0.25">
      <c r="A126" t="s">
        <v>66</v>
      </c>
      <c r="B126" t="str">
        <f t="shared" si="3"/>
        <v>Almond Black Camel</v>
      </c>
    </row>
    <row r="127" spans="1:3" x14ac:dyDescent="0.25">
      <c r="A127" t="s">
        <v>67</v>
      </c>
      <c r="B127" t="str">
        <f t="shared" si="3"/>
        <v>20007BH CLORINDON</v>
      </c>
      <c r="C127" t="str">
        <f t="shared" si="4"/>
        <v>Elite Stiffened Finish</v>
      </c>
    </row>
    <row r="128" spans="1:3" x14ac:dyDescent="0.25">
      <c r="A128" t="s">
        <v>38</v>
      </c>
      <c r="B128" t="str">
        <f t="shared" si="3"/>
        <v/>
      </c>
      <c r="C128" t="str">
        <f t="shared" si="4"/>
        <v/>
      </c>
    </row>
    <row r="129" spans="1:3" x14ac:dyDescent="0.25">
      <c r="A129" t="s">
        <v>68</v>
      </c>
      <c r="B129" t="str">
        <f t="shared" ref="B129:B192" si="5">_xlfn.LET(_xlpm.isSizes,IFERROR(FIND(",",A129)&gt;=1,FALSE),_xlpm.isSizesUp,IFERROR(FIND(",",A128)&gt;=1,FALSE),_xlpm.isName,AND(IFERROR(VALUE(MID(A129,1,1)),FALSE),NOT(IFERROR(FIND("” ",A129)&gt;=1,FALSE)),NOT(IFERROR(FIND("/",A129)&gt;=1,FALSE))),_xlpm.isNameDown,AND(IFERROR(VALUE(MID(A130,1,1)),FALSE),NOT(IFERROR(FIND("” ",A130)&gt;=1,FALSE)),NOT(IFERROR(FIND("/",A130)&gt;=1,FALSE))),IF(_xlpm.isSizes,A129,IF(_xlpm.isSizesUp,A129,IF(_xlpm.isName,A129,IF(AND(_xlpm.isNameDown&lt;&gt;_xlpm.isName),A129,"")))))</f>
        <v/>
      </c>
      <c r="C129" t="str">
        <f t="shared" si="4"/>
        <v/>
      </c>
    </row>
    <row r="130" spans="1:3" x14ac:dyDescent="0.25">
      <c r="A130" t="s">
        <v>69</v>
      </c>
      <c r="B130" t="str">
        <f t="shared" si="5"/>
        <v/>
      </c>
      <c r="C130" t="str">
        <f t="shared" si="4"/>
        <v/>
      </c>
    </row>
    <row r="131" spans="1:3" x14ac:dyDescent="0.25">
      <c r="A131" t="s">
        <v>70</v>
      </c>
      <c r="B131" t="str">
        <f t="shared" si="5"/>
        <v/>
      </c>
      <c r="C131" t="str">
        <f t="shared" si="4"/>
        <v/>
      </c>
    </row>
    <row r="132" spans="1:3" x14ac:dyDescent="0.25">
      <c r="A132" t="s">
        <v>71</v>
      </c>
      <c r="B132" t="str">
        <f t="shared" si="5"/>
        <v/>
      </c>
      <c r="C132" t="str">
        <f t="shared" si="4"/>
        <v/>
      </c>
    </row>
    <row r="133" spans="1:3" x14ac:dyDescent="0.25">
      <c r="A133" t="s">
        <v>72</v>
      </c>
      <c r="B133" t="str">
        <f t="shared" si="5"/>
        <v/>
      </c>
      <c r="C133" t="str">
        <f t="shared" si="4"/>
        <v/>
      </c>
    </row>
    <row r="134" spans="1:3" x14ac:dyDescent="0.25">
      <c r="A134" t="s">
        <v>15</v>
      </c>
      <c r="B134" t="str">
        <f t="shared" si="5"/>
        <v/>
      </c>
      <c r="C134" t="str">
        <f t="shared" si="4"/>
        <v/>
      </c>
    </row>
    <row r="135" spans="1:3" x14ac:dyDescent="0.25">
      <c r="A135" t="s">
        <v>1</v>
      </c>
      <c r="B135" t="str">
        <f t="shared" si="5"/>
        <v>S, M, L, XL</v>
      </c>
      <c r="C135" t="str">
        <f t="shared" si="4"/>
        <v/>
      </c>
    </row>
    <row r="136" spans="1:3" x14ac:dyDescent="0.25">
      <c r="A136" t="s">
        <v>73</v>
      </c>
      <c r="B136" t="str">
        <f t="shared" si="5"/>
        <v>Black Unbleached</v>
      </c>
      <c r="C136" t="str">
        <f t="shared" si="4"/>
        <v/>
      </c>
    </row>
    <row r="137" spans="1:3" x14ac:dyDescent="0.25">
      <c r="A137" t="s">
        <v>74</v>
      </c>
      <c r="B137" t="str">
        <f t="shared" si="5"/>
        <v>37193BH CONLON</v>
      </c>
      <c r="C137" t="str">
        <f t="shared" si="4"/>
        <v>Beaver Finish</v>
      </c>
    </row>
    <row r="138" spans="1:3" x14ac:dyDescent="0.25">
      <c r="A138" t="s">
        <v>32</v>
      </c>
      <c r="B138" t="str">
        <f t="shared" si="5"/>
        <v/>
      </c>
      <c r="C138" t="str">
        <f t="shared" si="4"/>
        <v/>
      </c>
    </row>
    <row r="139" spans="1:3" x14ac:dyDescent="0.25">
      <c r="A139" t="s">
        <v>75</v>
      </c>
      <c r="B139" t="str">
        <f t="shared" si="5"/>
        <v/>
      </c>
      <c r="C139" t="str">
        <f t="shared" ref="C139:C202" si="6">IF(AND(B139&lt;&gt;"",B138&lt;&gt;"",B137&lt;&gt;""),A142,"")</f>
        <v/>
      </c>
    </row>
    <row r="140" spans="1:3" x14ac:dyDescent="0.25">
      <c r="A140" t="s">
        <v>76</v>
      </c>
      <c r="B140" t="str">
        <f t="shared" si="5"/>
        <v/>
      </c>
      <c r="C140" t="str">
        <f t="shared" si="6"/>
        <v/>
      </c>
    </row>
    <row r="141" spans="1:3" x14ac:dyDescent="0.25">
      <c r="A141" t="s">
        <v>77</v>
      </c>
      <c r="B141" t="str">
        <f t="shared" si="5"/>
        <v/>
      </c>
      <c r="C141" t="str">
        <f t="shared" si="6"/>
        <v/>
      </c>
    </row>
    <row r="142" spans="1:3" x14ac:dyDescent="0.25">
      <c r="A142" t="s">
        <v>24</v>
      </c>
      <c r="B142" t="str">
        <f t="shared" si="5"/>
        <v/>
      </c>
      <c r="C142" t="str">
        <f t="shared" si="6"/>
        <v/>
      </c>
    </row>
    <row r="143" spans="1:3" x14ac:dyDescent="0.25">
      <c r="A143" t="s">
        <v>15</v>
      </c>
      <c r="B143" t="str">
        <f t="shared" si="5"/>
        <v/>
      </c>
      <c r="C143" t="str">
        <f t="shared" si="6"/>
        <v/>
      </c>
    </row>
    <row r="144" spans="1:3" x14ac:dyDescent="0.25">
      <c r="A144" t="s">
        <v>1</v>
      </c>
      <c r="B144" t="str">
        <f t="shared" si="5"/>
        <v>S, M, L, XL</v>
      </c>
      <c r="C144" t="str">
        <f t="shared" si="6"/>
        <v/>
      </c>
    </row>
    <row r="145" spans="1:3" x14ac:dyDescent="0.25">
      <c r="A145" t="s">
        <v>78</v>
      </c>
      <c r="B145" t="str">
        <f t="shared" si="5"/>
        <v>Black Lazuli Blue Uniform Green</v>
      </c>
      <c r="C145" t="str">
        <f t="shared" si="6"/>
        <v/>
      </c>
    </row>
    <row r="146" spans="1:3" x14ac:dyDescent="0.25">
      <c r="A146" t="s">
        <v>79</v>
      </c>
      <c r="B146" t="str">
        <f t="shared" si="5"/>
        <v>37192BH CROFT</v>
      </c>
      <c r="C146" t="str">
        <f t="shared" si="6"/>
        <v>Beaver Finish</v>
      </c>
    </row>
    <row r="147" spans="1:3" x14ac:dyDescent="0.25">
      <c r="A147" t="s">
        <v>80</v>
      </c>
      <c r="B147" t="str">
        <f t="shared" si="5"/>
        <v/>
      </c>
      <c r="C147" t="str">
        <f t="shared" si="6"/>
        <v/>
      </c>
    </row>
    <row r="148" spans="1:3" x14ac:dyDescent="0.25">
      <c r="A148" t="s">
        <v>39</v>
      </c>
      <c r="B148" t="str">
        <f t="shared" si="5"/>
        <v/>
      </c>
      <c r="C148" t="str">
        <f t="shared" si="6"/>
        <v/>
      </c>
    </row>
    <row r="149" spans="1:3" x14ac:dyDescent="0.25">
      <c r="A149" t="s">
        <v>76</v>
      </c>
      <c r="B149" t="str">
        <f t="shared" si="5"/>
        <v/>
      </c>
      <c r="C149" t="str">
        <f t="shared" si="6"/>
        <v/>
      </c>
    </row>
    <row r="150" spans="1:3" x14ac:dyDescent="0.25">
      <c r="A150" t="s">
        <v>81</v>
      </c>
      <c r="B150" t="str">
        <f t="shared" si="5"/>
        <v/>
      </c>
      <c r="C150" t="str">
        <f t="shared" si="6"/>
        <v/>
      </c>
    </row>
    <row r="151" spans="1:3" x14ac:dyDescent="0.25">
      <c r="A151" t="s">
        <v>24</v>
      </c>
      <c r="B151" t="str">
        <f t="shared" si="5"/>
        <v/>
      </c>
      <c r="C151" t="str">
        <f t="shared" si="6"/>
        <v/>
      </c>
    </row>
    <row r="152" spans="1:3" x14ac:dyDescent="0.25">
      <c r="A152" t="s">
        <v>15</v>
      </c>
      <c r="B152" t="str">
        <f t="shared" si="5"/>
        <v/>
      </c>
      <c r="C152" t="str">
        <f t="shared" si="6"/>
        <v/>
      </c>
    </row>
    <row r="153" spans="1:3" x14ac:dyDescent="0.25">
      <c r="A153" t="s">
        <v>1</v>
      </c>
      <c r="B153" t="str">
        <f t="shared" si="5"/>
        <v>S, M, L, XL</v>
      </c>
      <c r="C153" t="str">
        <f t="shared" si="6"/>
        <v/>
      </c>
    </row>
    <row r="154" spans="1:3" x14ac:dyDescent="0.25">
      <c r="A154" t="s">
        <v>82</v>
      </c>
      <c r="B154" t="str">
        <f t="shared" si="5"/>
        <v>Black Copper Taupe</v>
      </c>
      <c r="C154" t="str">
        <f t="shared" si="6"/>
        <v/>
      </c>
    </row>
    <row r="155" spans="1:3" x14ac:dyDescent="0.25">
      <c r="A155" t="s">
        <v>83</v>
      </c>
      <c r="B155" t="str">
        <f t="shared" si="5"/>
        <v>20001BH COLVER</v>
      </c>
      <c r="C155" t="str">
        <f t="shared" si="6"/>
        <v>Elite Stiffened Finish</v>
      </c>
    </row>
    <row r="156" spans="1:3" x14ac:dyDescent="0.25">
      <c r="A156" t="s">
        <v>18</v>
      </c>
      <c r="B156" t="str">
        <f t="shared" si="5"/>
        <v/>
      </c>
      <c r="C156" t="str">
        <f t="shared" si="6"/>
        <v/>
      </c>
    </row>
    <row r="157" spans="1:3" x14ac:dyDescent="0.25">
      <c r="A157" t="s">
        <v>68</v>
      </c>
      <c r="B157" t="str">
        <f t="shared" si="5"/>
        <v/>
      </c>
      <c r="C157" t="str">
        <f t="shared" si="6"/>
        <v/>
      </c>
    </row>
    <row r="158" spans="1:3" x14ac:dyDescent="0.25">
      <c r="A158" t="s">
        <v>69</v>
      </c>
      <c r="B158" t="str">
        <f t="shared" si="5"/>
        <v/>
      </c>
      <c r="C158" t="str">
        <f t="shared" si="6"/>
        <v/>
      </c>
    </row>
    <row r="159" spans="1:3" x14ac:dyDescent="0.25">
      <c r="A159" t="s">
        <v>84</v>
      </c>
      <c r="B159" t="str">
        <f t="shared" si="5"/>
        <v/>
      </c>
      <c r="C159" t="str">
        <f t="shared" si="6"/>
        <v/>
      </c>
    </row>
    <row r="160" spans="1:3" x14ac:dyDescent="0.25">
      <c r="A160" t="s">
        <v>85</v>
      </c>
      <c r="B160" t="str">
        <f t="shared" si="5"/>
        <v/>
      </c>
      <c r="C160" t="str">
        <f t="shared" si="6"/>
        <v/>
      </c>
    </row>
    <row r="161" spans="1:3" x14ac:dyDescent="0.25">
      <c r="A161" t="s">
        <v>15</v>
      </c>
      <c r="B161" t="str">
        <f t="shared" si="5"/>
        <v/>
      </c>
      <c r="C161" t="str">
        <f t="shared" si="6"/>
        <v/>
      </c>
    </row>
    <row r="162" spans="1:3" x14ac:dyDescent="0.25">
      <c r="A162" t="s">
        <v>1</v>
      </c>
      <c r="B162" t="str">
        <f t="shared" si="5"/>
        <v>S, M, L, XL</v>
      </c>
      <c r="C162" t="str">
        <f t="shared" si="6"/>
        <v/>
      </c>
    </row>
    <row r="163" spans="1:3" x14ac:dyDescent="0.25">
      <c r="A163" t="s">
        <v>86</v>
      </c>
      <c r="B163" t="str">
        <f t="shared" si="5"/>
        <v>Greige Honey Ochre Silver Lining</v>
      </c>
      <c r="C163" t="str">
        <f t="shared" si="6"/>
        <v/>
      </c>
    </row>
    <row r="164" spans="1:3" x14ac:dyDescent="0.25">
      <c r="A164" t="s">
        <v>87</v>
      </c>
      <c r="B164" t="str">
        <f t="shared" si="5"/>
        <v>Avion Black Chestnut</v>
      </c>
    </row>
    <row r="165" spans="1:3" x14ac:dyDescent="0.25">
      <c r="A165" t="s">
        <v>88</v>
      </c>
      <c r="B165" t="str">
        <f t="shared" si="5"/>
        <v>20009BH COLTER</v>
      </c>
      <c r="C165" t="str">
        <f t="shared" si="6"/>
        <v>Elite Stiffened Finish</v>
      </c>
    </row>
    <row r="166" spans="1:3" x14ac:dyDescent="0.25">
      <c r="A166" t="s">
        <v>89</v>
      </c>
      <c r="B166" t="str">
        <f t="shared" si="5"/>
        <v/>
      </c>
      <c r="C166" t="str">
        <f t="shared" si="6"/>
        <v/>
      </c>
    </row>
    <row r="167" spans="1:3" x14ac:dyDescent="0.25">
      <c r="A167" t="s">
        <v>90</v>
      </c>
      <c r="B167" t="str">
        <f t="shared" si="5"/>
        <v/>
      </c>
      <c r="C167" t="str">
        <f t="shared" si="6"/>
        <v/>
      </c>
    </row>
    <row r="168" spans="1:3" x14ac:dyDescent="0.25">
      <c r="A168" t="s">
        <v>69</v>
      </c>
      <c r="B168" t="str">
        <f t="shared" si="5"/>
        <v/>
      </c>
      <c r="C168" t="str">
        <f t="shared" si="6"/>
        <v/>
      </c>
    </row>
    <row r="169" spans="1:3" x14ac:dyDescent="0.25">
      <c r="A169" t="s">
        <v>91</v>
      </c>
      <c r="B169" t="str">
        <f t="shared" si="5"/>
        <v/>
      </c>
      <c r="C169" t="str">
        <f t="shared" si="6"/>
        <v/>
      </c>
    </row>
    <row r="170" spans="1:3" x14ac:dyDescent="0.25">
      <c r="A170" t="s">
        <v>24</v>
      </c>
      <c r="B170" t="str">
        <f t="shared" si="5"/>
        <v/>
      </c>
      <c r="C170" t="str">
        <f t="shared" si="6"/>
        <v/>
      </c>
    </row>
    <row r="171" spans="1:3" x14ac:dyDescent="0.25">
      <c r="A171" t="s">
        <v>15</v>
      </c>
      <c r="B171" t="str">
        <f t="shared" si="5"/>
        <v/>
      </c>
      <c r="C171" t="str">
        <f t="shared" si="6"/>
        <v/>
      </c>
    </row>
    <row r="172" spans="1:3" x14ac:dyDescent="0.25">
      <c r="A172" t="s">
        <v>1</v>
      </c>
      <c r="B172" t="str">
        <f t="shared" si="5"/>
        <v>S, M, L, XL</v>
      </c>
      <c r="C172" t="str">
        <f t="shared" si="6"/>
        <v/>
      </c>
    </row>
    <row r="173" spans="1:3" x14ac:dyDescent="0.25">
      <c r="A173" t="s">
        <v>92</v>
      </c>
      <c r="B173" t="str">
        <f t="shared" si="5"/>
        <v>Black Nickel Oak</v>
      </c>
      <c r="C173" t="str">
        <f t="shared" si="6"/>
        <v/>
      </c>
    </row>
    <row r="174" spans="1:3" x14ac:dyDescent="0.25">
      <c r="A174" t="s">
        <v>93</v>
      </c>
      <c r="B174" t="str">
        <f t="shared" si="5"/>
        <v>30003BH LANG</v>
      </c>
      <c r="C174" t="str">
        <f t="shared" si="6"/>
        <v>Polished Elite Stiffened Finish</v>
      </c>
    </row>
    <row r="175" spans="1:3" x14ac:dyDescent="0.25">
      <c r="A175" t="s">
        <v>94</v>
      </c>
      <c r="B175" t="str">
        <f t="shared" si="5"/>
        <v/>
      </c>
      <c r="C175" t="str">
        <f t="shared" si="6"/>
        <v/>
      </c>
    </row>
    <row r="176" spans="1:3" x14ac:dyDescent="0.25">
      <c r="A176" t="s">
        <v>95</v>
      </c>
      <c r="B176" t="str">
        <f t="shared" si="5"/>
        <v/>
      </c>
      <c r="C176" t="str">
        <f t="shared" si="6"/>
        <v/>
      </c>
    </row>
    <row r="177" spans="1:3" x14ac:dyDescent="0.25">
      <c r="A177" t="s">
        <v>96</v>
      </c>
      <c r="B177" t="str">
        <f t="shared" si="5"/>
        <v/>
      </c>
      <c r="C177" t="str">
        <f t="shared" si="6"/>
        <v/>
      </c>
    </row>
    <row r="178" spans="1:3" x14ac:dyDescent="0.25">
      <c r="A178" t="s">
        <v>24</v>
      </c>
      <c r="B178" t="str">
        <f t="shared" si="5"/>
        <v/>
      </c>
      <c r="C178" t="str">
        <f t="shared" si="6"/>
        <v/>
      </c>
    </row>
    <row r="179" spans="1:3" x14ac:dyDescent="0.25">
      <c r="A179" t="s">
        <v>15</v>
      </c>
      <c r="B179" t="str">
        <f t="shared" si="5"/>
        <v/>
      </c>
      <c r="C179" t="str">
        <f t="shared" si="6"/>
        <v/>
      </c>
    </row>
    <row r="180" spans="1:3" x14ac:dyDescent="0.25">
      <c r="A180" t="s">
        <v>1</v>
      </c>
      <c r="B180" t="str">
        <f t="shared" si="5"/>
        <v>S, M, L, XL</v>
      </c>
      <c r="C180" t="str">
        <f t="shared" si="6"/>
        <v/>
      </c>
    </row>
    <row r="181" spans="1:3" x14ac:dyDescent="0.25">
      <c r="A181" t="s">
        <v>97</v>
      </c>
      <c r="B181" t="str">
        <f t="shared" si="5"/>
        <v>Avion Black Uniform Green</v>
      </c>
      <c r="C181" t="str">
        <f t="shared" si="6"/>
        <v/>
      </c>
    </row>
    <row r="182" spans="1:3" x14ac:dyDescent="0.25">
      <c r="A182" t="s">
        <v>98</v>
      </c>
      <c r="B182" t="str">
        <f t="shared" si="5"/>
        <v>37191BH LEVON</v>
      </c>
      <c r="C182" t="str">
        <f t="shared" si="6"/>
        <v>Elite Velour Finish</v>
      </c>
    </row>
    <row r="183" spans="1:3" x14ac:dyDescent="0.25">
      <c r="A183" t="s">
        <v>99</v>
      </c>
      <c r="B183" t="str">
        <f t="shared" si="5"/>
        <v/>
      </c>
      <c r="C183" t="str">
        <f t="shared" si="6"/>
        <v/>
      </c>
    </row>
    <row r="184" spans="1:3" x14ac:dyDescent="0.25">
      <c r="A184" t="s">
        <v>39</v>
      </c>
      <c r="B184" t="str">
        <f t="shared" si="5"/>
        <v/>
      </c>
      <c r="C184" t="str">
        <f t="shared" si="6"/>
        <v/>
      </c>
    </row>
    <row r="185" spans="1:3" x14ac:dyDescent="0.25">
      <c r="A185" t="s">
        <v>100</v>
      </c>
      <c r="B185" t="str">
        <f t="shared" si="5"/>
        <v/>
      </c>
      <c r="C185" t="str">
        <f t="shared" si="6"/>
        <v/>
      </c>
    </row>
    <row r="186" spans="1:3" x14ac:dyDescent="0.25">
      <c r="A186" t="s">
        <v>101</v>
      </c>
      <c r="B186" t="str">
        <f t="shared" si="5"/>
        <v/>
      </c>
      <c r="C186" t="str">
        <f t="shared" si="6"/>
        <v/>
      </c>
    </row>
    <row r="187" spans="1:3" x14ac:dyDescent="0.25">
      <c r="A187" t="s">
        <v>24</v>
      </c>
      <c r="B187" t="str">
        <f t="shared" si="5"/>
        <v/>
      </c>
      <c r="C187" t="str">
        <f t="shared" si="6"/>
        <v/>
      </c>
    </row>
    <row r="188" spans="1:3" x14ac:dyDescent="0.25">
      <c r="A188" t="s">
        <v>1</v>
      </c>
      <c r="B188" t="str">
        <f t="shared" si="5"/>
        <v>S, M, L, XL</v>
      </c>
      <c r="C188" t="str">
        <f t="shared" si="6"/>
        <v/>
      </c>
    </row>
    <row r="189" spans="1:3" x14ac:dyDescent="0.25">
      <c r="A189" t="s">
        <v>102</v>
      </c>
      <c r="B189" t="str">
        <f t="shared" si="5"/>
        <v>Black Lazuli Blue Oak</v>
      </c>
      <c r="C189" t="str">
        <f t="shared" si="6"/>
        <v/>
      </c>
    </row>
    <row r="190" spans="1:3" x14ac:dyDescent="0.25">
      <c r="A190" t="s">
        <v>103</v>
      </c>
      <c r="B190" t="str">
        <f t="shared" si="5"/>
        <v>37180BH STEDMAN</v>
      </c>
      <c r="C190" t="str">
        <f t="shared" si="6"/>
        <v>Elite Velour Finish</v>
      </c>
    </row>
    <row r="191" spans="1:3" x14ac:dyDescent="0.25">
      <c r="A191" t="s">
        <v>80</v>
      </c>
      <c r="B191" t="str">
        <f t="shared" si="5"/>
        <v/>
      </c>
      <c r="C191" t="str">
        <f t="shared" si="6"/>
        <v/>
      </c>
    </row>
    <row r="192" spans="1:3" x14ac:dyDescent="0.25">
      <c r="A192" t="s">
        <v>39</v>
      </c>
      <c r="B192" t="str">
        <f t="shared" si="5"/>
        <v/>
      </c>
      <c r="C192" t="str">
        <f t="shared" si="6"/>
        <v/>
      </c>
    </row>
    <row r="193" spans="1:3" x14ac:dyDescent="0.25">
      <c r="A193" t="s">
        <v>100</v>
      </c>
      <c r="B193" t="str">
        <f t="shared" ref="B193:B256" si="7">_xlfn.LET(_xlpm.isSizes,IFERROR(FIND(",",A193)&gt;=1,FALSE),_xlpm.isSizesUp,IFERROR(FIND(",",A192)&gt;=1,FALSE),_xlpm.isName,AND(IFERROR(VALUE(MID(A193,1,1)),FALSE),NOT(IFERROR(FIND("” ",A193)&gt;=1,FALSE)),NOT(IFERROR(FIND("/",A193)&gt;=1,FALSE))),_xlpm.isNameDown,AND(IFERROR(VALUE(MID(A194,1,1)),FALSE),NOT(IFERROR(FIND("” ",A194)&gt;=1,FALSE)),NOT(IFERROR(FIND("/",A194)&gt;=1,FALSE))),IF(_xlpm.isSizes,A193,IF(_xlpm.isSizesUp,A193,IF(_xlpm.isName,A193,IF(AND(_xlpm.isNameDown&lt;&gt;_xlpm.isName),A193,"")))))</f>
        <v/>
      </c>
      <c r="C193" t="str">
        <f t="shared" si="6"/>
        <v/>
      </c>
    </row>
    <row r="194" spans="1:3" x14ac:dyDescent="0.25">
      <c r="A194" t="s">
        <v>104</v>
      </c>
      <c r="B194" t="str">
        <f t="shared" si="7"/>
        <v/>
      </c>
      <c r="C194" t="str">
        <f t="shared" si="6"/>
        <v/>
      </c>
    </row>
    <row r="195" spans="1:3" x14ac:dyDescent="0.25">
      <c r="A195" t="s">
        <v>85</v>
      </c>
      <c r="B195" t="str">
        <f t="shared" si="7"/>
        <v/>
      </c>
      <c r="C195" t="str">
        <f t="shared" si="6"/>
        <v/>
      </c>
    </row>
    <row r="196" spans="1:3" x14ac:dyDescent="0.25">
      <c r="A196" t="s">
        <v>105</v>
      </c>
      <c r="B196" t="str">
        <f t="shared" si="7"/>
        <v>S, M, L, XL, XXL</v>
      </c>
      <c r="C196" t="str">
        <f t="shared" si="6"/>
        <v/>
      </c>
    </row>
    <row r="197" spans="1:3" x14ac:dyDescent="0.25">
      <c r="A197" t="s">
        <v>106</v>
      </c>
      <c r="B197" t="str">
        <f t="shared" si="7"/>
        <v>Black Camel Oak Stucco</v>
      </c>
      <c r="C197" t="str">
        <f t="shared" si="6"/>
        <v/>
      </c>
    </row>
    <row r="198" spans="1:3" x14ac:dyDescent="0.25">
      <c r="A198" t="s">
        <v>7</v>
      </c>
      <c r="B198" t="str">
        <f t="shared" si="7"/>
        <v>30001BH WALSH</v>
      </c>
      <c r="C198" t="str">
        <f t="shared" si="6"/>
        <v>Polished Elite Stiffened Finish</v>
      </c>
    </row>
    <row r="199" spans="1:3" x14ac:dyDescent="0.25">
      <c r="A199" t="s">
        <v>107</v>
      </c>
      <c r="B199" t="str">
        <f t="shared" si="7"/>
        <v/>
      </c>
      <c r="C199" t="str">
        <f t="shared" si="6"/>
        <v/>
      </c>
    </row>
    <row r="200" spans="1:3" x14ac:dyDescent="0.25">
      <c r="A200" t="s">
        <v>39</v>
      </c>
      <c r="B200" t="str">
        <f t="shared" si="7"/>
        <v/>
      </c>
      <c r="C200" t="str">
        <f t="shared" si="6"/>
        <v/>
      </c>
    </row>
    <row r="201" spans="1:3" x14ac:dyDescent="0.25">
      <c r="A201" t="s">
        <v>96</v>
      </c>
      <c r="B201" t="str">
        <f t="shared" si="7"/>
        <v/>
      </c>
      <c r="C201" t="str">
        <f t="shared" si="6"/>
        <v/>
      </c>
    </row>
    <row r="202" spans="1:3" x14ac:dyDescent="0.25">
      <c r="A202" t="s">
        <v>13</v>
      </c>
      <c r="B202" t="str">
        <f t="shared" si="7"/>
        <v/>
      </c>
      <c r="C202" t="str">
        <f t="shared" si="6"/>
        <v/>
      </c>
    </row>
    <row r="203" spans="1:3" x14ac:dyDescent="0.25">
      <c r="A203" t="s">
        <v>23</v>
      </c>
      <c r="B203" t="str">
        <f t="shared" si="7"/>
        <v/>
      </c>
      <c r="C203" t="str">
        <f t="shared" ref="C203:C266" si="8">IF(AND(B203&lt;&gt;"",B202&lt;&gt;"",B201&lt;&gt;""),A206,"")</f>
        <v/>
      </c>
    </row>
    <row r="204" spans="1:3" x14ac:dyDescent="0.25">
      <c r="A204" t="s">
        <v>108</v>
      </c>
      <c r="B204" t="str">
        <f t="shared" si="7"/>
        <v/>
      </c>
      <c r="C204" t="str">
        <f t="shared" si="8"/>
        <v/>
      </c>
    </row>
    <row r="205" spans="1:3" x14ac:dyDescent="0.25">
      <c r="A205" t="s">
        <v>15</v>
      </c>
      <c r="B205" t="str">
        <f t="shared" si="7"/>
        <v/>
      </c>
      <c r="C205" t="str">
        <f t="shared" si="8"/>
        <v/>
      </c>
    </row>
    <row r="206" spans="1:3" x14ac:dyDescent="0.25">
      <c r="A206" t="s">
        <v>1</v>
      </c>
      <c r="B206" t="str">
        <f t="shared" si="7"/>
        <v>S, M, L, XL</v>
      </c>
      <c r="C206" t="str">
        <f t="shared" si="8"/>
        <v/>
      </c>
    </row>
    <row r="207" spans="1:3" x14ac:dyDescent="0.25">
      <c r="A207" t="s">
        <v>109</v>
      </c>
      <c r="B207" t="str">
        <f t="shared" si="7"/>
        <v>Black Plaza Taupe</v>
      </c>
      <c r="C207" t="str">
        <f t="shared" si="8"/>
        <v/>
      </c>
    </row>
    <row r="208" spans="1:3" x14ac:dyDescent="0.25">
      <c r="A208" t="s">
        <v>110</v>
      </c>
      <c r="B208" t="str">
        <f t="shared" si="7"/>
        <v>37185BH ELLETT</v>
      </c>
      <c r="C208" t="str">
        <f t="shared" si="8"/>
        <v>Elite Finish</v>
      </c>
    </row>
    <row r="209" spans="1:3" x14ac:dyDescent="0.25">
      <c r="A209" t="s">
        <v>111</v>
      </c>
      <c r="B209" t="str">
        <f t="shared" si="7"/>
        <v/>
      </c>
      <c r="C209" t="str">
        <f t="shared" si="8"/>
        <v/>
      </c>
    </row>
    <row r="210" spans="1:3" x14ac:dyDescent="0.25">
      <c r="A210" t="s">
        <v>112</v>
      </c>
      <c r="B210" t="str">
        <f t="shared" si="7"/>
        <v/>
      </c>
      <c r="C210" t="str">
        <f t="shared" si="8"/>
        <v/>
      </c>
    </row>
    <row r="211" spans="1:3" x14ac:dyDescent="0.25">
      <c r="A211" t="s">
        <v>64</v>
      </c>
      <c r="B211" t="str">
        <f t="shared" si="7"/>
        <v/>
      </c>
      <c r="C211" t="str">
        <f t="shared" si="8"/>
        <v/>
      </c>
    </row>
    <row r="212" spans="1:3" x14ac:dyDescent="0.25">
      <c r="A212" t="s">
        <v>113</v>
      </c>
      <c r="B212" t="str">
        <f t="shared" si="7"/>
        <v/>
      </c>
      <c r="C212" t="str">
        <f t="shared" si="8"/>
        <v/>
      </c>
    </row>
    <row r="213" spans="1:3" x14ac:dyDescent="0.25">
      <c r="A213" t="s">
        <v>30</v>
      </c>
      <c r="B213" t="str">
        <f t="shared" si="7"/>
        <v/>
      </c>
      <c r="C213" t="str">
        <f t="shared" si="8"/>
        <v/>
      </c>
    </row>
    <row r="214" spans="1:3" x14ac:dyDescent="0.25">
      <c r="A214" t="s">
        <v>24</v>
      </c>
      <c r="B214" t="str">
        <f t="shared" si="7"/>
        <v/>
      </c>
      <c r="C214" t="str">
        <f t="shared" si="8"/>
        <v/>
      </c>
    </row>
    <row r="215" spans="1:3" x14ac:dyDescent="0.25">
      <c r="A215" t="s">
        <v>15</v>
      </c>
      <c r="B215" t="str">
        <f t="shared" si="7"/>
        <v/>
      </c>
      <c r="C215" t="str">
        <f t="shared" si="8"/>
        <v/>
      </c>
    </row>
    <row r="216" spans="1:3" x14ac:dyDescent="0.25">
      <c r="A216" t="s">
        <v>1</v>
      </c>
      <c r="B216" t="str">
        <f t="shared" si="7"/>
        <v>S, M, L, XL</v>
      </c>
      <c r="C216" t="str">
        <f t="shared" si="8"/>
        <v/>
      </c>
    </row>
    <row r="217" spans="1:3" x14ac:dyDescent="0.25">
      <c r="A217" t="s">
        <v>114</v>
      </c>
      <c r="B217" t="str">
        <f t="shared" si="7"/>
        <v>Avion Black Soft Khaki</v>
      </c>
      <c r="C217" t="str">
        <f t="shared" si="8"/>
        <v/>
      </c>
    </row>
    <row r="218" spans="1:3" x14ac:dyDescent="0.25">
      <c r="A218" t="s">
        <v>8</v>
      </c>
      <c r="B218" t="str">
        <f t="shared" si="7"/>
        <v>37171BH WINTERS</v>
      </c>
      <c r="C218" t="str">
        <f t="shared" si="8"/>
        <v>Elite Finish</v>
      </c>
    </row>
    <row r="219" spans="1:3" x14ac:dyDescent="0.25">
      <c r="A219" t="s">
        <v>62</v>
      </c>
      <c r="B219" t="str">
        <f t="shared" si="7"/>
        <v/>
      </c>
      <c r="C219" t="str">
        <f t="shared" si="8"/>
        <v/>
      </c>
    </row>
    <row r="220" spans="1:3" x14ac:dyDescent="0.25">
      <c r="A220" t="s">
        <v>12</v>
      </c>
      <c r="B220" t="str">
        <f t="shared" si="7"/>
        <v/>
      </c>
      <c r="C220" t="str">
        <f t="shared" si="8"/>
        <v/>
      </c>
    </row>
    <row r="221" spans="1:3" x14ac:dyDescent="0.25">
      <c r="A221" t="s">
        <v>64</v>
      </c>
      <c r="B221" t="str">
        <f t="shared" si="7"/>
        <v/>
      </c>
      <c r="C221" t="str">
        <f t="shared" si="8"/>
        <v/>
      </c>
    </row>
    <row r="222" spans="1:3" x14ac:dyDescent="0.25">
      <c r="A222" t="s">
        <v>13</v>
      </c>
      <c r="B222" t="str">
        <f t="shared" si="7"/>
        <v/>
      </c>
      <c r="C222" t="str">
        <f t="shared" si="8"/>
        <v/>
      </c>
    </row>
    <row r="223" spans="1:3" x14ac:dyDescent="0.25">
      <c r="A223" t="s">
        <v>24</v>
      </c>
      <c r="B223" t="str">
        <f t="shared" si="7"/>
        <v/>
      </c>
      <c r="C223" t="str">
        <f t="shared" si="8"/>
        <v/>
      </c>
    </row>
    <row r="224" spans="1:3" x14ac:dyDescent="0.25">
      <c r="A224" t="s">
        <v>15</v>
      </c>
      <c r="B224" t="str">
        <f t="shared" si="7"/>
        <v/>
      </c>
      <c r="C224" t="str">
        <f t="shared" si="8"/>
        <v/>
      </c>
    </row>
    <row r="225" spans="1:3" x14ac:dyDescent="0.25">
      <c r="A225" t="s">
        <v>1</v>
      </c>
      <c r="B225" t="str">
        <f t="shared" si="7"/>
        <v>S, M, L, XL</v>
      </c>
      <c r="C225" t="str">
        <f t="shared" si="8"/>
        <v/>
      </c>
    </row>
    <row r="226" spans="1:3" x14ac:dyDescent="0.25">
      <c r="A226" t="s">
        <v>65</v>
      </c>
      <c r="B226" t="str">
        <f t="shared" si="7"/>
        <v>Peacoat Plaza Taupe Saddle Steel</v>
      </c>
      <c r="C226" t="str">
        <f t="shared" si="8"/>
        <v/>
      </c>
    </row>
    <row r="227" spans="1:3" x14ac:dyDescent="0.25">
      <c r="A227" t="s">
        <v>66</v>
      </c>
      <c r="B227" t="str">
        <f t="shared" si="7"/>
        <v>Almond Black Camel</v>
      </c>
    </row>
    <row r="228" spans="1:3" x14ac:dyDescent="0.25">
      <c r="A228" t="s">
        <v>115</v>
      </c>
      <c r="B228" t="str">
        <f t="shared" si="7"/>
        <v>37186BH ERNEST</v>
      </c>
      <c r="C228" t="str">
        <f t="shared" si="8"/>
        <v>Polished Elite Finish</v>
      </c>
    </row>
    <row r="229" spans="1:3" x14ac:dyDescent="0.25">
      <c r="A229" t="s">
        <v>38</v>
      </c>
      <c r="B229" t="str">
        <f t="shared" si="7"/>
        <v/>
      </c>
      <c r="C229" t="str">
        <f t="shared" si="8"/>
        <v/>
      </c>
    </row>
    <row r="230" spans="1:3" x14ac:dyDescent="0.25">
      <c r="A230" t="s">
        <v>49</v>
      </c>
      <c r="B230" t="str">
        <f t="shared" si="7"/>
        <v/>
      </c>
      <c r="C230" t="str">
        <f t="shared" si="8"/>
        <v/>
      </c>
    </row>
    <row r="231" spans="1:3" x14ac:dyDescent="0.25">
      <c r="A231" t="s">
        <v>116</v>
      </c>
      <c r="B231" t="str">
        <f t="shared" si="7"/>
        <v/>
      </c>
      <c r="C231" t="str">
        <f t="shared" si="8"/>
        <v/>
      </c>
    </row>
    <row r="232" spans="1:3" x14ac:dyDescent="0.25">
      <c r="A232" t="s">
        <v>117</v>
      </c>
      <c r="B232" t="str">
        <f t="shared" si="7"/>
        <v/>
      </c>
      <c r="C232" t="str">
        <f t="shared" si="8"/>
        <v/>
      </c>
    </row>
    <row r="233" spans="1:3" x14ac:dyDescent="0.25">
      <c r="A233" t="s">
        <v>118</v>
      </c>
      <c r="B233" t="str">
        <f t="shared" si="7"/>
        <v/>
      </c>
      <c r="C233" t="str">
        <f t="shared" si="8"/>
        <v/>
      </c>
    </row>
    <row r="234" spans="1:3" x14ac:dyDescent="0.25">
      <c r="A234" t="s">
        <v>24</v>
      </c>
      <c r="B234" t="str">
        <f t="shared" si="7"/>
        <v/>
      </c>
      <c r="C234" t="str">
        <f t="shared" si="8"/>
        <v/>
      </c>
    </row>
    <row r="235" spans="1:3" x14ac:dyDescent="0.25">
      <c r="A235" t="s">
        <v>15</v>
      </c>
      <c r="B235" t="str">
        <f t="shared" si="7"/>
        <v/>
      </c>
      <c r="C235" t="str">
        <f t="shared" si="8"/>
        <v/>
      </c>
    </row>
    <row r="236" spans="1:3" x14ac:dyDescent="0.25">
      <c r="A236" t="s">
        <v>1</v>
      </c>
      <c r="B236" t="str">
        <f t="shared" si="7"/>
        <v>S, M, L, XL</v>
      </c>
      <c r="C236" t="str">
        <f t="shared" si="8"/>
        <v/>
      </c>
    </row>
    <row r="237" spans="1:3" x14ac:dyDescent="0.25">
      <c r="A237" t="s">
        <v>119</v>
      </c>
      <c r="B237" t="str">
        <f t="shared" si="7"/>
        <v>Black Midnight Brown Unbleached</v>
      </c>
      <c r="C237" t="str">
        <f t="shared" si="8"/>
        <v/>
      </c>
    </row>
    <row r="238" spans="1:3" x14ac:dyDescent="0.25">
      <c r="A238" t="s">
        <v>6</v>
      </c>
      <c r="B238" t="str">
        <f t="shared" si="7"/>
        <v>37173BH AMMON</v>
      </c>
      <c r="C238" t="str">
        <f t="shared" si="8"/>
        <v>Elite Finish</v>
      </c>
    </row>
    <row r="239" spans="1:3" x14ac:dyDescent="0.25">
      <c r="A239" t="s">
        <v>120</v>
      </c>
      <c r="B239" t="str">
        <f t="shared" si="7"/>
        <v/>
      </c>
      <c r="C239" t="str">
        <f t="shared" si="8"/>
        <v/>
      </c>
    </row>
    <row r="240" spans="1:3" x14ac:dyDescent="0.25">
      <c r="A240" t="s">
        <v>121</v>
      </c>
      <c r="B240" t="str">
        <f t="shared" si="7"/>
        <v/>
      </c>
      <c r="C240" t="str">
        <f t="shared" si="8"/>
        <v/>
      </c>
    </row>
    <row r="241" spans="1:3" x14ac:dyDescent="0.25">
      <c r="A241" t="s">
        <v>64</v>
      </c>
      <c r="B241" t="str">
        <f t="shared" si="7"/>
        <v/>
      </c>
      <c r="C241" t="str">
        <f t="shared" si="8"/>
        <v/>
      </c>
    </row>
    <row r="242" spans="1:3" x14ac:dyDescent="0.25">
      <c r="A242" t="s">
        <v>13</v>
      </c>
      <c r="B242" t="str">
        <f t="shared" si="7"/>
        <v/>
      </c>
      <c r="C242" t="str">
        <f t="shared" si="8"/>
        <v/>
      </c>
    </row>
    <row r="243" spans="1:3" x14ac:dyDescent="0.25">
      <c r="A243" t="s">
        <v>24</v>
      </c>
      <c r="B243" t="str">
        <f t="shared" si="7"/>
        <v/>
      </c>
      <c r="C243" t="str">
        <f t="shared" si="8"/>
        <v/>
      </c>
    </row>
    <row r="244" spans="1:3" x14ac:dyDescent="0.25">
      <c r="A244" t="s">
        <v>15</v>
      </c>
      <c r="B244" t="str">
        <f t="shared" si="7"/>
        <v/>
      </c>
      <c r="C244" t="str">
        <f t="shared" si="8"/>
        <v/>
      </c>
    </row>
    <row r="245" spans="1:3" x14ac:dyDescent="0.25">
      <c r="A245" t="s">
        <v>1</v>
      </c>
      <c r="B245" t="str">
        <f t="shared" si="7"/>
        <v>S, M, L, XL</v>
      </c>
      <c r="C245" t="str">
        <f t="shared" si="8"/>
        <v/>
      </c>
    </row>
    <row r="246" spans="1:3" x14ac:dyDescent="0.25">
      <c r="A246" t="s">
        <v>65</v>
      </c>
      <c r="B246" t="str">
        <f t="shared" si="7"/>
        <v>Peacoat Plaza Taupe Saddle Steel</v>
      </c>
      <c r="C246" t="str">
        <f t="shared" si="8"/>
        <v/>
      </c>
    </row>
    <row r="247" spans="1:3" x14ac:dyDescent="0.25">
      <c r="A247" t="s">
        <v>122</v>
      </c>
      <c r="B247" t="str">
        <f t="shared" si="7"/>
        <v>Almond Black Camel Henna</v>
      </c>
    </row>
    <row r="248" spans="1:3" x14ac:dyDescent="0.25">
      <c r="A248" t="s">
        <v>123</v>
      </c>
      <c r="B248" t="str">
        <f t="shared" si="7"/>
        <v>30002BH BARKSDALE</v>
      </c>
      <c r="C248" t="str">
        <f t="shared" si="8"/>
        <v>Polished Elite Stiffened Finish</v>
      </c>
    </row>
    <row r="249" spans="1:3" x14ac:dyDescent="0.25">
      <c r="A249" t="s">
        <v>18</v>
      </c>
      <c r="B249" t="str">
        <f t="shared" si="7"/>
        <v/>
      </c>
      <c r="C249" t="str">
        <f t="shared" si="8"/>
        <v/>
      </c>
    </row>
    <row r="250" spans="1:3" x14ac:dyDescent="0.25">
      <c r="A250" t="s">
        <v>124</v>
      </c>
      <c r="B250" t="str">
        <f t="shared" si="7"/>
        <v/>
      </c>
      <c r="C250" t="str">
        <f t="shared" si="8"/>
        <v/>
      </c>
    </row>
    <row r="251" spans="1:3" x14ac:dyDescent="0.25">
      <c r="A251" t="s">
        <v>96</v>
      </c>
      <c r="B251" t="str">
        <f t="shared" si="7"/>
        <v/>
      </c>
      <c r="C251" t="str">
        <f t="shared" si="8"/>
        <v/>
      </c>
    </row>
    <row r="252" spans="1:3" x14ac:dyDescent="0.25">
      <c r="A252" t="s">
        <v>125</v>
      </c>
      <c r="B252" t="str">
        <f t="shared" si="7"/>
        <v/>
      </c>
      <c r="C252" t="str">
        <f t="shared" si="8"/>
        <v/>
      </c>
    </row>
    <row r="253" spans="1:3" x14ac:dyDescent="0.25">
      <c r="A253" t="s">
        <v>30</v>
      </c>
      <c r="B253" t="str">
        <f t="shared" si="7"/>
        <v/>
      </c>
      <c r="C253" t="str">
        <f t="shared" si="8"/>
        <v/>
      </c>
    </row>
    <row r="254" spans="1:3" x14ac:dyDescent="0.25">
      <c r="A254" t="s">
        <v>24</v>
      </c>
      <c r="B254" t="str">
        <f t="shared" si="7"/>
        <v/>
      </c>
      <c r="C254" t="str">
        <f t="shared" si="8"/>
        <v/>
      </c>
    </row>
    <row r="255" spans="1:3" x14ac:dyDescent="0.25">
      <c r="A255" t="s">
        <v>35</v>
      </c>
      <c r="B255" t="str">
        <f t="shared" si="7"/>
        <v/>
      </c>
      <c r="C255" t="str">
        <f t="shared" si="8"/>
        <v/>
      </c>
    </row>
    <row r="256" spans="1:3" x14ac:dyDescent="0.25">
      <c r="A256" t="s">
        <v>15</v>
      </c>
      <c r="B256" t="str">
        <f t="shared" si="7"/>
        <v/>
      </c>
      <c r="C256" t="str">
        <f t="shared" si="8"/>
        <v/>
      </c>
    </row>
    <row r="257" spans="1:3" x14ac:dyDescent="0.25">
      <c r="A257" t="s">
        <v>1</v>
      </c>
      <c r="B257" t="str">
        <f t="shared" ref="B257:B313" si="9">_xlfn.LET(_xlpm.isSizes,IFERROR(FIND(",",A257)&gt;=1,FALSE),_xlpm.isSizesUp,IFERROR(FIND(",",A256)&gt;=1,FALSE),_xlpm.isName,AND(IFERROR(VALUE(MID(A257,1,1)),FALSE),NOT(IFERROR(FIND("” ",A257)&gt;=1,FALSE)),NOT(IFERROR(FIND("/",A257)&gt;=1,FALSE))),_xlpm.isNameDown,AND(IFERROR(VALUE(MID(A258,1,1)),FALSE),NOT(IFERROR(FIND("” ",A258)&gt;=1,FALSE)),NOT(IFERROR(FIND("/",A258)&gt;=1,FALSE))),IF(_xlpm.isSizes,A257,IF(_xlpm.isSizesUp,A257,IF(_xlpm.isName,A257,IF(AND(_xlpm.isNameDown&lt;&gt;_xlpm.isName),A257,"")))))</f>
        <v>S, M, L, XL</v>
      </c>
      <c r="C257" t="str">
        <f t="shared" si="8"/>
        <v/>
      </c>
    </row>
    <row r="258" spans="1:3" x14ac:dyDescent="0.25">
      <c r="A258" t="s">
        <v>126</v>
      </c>
      <c r="B258" t="str">
        <f t="shared" si="9"/>
        <v>Beech Black Whiskey</v>
      </c>
      <c r="C258" t="str">
        <f t="shared" si="8"/>
        <v/>
      </c>
    </row>
    <row r="259" spans="1:3" x14ac:dyDescent="0.25">
      <c r="A259" t="s">
        <v>127</v>
      </c>
      <c r="B259" t="str">
        <f t="shared" si="9"/>
        <v>20006BH DEVERS</v>
      </c>
      <c r="C259" t="str">
        <f t="shared" si="8"/>
        <v>Elite Stiffened Finish</v>
      </c>
    </row>
    <row r="260" spans="1:3" x14ac:dyDescent="0.25">
      <c r="A260" t="s">
        <v>38</v>
      </c>
      <c r="B260" t="str">
        <f t="shared" si="9"/>
        <v/>
      </c>
      <c r="C260" t="str">
        <f t="shared" si="8"/>
        <v/>
      </c>
    </row>
    <row r="261" spans="1:3" x14ac:dyDescent="0.25">
      <c r="A261" t="s">
        <v>39</v>
      </c>
      <c r="B261" t="str">
        <f t="shared" si="9"/>
        <v/>
      </c>
      <c r="C261" t="str">
        <f t="shared" si="8"/>
        <v/>
      </c>
    </row>
    <row r="262" spans="1:3" x14ac:dyDescent="0.25">
      <c r="A262" t="s">
        <v>69</v>
      </c>
      <c r="B262" t="str">
        <f t="shared" si="9"/>
        <v/>
      </c>
      <c r="C262" t="str">
        <f t="shared" si="8"/>
        <v/>
      </c>
    </row>
    <row r="263" spans="1:3" x14ac:dyDescent="0.25">
      <c r="A263" t="s">
        <v>128</v>
      </c>
      <c r="B263" t="str">
        <f t="shared" si="9"/>
        <v/>
      </c>
      <c r="C263" t="str">
        <f t="shared" si="8"/>
        <v/>
      </c>
    </row>
    <row r="264" spans="1:3" x14ac:dyDescent="0.25">
      <c r="A264" t="s">
        <v>24</v>
      </c>
      <c r="B264" t="str">
        <f t="shared" si="9"/>
        <v/>
      </c>
      <c r="C264" t="str">
        <f t="shared" si="8"/>
        <v/>
      </c>
    </row>
    <row r="265" spans="1:3" x14ac:dyDescent="0.25">
      <c r="A265" t="s">
        <v>15</v>
      </c>
      <c r="B265" t="str">
        <f t="shared" si="9"/>
        <v/>
      </c>
      <c r="C265" t="str">
        <f t="shared" si="8"/>
        <v/>
      </c>
    </row>
    <row r="266" spans="1:3" x14ac:dyDescent="0.25">
      <c r="A266" t="s">
        <v>1</v>
      </c>
      <c r="B266" t="str">
        <f t="shared" si="9"/>
        <v>S, M, L, XL</v>
      </c>
      <c r="C266" t="str">
        <f t="shared" si="8"/>
        <v/>
      </c>
    </row>
    <row r="267" spans="1:3" x14ac:dyDescent="0.25">
      <c r="A267" t="s">
        <v>129</v>
      </c>
      <c r="B267" t="str">
        <f>_xlfn.LET(_xlpm.isSizes,IFERROR(FIND(",",A267)&gt;=1,FALSE),_xlpm.isSizesUp,IFERROR(FIND(",",A266)&gt;=1,FALSE),_xlpm.isName,AND(IFERROR(VALUE(MID(A267,1,1)),FALSE),NOT(IFERROR(FIND("” ",A267)&gt;=1,FALSE)),NOT(IFERROR(FIND("/",A267)&gt;=1,FALSE))),_xlpm.isNameDown,AND(IFERROR(VALUE(MID(#REF!,1,1)),FALSE),NOT(IFERROR(FIND("” ",#REF!)&gt;=1,FALSE)),NOT(IFERROR(FIND("/",#REF!)&gt;=1,FALSE))),IF(_xlpm.isSizes,A267,IF(_xlpm.isSizesUp,A267,IF(_xlpm.isName,A267,IF(AND(_xlpm.isNameDown&lt;&gt;_xlpm.isName),A267,"")))))</f>
        <v>Ink Blue Plaza Taupe</v>
      </c>
      <c r="C267" t="str">
        <f t="shared" ref="C267:C330" si="10">IF(AND(B267&lt;&gt;"",B266&lt;&gt;"",B265&lt;&gt;""),A270,"")</f>
        <v/>
      </c>
    </row>
    <row r="268" spans="1:3" x14ac:dyDescent="0.25">
      <c r="A268" t="s">
        <v>130</v>
      </c>
      <c r="B268" t="str">
        <f>_xlfn.LET(_xlpm.isSizes,IFERROR(FIND(",",A268)&gt;=1,FALSE),_xlpm.isSizesUp,IFERROR(FIND(",",#REF!)&gt;=1,FALSE),_xlpm.isName,AND(IFERROR(VALUE(MID(A268,1,1)),FALSE),NOT(IFERROR(FIND("” ",A268)&gt;=1,FALSE)),NOT(IFERROR(FIND("/",A268)&gt;=1,FALSE))),_xlpm.isNameDown,AND(IFERROR(VALUE(MID(A269,1,1)),FALSE),NOT(IFERROR(FIND("” ",A269)&gt;=1,FALSE)),NOT(IFERROR(FIND("/",A269)&gt;=1,FALSE))),IF(_xlpm.isSizes,A268,IF(_xlpm.isSizesUp,A268,IF(_xlpm.isName,A268,IF(AND(_xlpm.isNameDown&lt;&gt;_xlpm.isName),A268,"")))))</f>
        <v>37158BH BRANDT</v>
      </c>
      <c r="C268" t="str">
        <f t="shared" si="10"/>
        <v>Lanolux®</v>
      </c>
    </row>
    <row r="269" spans="1:3" x14ac:dyDescent="0.25">
      <c r="A269" t="s">
        <v>62</v>
      </c>
      <c r="B269" t="str">
        <f t="shared" si="9"/>
        <v/>
      </c>
      <c r="C269" t="str">
        <f t="shared" si="10"/>
        <v/>
      </c>
    </row>
    <row r="270" spans="1:3" x14ac:dyDescent="0.25">
      <c r="A270" t="s">
        <v>131</v>
      </c>
      <c r="B270" t="str">
        <f t="shared" si="9"/>
        <v/>
      </c>
      <c r="C270" t="str">
        <f t="shared" si="10"/>
        <v/>
      </c>
    </row>
    <row r="271" spans="1:3" x14ac:dyDescent="0.25">
      <c r="A271" t="s">
        <v>132</v>
      </c>
      <c r="B271" t="str">
        <f t="shared" si="9"/>
        <v/>
      </c>
      <c r="C271" t="str">
        <f t="shared" si="10"/>
        <v/>
      </c>
    </row>
    <row r="272" spans="1:3" x14ac:dyDescent="0.25">
      <c r="A272" t="s">
        <v>133</v>
      </c>
      <c r="B272" t="str">
        <f t="shared" si="9"/>
        <v/>
      </c>
      <c r="C272" t="str">
        <f t="shared" si="10"/>
        <v/>
      </c>
    </row>
    <row r="273" spans="1:3" x14ac:dyDescent="0.25">
      <c r="A273" t="s">
        <v>24</v>
      </c>
      <c r="B273" t="str">
        <f t="shared" si="9"/>
        <v/>
      </c>
      <c r="C273" t="str">
        <f t="shared" si="10"/>
        <v/>
      </c>
    </row>
    <row r="274" spans="1:3" x14ac:dyDescent="0.25">
      <c r="A274" t="s">
        <v>15</v>
      </c>
      <c r="B274" t="str">
        <f t="shared" si="9"/>
        <v/>
      </c>
      <c r="C274" t="str">
        <f t="shared" si="10"/>
        <v/>
      </c>
    </row>
    <row r="275" spans="1:3" x14ac:dyDescent="0.25">
      <c r="A275" t="s">
        <v>134</v>
      </c>
      <c r="B275" t="str">
        <f t="shared" si="9"/>
        <v>S, M, L, XL, XXL, XXXL</v>
      </c>
      <c r="C275" t="str">
        <f t="shared" si="10"/>
        <v/>
      </c>
    </row>
    <row r="276" spans="1:3" x14ac:dyDescent="0.25">
      <c r="A276" t="s">
        <v>135</v>
      </c>
      <c r="B276" t="str">
        <f t="shared" si="9"/>
        <v>Black Black Mix Bluestone Walnut</v>
      </c>
      <c r="C276" t="str">
        <f t="shared" si="10"/>
        <v/>
      </c>
    </row>
    <row r="277" spans="1:3" x14ac:dyDescent="0.25">
      <c r="A277" t="s">
        <v>136</v>
      </c>
      <c r="B277" t="str">
        <f t="shared" si="9"/>
        <v>37161BH PERRY</v>
      </c>
      <c r="C277" t="str">
        <f t="shared" si="10"/>
        <v>Lanolux®</v>
      </c>
    </row>
    <row r="278" spans="1:3" x14ac:dyDescent="0.25">
      <c r="A278" t="s">
        <v>62</v>
      </c>
      <c r="B278" t="str">
        <f t="shared" si="9"/>
        <v/>
      </c>
      <c r="C278" t="str">
        <f t="shared" si="10"/>
        <v/>
      </c>
    </row>
    <row r="279" spans="1:3" x14ac:dyDescent="0.25">
      <c r="A279" t="s">
        <v>63</v>
      </c>
      <c r="B279" t="str">
        <f t="shared" si="9"/>
        <v/>
      </c>
      <c r="C279" t="str">
        <f t="shared" si="10"/>
        <v/>
      </c>
    </row>
    <row r="280" spans="1:3" x14ac:dyDescent="0.25">
      <c r="A280" t="s">
        <v>132</v>
      </c>
      <c r="B280" t="str">
        <f t="shared" si="9"/>
        <v/>
      </c>
      <c r="C280" t="str">
        <f t="shared" si="10"/>
        <v/>
      </c>
    </row>
    <row r="281" spans="1:3" x14ac:dyDescent="0.25">
      <c r="A281" t="s">
        <v>133</v>
      </c>
      <c r="B281" t="str">
        <f t="shared" si="9"/>
        <v/>
      </c>
      <c r="C281" t="str">
        <f t="shared" si="10"/>
        <v/>
      </c>
    </row>
    <row r="282" spans="1:3" x14ac:dyDescent="0.25">
      <c r="A282" t="s">
        <v>24</v>
      </c>
      <c r="B282" t="str">
        <f t="shared" si="9"/>
        <v/>
      </c>
      <c r="C282" t="str">
        <f t="shared" si="10"/>
        <v/>
      </c>
    </row>
    <row r="283" spans="1:3" x14ac:dyDescent="0.25">
      <c r="A283" t="s">
        <v>15</v>
      </c>
      <c r="B283" t="str">
        <f t="shared" si="9"/>
        <v/>
      </c>
      <c r="C283" t="str">
        <f t="shared" si="10"/>
        <v/>
      </c>
    </row>
    <row r="284" spans="1:3" x14ac:dyDescent="0.25">
      <c r="A284" t="s">
        <v>1</v>
      </c>
      <c r="B284" t="str">
        <f t="shared" si="9"/>
        <v>S, M, L, XL</v>
      </c>
      <c r="C284" t="str">
        <f t="shared" si="10"/>
        <v/>
      </c>
    </row>
    <row r="285" spans="1:3" x14ac:dyDescent="0.25">
      <c r="A285" t="s">
        <v>137</v>
      </c>
      <c r="B285" t="str">
        <f t="shared" si="9"/>
        <v>Navy Serpent Walnut</v>
      </c>
      <c r="C285" t="str">
        <f t="shared" si="10"/>
        <v/>
      </c>
    </row>
    <row r="286" spans="1:3" x14ac:dyDescent="0.25">
      <c r="A286" t="s">
        <v>138</v>
      </c>
      <c r="B286" t="str">
        <f t="shared" si="9"/>
        <v>70656BH ACKER</v>
      </c>
      <c r="C286" t="str">
        <f t="shared" si="10"/>
        <v>LiteFelt®</v>
      </c>
    </row>
    <row r="287" spans="1:3" x14ac:dyDescent="0.25">
      <c r="A287" t="s">
        <v>62</v>
      </c>
      <c r="B287" t="str">
        <f t="shared" si="9"/>
        <v/>
      </c>
      <c r="C287" t="str">
        <f t="shared" si="10"/>
        <v/>
      </c>
    </row>
    <row r="288" spans="1:3" x14ac:dyDescent="0.25">
      <c r="A288" t="s">
        <v>139</v>
      </c>
      <c r="B288" t="str">
        <f t="shared" si="9"/>
        <v/>
      </c>
      <c r="C288" t="str">
        <f t="shared" si="10"/>
        <v/>
      </c>
    </row>
    <row r="289" spans="1:3" x14ac:dyDescent="0.25">
      <c r="A289" t="s">
        <v>140</v>
      </c>
      <c r="B289" t="str">
        <f t="shared" si="9"/>
        <v/>
      </c>
      <c r="C289" t="str">
        <f t="shared" si="10"/>
        <v/>
      </c>
    </row>
    <row r="290" spans="1:3" x14ac:dyDescent="0.25">
      <c r="A290" t="s">
        <v>141</v>
      </c>
      <c r="B290" t="str">
        <f t="shared" si="9"/>
        <v/>
      </c>
      <c r="C290" t="str">
        <f t="shared" si="10"/>
        <v/>
      </c>
    </row>
    <row r="291" spans="1:3" x14ac:dyDescent="0.25">
      <c r="A291" t="s">
        <v>142</v>
      </c>
      <c r="B291" t="str">
        <f t="shared" si="9"/>
        <v/>
      </c>
      <c r="C291" t="str">
        <f t="shared" si="10"/>
        <v/>
      </c>
    </row>
    <row r="292" spans="1:3" x14ac:dyDescent="0.25">
      <c r="A292" t="s">
        <v>143</v>
      </c>
      <c r="B292" t="str">
        <f t="shared" si="9"/>
        <v/>
      </c>
      <c r="C292" t="str">
        <f t="shared" si="10"/>
        <v/>
      </c>
    </row>
    <row r="293" spans="1:3" x14ac:dyDescent="0.25">
      <c r="A293" t="s">
        <v>1</v>
      </c>
      <c r="B293" t="str">
        <f t="shared" si="9"/>
        <v>S, M, L, XL</v>
      </c>
      <c r="C293" t="str">
        <f t="shared" si="10"/>
        <v/>
      </c>
    </row>
    <row r="294" spans="1:3" x14ac:dyDescent="0.25">
      <c r="A294" t="s">
        <v>119</v>
      </c>
      <c r="B294" t="str">
        <f t="shared" si="9"/>
        <v>Black Midnight Brown Unbleached</v>
      </c>
      <c r="C294" t="str">
        <f t="shared" si="10"/>
        <v/>
      </c>
    </row>
    <row r="295" spans="1:3" x14ac:dyDescent="0.25">
      <c r="A295" t="s">
        <v>144</v>
      </c>
      <c r="B295" t="str">
        <f t="shared" si="9"/>
        <v>7034 BLIXEN</v>
      </c>
      <c r="C295" t="str">
        <f t="shared" si="10"/>
        <v>LiteFelt®</v>
      </c>
    </row>
    <row r="296" spans="1:3" x14ac:dyDescent="0.25">
      <c r="A296" t="s">
        <v>62</v>
      </c>
      <c r="B296" t="str">
        <f t="shared" si="9"/>
        <v/>
      </c>
      <c r="C296" t="str">
        <f t="shared" si="10"/>
        <v/>
      </c>
    </row>
    <row r="297" spans="1:3" x14ac:dyDescent="0.25">
      <c r="A297" t="s">
        <v>112</v>
      </c>
      <c r="B297" t="str">
        <f t="shared" si="9"/>
        <v/>
      </c>
      <c r="C297" t="str">
        <f t="shared" si="10"/>
        <v/>
      </c>
    </row>
    <row r="298" spans="1:3" x14ac:dyDescent="0.25">
      <c r="A298" t="s">
        <v>140</v>
      </c>
      <c r="B298" t="str">
        <f t="shared" si="9"/>
        <v/>
      </c>
      <c r="C298" t="str">
        <f t="shared" si="10"/>
        <v/>
      </c>
    </row>
    <row r="299" spans="1:3" x14ac:dyDescent="0.25">
      <c r="A299" t="s">
        <v>13</v>
      </c>
      <c r="B299" t="str">
        <f t="shared" si="9"/>
        <v/>
      </c>
      <c r="C299" t="str">
        <f t="shared" si="10"/>
        <v/>
      </c>
    </row>
    <row r="300" spans="1:3" x14ac:dyDescent="0.25">
      <c r="A300" t="s">
        <v>35</v>
      </c>
      <c r="B300" t="str">
        <f t="shared" si="9"/>
        <v/>
      </c>
      <c r="C300" t="str">
        <f t="shared" si="10"/>
        <v/>
      </c>
    </row>
    <row r="301" spans="1:3" x14ac:dyDescent="0.25">
      <c r="A301" t="s">
        <v>143</v>
      </c>
      <c r="B301" t="str">
        <f t="shared" si="9"/>
        <v/>
      </c>
      <c r="C301" t="str">
        <f t="shared" si="10"/>
        <v/>
      </c>
    </row>
    <row r="302" spans="1:3" x14ac:dyDescent="0.25">
      <c r="A302" t="s">
        <v>105</v>
      </c>
      <c r="B302" t="str">
        <f t="shared" si="9"/>
        <v>S, M, L, XL, XXL</v>
      </c>
      <c r="C302" t="str">
        <f t="shared" si="10"/>
        <v/>
      </c>
    </row>
    <row r="303" spans="1:3" x14ac:dyDescent="0.25">
      <c r="A303" t="s">
        <v>145</v>
      </c>
      <c r="B303" t="str">
        <f t="shared" si="9"/>
        <v>Navy Nickel Satin Brass Silverbelly Vintage Blue</v>
      </c>
      <c r="C303" t="str">
        <f t="shared" si="10"/>
        <v/>
      </c>
    </row>
    <row r="304" spans="1:3" x14ac:dyDescent="0.25">
      <c r="A304" t="s">
        <v>344</v>
      </c>
      <c r="B304" t="str">
        <f t="shared" si="9"/>
        <v>Black Cognac Copper Medium Brown Mix Basalt Avion</v>
      </c>
    </row>
    <row r="305" spans="1:3" x14ac:dyDescent="0.25">
      <c r="A305" t="s">
        <v>146</v>
      </c>
      <c r="B305" t="str">
        <f t="shared" si="9"/>
        <v>7006 BRIAR</v>
      </c>
      <c r="C305" t="str">
        <f t="shared" si="10"/>
        <v>LiteFelt®</v>
      </c>
    </row>
    <row r="306" spans="1:3" x14ac:dyDescent="0.25">
      <c r="A306" t="s">
        <v>120</v>
      </c>
      <c r="B306" t="str">
        <f t="shared" si="9"/>
        <v/>
      </c>
      <c r="C306" t="str">
        <f t="shared" si="10"/>
        <v/>
      </c>
    </row>
    <row r="307" spans="1:3" x14ac:dyDescent="0.25">
      <c r="A307" t="s">
        <v>147</v>
      </c>
      <c r="B307" t="str">
        <f t="shared" si="9"/>
        <v/>
      </c>
      <c r="C307" t="str">
        <f t="shared" si="10"/>
        <v/>
      </c>
    </row>
    <row r="308" spans="1:3" x14ac:dyDescent="0.25">
      <c r="A308" t="s">
        <v>140</v>
      </c>
      <c r="B308" t="str">
        <f t="shared" si="9"/>
        <v/>
      </c>
      <c r="C308" t="str">
        <f t="shared" si="10"/>
        <v/>
      </c>
    </row>
    <row r="309" spans="1:3" x14ac:dyDescent="0.25">
      <c r="A309" t="s">
        <v>133</v>
      </c>
      <c r="B309" t="str">
        <f t="shared" si="9"/>
        <v/>
      </c>
      <c r="C309" t="str">
        <f t="shared" si="10"/>
        <v/>
      </c>
    </row>
    <row r="310" spans="1:3" x14ac:dyDescent="0.25">
      <c r="A310" t="s">
        <v>143</v>
      </c>
      <c r="B310" t="str">
        <f t="shared" si="9"/>
        <v/>
      </c>
      <c r="C310" t="str">
        <f t="shared" si="10"/>
        <v/>
      </c>
    </row>
    <row r="311" spans="1:3" x14ac:dyDescent="0.25">
      <c r="A311" t="s">
        <v>1</v>
      </c>
      <c r="B311" t="str">
        <f t="shared" si="9"/>
        <v>S, M, L, XL</v>
      </c>
      <c r="C311" t="str">
        <f t="shared" si="10"/>
        <v/>
      </c>
    </row>
    <row r="312" spans="1:3" x14ac:dyDescent="0.25">
      <c r="A312" t="s">
        <v>148</v>
      </c>
      <c r="B312" t="str">
        <f t="shared" si="9"/>
        <v>Black Unbleached Woodland Mix</v>
      </c>
      <c r="C312" t="str">
        <f t="shared" si="10"/>
        <v/>
      </c>
    </row>
    <row r="313" spans="1:3" x14ac:dyDescent="0.25">
      <c r="A313" t="s">
        <v>149</v>
      </c>
      <c r="B313" t="str">
        <f t="shared" si="9"/>
        <v>70655BH LUND</v>
      </c>
      <c r="C313" t="str">
        <f t="shared" si="10"/>
        <v>LiteFelt®</v>
      </c>
    </row>
    <row r="314" spans="1:3" x14ac:dyDescent="0.25">
      <c r="A314" t="s">
        <v>38</v>
      </c>
      <c r="B314" t="str">
        <f t="shared" ref="B314:B377" si="11">_xlfn.LET(_xlpm.isSizes,IFERROR(FIND(",",A314)&gt;=1,FALSE),_xlpm.isSizesUp,IFERROR(FIND(",",A313)&gt;=1,FALSE),_xlpm.isName,AND(IFERROR(VALUE(MID(A314,1,1)),FALSE),NOT(IFERROR(FIND("” ",A314)&gt;=1,FALSE)),NOT(IFERROR(FIND("/",A314)&gt;=1,FALSE))),_xlpm.isNameDown,AND(IFERROR(VALUE(MID(A315,1,1)),FALSE),NOT(IFERROR(FIND("” ",A315)&gt;=1,FALSE)),NOT(IFERROR(FIND("/",A315)&gt;=1,FALSE))),IF(_xlpm.isSizes,A314,IF(_xlpm.isSizesUp,A314,IF(_xlpm.isName,A314,IF(AND(_xlpm.isNameDown&lt;&gt;_xlpm.isName),A314,"")))))</f>
        <v/>
      </c>
      <c r="C314" t="str">
        <f t="shared" si="10"/>
        <v/>
      </c>
    </row>
    <row r="315" spans="1:3" x14ac:dyDescent="0.25">
      <c r="A315" t="s">
        <v>19</v>
      </c>
      <c r="B315" t="str">
        <f t="shared" si="11"/>
        <v/>
      </c>
      <c r="C315" t="str">
        <f t="shared" si="10"/>
        <v/>
      </c>
    </row>
    <row r="316" spans="1:3" x14ac:dyDescent="0.25">
      <c r="A316" t="s">
        <v>140</v>
      </c>
      <c r="B316" t="str">
        <f t="shared" si="11"/>
        <v/>
      </c>
      <c r="C316" t="str">
        <f t="shared" si="10"/>
        <v/>
      </c>
    </row>
    <row r="317" spans="1:3" x14ac:dyDescent="0.25">
      <c r="A317" t="s">
        <v>150</v>
      </c>
      <c r="B317" t="str">
        <f t="shared" si="11"/>
        <v/>
      </c>
      <c r="C317" t="str">
        <f t="shared" si="10"/>
        <v/>
      </c>
    </row>
    <row r="318" spans="1:3" x14ac:dyDescent="0.25">
      <c r="A318" t="s">
        <v>35</v>
      </c>
      <c r="B318" t="str">
        <f t="shared" si="11"/>
        <v/>
      </c>
      <c r="C318" t="str">
        <f t="shared" si="10"/>
        <v/>
      </c>
    </row>
    <row r="319" spans="1:3" x14ac:dyDescent="0.25">
      <c r="A319" t="s">
        <v>143</v>
      </c>
      <c r="B319" t="str">
        <f t="shared" si="11"/>
        <v/>
      </c>
      <c r="C319" t="str">
        <f t="shared" si="10"/>
        <v/>
      </c>
    </row>
    <row r="320" spans="1:3" x14ac:dyDescent="0.25">
      <c r="A320" t="s">
        <v>1</v>
      </c>
      <c r="B320" t="str">
        <f t="shared" si="11"/>
        <v>S, M, L, XL</v>
      </c>
      <c r="C320" t="str">
        <f t="shared" si="10"/>
        <v/>
      </c>
    </row>
    <row r="321" spans="1:3" x14ac:dyDescent="0.25">
      <c r="A321" t="s">
        <v>151</v>
      </c>
      <c r="B321" t="str">
        <f t="shared" si="11"/>
        <v>Black Ochre</v>
      </c>
      <c r="C321" t="str">
        <f t="shared" si="10"/>
        <v/>
      </c>
    </row>
    <row r="322" spans="1:3" x14ac:dyDescent="0.25">
      <c r="A322" t="s">
        <v>152</v>
      </c>
      <c r="B322" t="str">
        <f t="shared" si="11"/>
        <v>70658BH MOLIN</v>
      </c>
      <c r="C322" t="str">
        <f t="shared" si="10"/>
        <v>LiteFelt®</v>
      </c>
    </row>
    <row r="323" spans="1:3" x14ac:dyDescent="0.25">
      <c r="A323" t="s">
        <v>80</v>
      </c>
      <c r="B323" t="str">
        <f t="shared" si="11"/>
        <v/>
      </c>
      <c r="C323" t="str">
        <f t="shared" si="10"/>
        <v/>
      </c>
    </row>
    <row r="324" spans="1:3" x14ac:dyDescent="0.25">
      <c r="A324" t="s">
        <v>153</v>
      </c>
      <c r="B324" t="str">
        <f t="shared" si="11"/>
        <v/>
      </c>
      <c r="C324" t="str">
        <f t="shared" si="10"/>
        <v/>
      </c>
    </row>
    <row r="325" spans="1:3" x14ac:dyDescent="0.25">
      <c r="A325" t="s">
        <v>140</v>
      </c>
      <c r="B325" t="str">
        <f t="shared" si="11"/>
        <v/>
      </c>
      <c r="C325" t="str">
        <f t="shared" si="10"/>
        <v/>
      </c>
    </row>
    <row r="326" spans="1:3" x14ac:dyDescent="0.25">
      <c r="A326" t="s">
        <v>154</v>
      </c>
      <c r="B326" t="str">
        <f t="shared" si="11"/>
        <v/>
      </c>
      <c r="C326" t="str">
        <f t="shared" si="10"/>
        <v/>
      </c>
    </row>
    <row r="327" spans="1:3" x14ac:dyDescent="0.25">
      <c r="A327" t="s">
        <v>143</v>
      </c>
      <c r="B327" t="str">
        <f t="shared" si="11"/>
        <v/>
      </c>
      <c r="C327" t="str">
        <f t="shared" si="10"/>
        <v/>
      </c>
    </row>
    <row r="328" spans="1:3" x14ac:dyDescent="0.25">
      <c r="A328" t="s">
        <v>1</v>
      </c>
      <c r="B328" t="str">
        <f t="shared" si="11"/>
        <v>S, M, L, XL</v>
      </c>
      <c r="C328" t="str">
        <f t="shared" si="10"/>
        <v/>
      </c>
    </row>
    <row r="329" spans="1:3" x14ac:dyDescent="0.25">
      <c r="A329" t="s">
        <v>155</v>
      </c>
      <c r="B329" t="str">
        <f t="shared" si="11"/>
        <v>Black Oak</v>
      </c>
      <c r="C329" t="str">
        <f t="shared" si="10"/>
        <v/>
      </c>
    </row>
    <row r="330" spans="1:3" x14ac:dyDescent="0.25">
      <c r="A330" t="s">
        <v>156</v>
      </c>
      <c r="B330" t="str">
        <f t="shared" si="11"/>
        <v>70657BH FALCON</v>
      </c>
      <c r="C330" t="str">
        <f t="shared" si="10"/>
        <v>LiteFelt®</v>
      </c>
    </row>
    <row r="331" spans="1:3" x14ac:dyDescent="0.25">
      <c r="A331" t="s">
        <v>157</v>
      </c>
      <c r="B331" t="str">
        <f t="shared" si="11"/>
        <v/>
      </c>
      <c r="C331" t="str">
        <f t="shared" ref="C331:C394" si="12">IF(AND(B331&lt;&gt;"",B330&lt;&gt;"",B329&lt;&gt;""),A334,"")</f>
        <v/>
      </c>
    </row>
    <row r="332" spans="1:3" x14ac:dyDescent="0.25">
      <c r="A332" t="s">
        <v>29</v>
      </c>
      <c r="B332" t="str">
        <f t="shared" si="11"/>
        <v/>
      </c>
      <c r="C332" t="str">
        <f t="shared" si="12"/>
        <v/>
      </c>
    </row>
    <row r="333" spans="1:3" x14ac:dyDescent="0.25">
      <c r="A333" t="s">
        <v>140</v>
      </c>
      <c r="B333" t="str">
        <f t="shared" si="11"/>
        <v/>
      </c>
      <c r="C333" t="str">
        <f t="shared" si="12"/>
        <v/>
      </c>
    </row>
    <row r="334" spans="1:3" x14ac:dyDescent="0.25">
      <c r="A334" t="s">
        <v>158</v>
      </c>
      <c r="B334" t="str">
        <f t="shared" si="11"/>
        <v/>
      </c>
      <c r="C334" t="str">
        <f t="shared" si="12"/>
        <v/>
      </c>
    </row>
    <row r="335" spans="1:3" x14ac:dyDescent="0.25">
      <c r="A335" t="s">
        <v>30</v>
      </c>
      <c r="B335" t="str">
        <f t="shared" si="11"/>
        <v/>
      </c>
      <c r="C335" t="str">
        <f t="shared" si="12"/>
        <v/>
      </c>
    </row>
    <row r="336" spans="1:3" x14ac:dyDescent="0.25">
      <c r="A336" t="s">
        <v>143</v>
      </c>
      <c r="B336" t="str">
        <f t="shared" si="11"/>
        <v/>
      </c>
      <c r="C336" t="str">
        <f t="shared" si="12"/>
        <v/>
      </c>
    </row>
    <row r="337" spans="1:3" x14ac:dyDescent="0.25">
      <c r="A337" t="s">
        <v>1</v>
      </c>
      <c r="B337" t="str">
        <f t="shared" si="11"/>
        <v>S, M, L, XL</v>
      </c>
      <c r="C337" t="str">
        <f t="shared" si="12"/>
        <v/>
      </c>
    </row>
    <row r="338" spans="1:3" x14ac:dyDescent="0.25">
      <c r="A338" t="s">
        <v>159</v>
      </c>
      <c r="B338" t="str">
        <f t="shared" si="11"/>
        <v>Avion Black</v>
      </c>
      <c r="C338" t="str">
        <f t="shared" si="12"/>
        <v/>
      </c>
    </row>
    <row r="339" spans="1:3" x14ac:dyDescent="0.25">
      <c r="A339" t="s">
        <v>160</v>
      </c>
      <c r="B339" t="str">
        <f t="shared" si="11"/>
        <v>70659BH COLVIN</v>
      </c>
      <c r="C339" t="str">
        <f t="shared" si="12"/>
        <v>LiteFelt®</v>
      </c>
    </row>
    <row r="340" spans="1:3" x14ac:dyDescent="0.25">
      <c r="A340" t="s">
        <v>32</v>
      </c>
      <c r="B340" t="str">
        <f t="shared" si="11"/>
        <v/>
      </c>
      <c r="C340" t="str">
        <f t="shared" si="12"/>
        <v/>
      </c>
    </row>
    <row r="341" spans="1:3" x14ac:dyDescent="0.25">
      <c r="A341" t="s">
        <v>75</v>
      </c>
      <c r="B341" t="str">
        <f t="shared" si="11"/>
        <v/>
      </c>
      <c r="C341" t="str">
        <f t="shared" si="12"/>
        <v/>
      </c>
    </row>
    <row r="342" spans="1:3" x14ac:dyDescent="0.25">
      <c r="A342" t="s">
        <v>140</v>
      </c>
      <c r="B342" t="str">
        <f t="shared" si="11"/>
        <v/>
      </c>
      <c r="C342" t="str">
        <f t="shared" si="12"/>
        <v/>
      </c>
    </row>
    <row r="343" spans="1:3" x14ac:dyDescent="0.25">
      <c r="A343" t="s">
        <v>161</v>
      </c>
      <c r="B343" t="str">
        <f t="shared" si="11"/>
        <v/>
      </c>
      <c r="C343" t="str">
        <f t="shared" si="12"/>
        <v/>
      </c>
    </row>
    <row r="344" spans="1:3" x14ac:dyDescent="0.25">
      <c r="A344" t="s">
        <v>143</v>
      </c>
      <c r="B344" t="str">
        <f t="shared" si="11"/>
        <v/>
      </c>
      <c r="C344" t="str">
        <f t="shared" si="12"/>
        <v/>
      </c>
    </row>
    <row r="345" spans="1:3" x14ac:dyDescent="0.25">
      <c r="A345" t="s">
        <v>1</v>
      </c>
      <c r="B345" t="str">
        <f t="shared" si="11"/>
        <v>S, M, L, XL</v>
      </c>
      <c r="C345" t="str">
        <f t="shared" si="12"/>
        <v/>
      </c>
    </row>
    <row r="346" spans="1:3" x14ac:dyDescent="0.25">
      <c r="A346" t="s">
        <v>162</v>
      </c>
      <c r="B346" t="str">
        <f t="shared" si="11"/>
        <v>Black Honey Uniform Green</v>
      </c>
      <c r="C346" t="str">
        <f t="shared" si="12"/>
        <v/>
      </c>
    </row>
    <row r="347" spans="1:3" x14ac:dyDescent="0.25">
      <c r="A347" t="s">
        <v>163</v>
      </c>
      <c r="B347" t="str">
        <f t="shared" si="11"/>
        <v>70660BH ERLER</v>
      </c>
      <c r="C347" t="str">
        <f t="shared" si="12"/>
        <v>LiteFelt®</v>
      </c>
    </row>
    <row r="348" spans="1:3" x14ac:dyDescent="0.25">
      <c r="A348" t="s">
        <v>164</v>
      </c>
      <c r="B348" t="str">
        <f t="shared" si="11"/>
        <v/>
      </c>
      <c r="C348" t="str">
        <f t="shared" si="12"/>
        <v/>
      </c>
    </row>
    <row r="349" spans="1:3" x14ac:dyDescent="0.25">
      <c r="A349" t="s">
        <v>139</v>
      </c>
      <c r="B349" t="str">
        <f t="shared" si="11"/>
        <v/>
      </c>
      <c r="C349" t="str">
        <f t="shared" si="12"/>
        <v/>
      </c>
    </row>
    <row r="350" spans="1:3" x14ac:dyDescent="0.25">
      <c r="A350" t="s">
        <v>140</v>
      </c>
      <c r="B350" t="str">
        <f t="shared" si="11"/>
        <v/>
      </c>
      <c r="C350" t="str">
        <f t="shared" si="12"/>
        <v/>
      </c>
    </row>
    <row r="351" spans="1:3" x14ac:dyDescent="0.25">
      <c r="A351" t="s">
        <v>165</v>
      </c>
      <c r="B351" t="str">
        <f t="shared" si="11"/>
        <v/>
      </c>
      <c r="C351" t="str">
        <f t="shared" si="12"/>
        <v/>
      </c>
    </row>
    <row r="352" spans="1:3" x14ac:dyDescent="0.25">
      <c r="A352" t="s">
        <v>30</v>
      </c>
      <c r="B352" t="str">
        <f t="shared" si="11"/>
        <v/>
      </c>
      <c r="C352" t="str">
        <f t="shared" si="12"/>
        <v/>
      </c>
    </row>
    <row r="353" spans="1:3" x14ac:dyDescent="0.25">
      <c r="A353" t="s">
        <v>166</v>
      </c>
      <c r="B353" t="str">
        <f t="shared" si="11"/>
        <v/>
      </c>
      <c r="C353" t="str">
        <f t="shared" si="12"/>
        <v/>
      </c>
    </row>
    <row r="354" spans="1:3" x14ac:dyDescent="0.25">
      <c r="A354" t="s">
        <v>143</v>
      </c>
      <c r="B354" t="str">
        <f t="shared" si="11"/>
        <v/>
      </c>
      <c r="C354" t="str">
        <f t="shared" si="12"/>
        <v/>
      </c>
    </row>
    <row r="355" spans="1:3" x14ac:dyDescent="0.25">
      <c r="A355" t="s">
        <v>1</v>
      </c>
      <c r="B355" t="str">
        <f t="shared" si="11"/>
        <v>S, M, L, XL</v>
      </c>
      <c r="C355" t="str">
        <f t="shared" si="12"/>
        <v/>
      </c>
    </row>
    <row r="356" spans="1:3" x14ac:dyDescent="0.25">
      <c r="A356" t="s">
        <v>167</v>
      </c>
      <c r="B356" t="str">
        <f t="shared" si="11"/>
        <v>Black Nickel Satin Brass Uniform Green</v>
      </c>
      <c r="C356" t="str">
        <f t="shared" si="12"/>
        <v/>
      </c>
    </row>
    <row r="357" spans="1:3" x14ac:dyDescent="0.25">
      <c r="A357" t="s">
        <v>168</v>
      </c>
      <c r="B357" t="str">
        <f t="shared" si="11"/>
        <v>7021 DARRON</v>
      </c>
      <c r="C357" t="str">
        <f t="shared" si="12"/>
        <v>LiteFelt®</v>
      </c>
    </row>
    <row r="358" spans="1:3" x14ac:dyDescent="0.25">
      <c r="A358" t="s">
        <v>169</v>
      </c>
      <c r="B358" t="str">
        <f t="shared" si="11"/>
        <v/>
      </c>
      <c r="C358" t="str">
        <f t="shared" si="12"/>
        <v/>
      </c>
    </row>
    <row r="359" spans="1:3" x14ac:dyDescent="0.25">
      <c r="A359" t="s">
        <v>170</v>
      </c>
      <c r="B359" t="str">
        <f t="shared" si="11"/>
        <v/>
      </c>
      <c r="C359" t="str">
        <f t="shared" si="12"/>
        <v/>
      </c>
    </row>
    <row r="360" spans="1:3" x14ac:dyDescent="0.25">
      <c r="A360" t="s">
        <v>140</v>
      </c>
      <c r="B360" t="str">
        <f t="shared" si="11"/>
        <v/>
      </c>
      <c r="C360" t="str">
        <f t="shared" si="12"/>
        <v/>
      </c>
    </row>
    <row r="361" spans="1:3" x14ac:dyDescent="0.25">
      <c r="A361" t="s">
        <v>13</v>
      </c>
      <c r="B361" t="str">
        <f t="shared" si="11"/>
        <v/>
      </c>
      <c r="C361" t="str">
        <f t="shared" si="12"/>
        <v/>
      </c>
    </row>
    <row r="362" spans="1:3" x14ac:dyDescent="0.25">
      <c r="A362" t="s">
        <v>143</v>
      </c>
      <c r="B362" t="str">
        <f t="shared" si="11"/>
        <v/>
      </c>
      <c r="C362" t="str">
        <f t="shared" si="12"/>
        <v/>
      </c>
    </row>
    <row r="363" spans="1:3" x14ac:dyDescent="0.25">
      <c r="A363" t="s">
        <v>105</v>
      </c>
      <c r="B363" t="str">
        <f t="shared" si="11"/>
        <v>S, M, L, XL, XXL</v>
      </c>
      <c r="C363" t="str">
        <f t="shared" si="12"/>
        <v/>
      </c>
    </row>
    <row r="364" spans="1:3" x14ac:dyDescent="0.25">
      <c r="A364" t="s">
        <v>171</v>
      </c>
      <c r="B364" t="str">
        <f t="shared" si="11"/>
        <v>Black Caramel Gun Metal Satin Brass Soft Khaki</v>
      </c>
      <c r="C364" t="str">
        <f t="shared" si="12"/>
        <v/>
      </c>
    </row>
    <row r="365" spans="1:3" x14ac:dyDescent="0.25">
      <c r="A365" t="s">
        <v>172</v>
      </c>
      <c r="B365" t="str">
        <f t="shared" si="11"/>
        <v>7005 CURTIS</v>
      </c>
      <c r="C365" t="str">
        <f t="shared" si="12"/>
        <v>LiteFelt®</v>
      </c>
    </row>
    <row r="366" spans="1:3" x14ac:dyDescent="0.25">
      <c r="A366" t="s">
        <v>173</v>
      </c>
      <c r="B366" t="str">
        <f t="shared" si="11"/>
        <v/>
      </c>
      <c r="C366" t="str">
        <f t="shared" si="12"/>
        <v/>
      </c>
    </row>
    <row r="367" spans="1:3" x14ac:dyDescent="0.25">
      <c r="A367" t="s">
        <v>174</v>
      </c>
      <c r="B367" t="str">
        <f t="shared" si="11"/>
        <v/>
      </c>
      <c r="C367" t="str">
        <f t="shared" si="12"/>
        <v/>
      </c>
    </row>
    <row r="368" spans="1:3" x14ac:dyDescent="0.25">
      <c r="A368" t="s">
        <v>140</v>
      </c>
      <c r="B368" t="str">
        <f t="shared" si="11"/>
        <v/>
      </c>
      <c r="C368" t="str">
        <f t="shared" si="12"/>
        <v/>
      </c>
    </row>
    <row r="369" spans="1:3" x14ac:dyDescent="0.25">
      <c r="A369" t="s">
        <v>13</v>
      </c>
      <c r="B369" t="str">
        <f t="shared" si="11"/>
        <v/>
      </c>
      <c r="C369" t="str">
        <f t="shared" si="12"/>
        <v/>
      </c>
    </row>
    <row r="370" spans="1:3" x14ac:dyDescent="0.25">
      <c r="A370" t="s">
        <v>143</v>
      </c>
      <c r="B370" t="str">
        <f t="shared" si="11"/>
        <v/>
      </c>
      <c r="C370" t="str">
        <f t="shared" si="12"/>
        <v/>
      </c>
    </row>
    <row r="371" spans="1:3" x14ac:dyDescent="0.25">
      <c r="A371" t="s">
        <v>105</v>
      </c>
      <c r="B371" t="str">
        <f t="shared" si="11"/>
        <v>S, M, L, XL, XXL</v>
      </c>
      <c r="C371" t="str">
        <f t="shared" si="12"/>
        <v/>
      </c>
    </row>
    <row r="372" spans="1:3" x14ac:dyDescent="0.25">
      <c r="A372" t="s">
        <v>175</v>
      </c>
      <c r="B372" t="str">
        <f t="shared" si="11"/>
        <v>Sea Breeze Serpent Speckled Egg Mix Uniform Green Vintage Blue</v>
      </c>
      <c r="C372" t="str">
        <f t="shared" si="12"/>
        <v/>
      </c>
    </row>
    <row r="373" spans="1:3" x14ac:dyDescent="0.25">
      <c r="A373" t="s">
        <v>176</v>
      </c>
      <c r="B373" t="str">
        <f t="shared" si="11"/>
        <v>Antique Black Contrapposto Grey Navy</v>
      </c>
    </row>
    <row r="374" spans="1:3" x14ac:dyDescent="0.25">
      <c r="A374" t="s">
        <v>177</v>
      </c>
      <c r="B374" t="str">
        <f t="shared" si="11"/>
        <v>70652BH MARACK</v>
      </c>
      <c r="C374" t="str">
        <f t="shared" si="12"/>
        <v>LiteFelt®</v>
      </c>
    </row>
    <row r="375" spans="1:3" x14ac:dyDescent="0.25">
      <c r="A375" t="s">
        <v>38</v>
      </c>
      <c r="B375" t="str">
        <f t="shared" si="11"/>
        <v/>
      </c>
      <c r="C375" t="str">
        <f t="shared" si="12"/>
        <v/>
      </c>
    </row>
    <row r="376" spans="1:3" x14ac:dyDescent="0.25">
      <c r="A376" t="s">
        <v>49</v>
      </c>
      <c r="B376" t="str">
        <f t="shared" si="11"/>
        <v/>
      </c>
      <c r="C376" t="str">
        <f t="shared" si="12"/>
        <v/>
      </c>
    </row>
    <row r="377" spans="1:3" x14ac:dyDescent="0.25">
      <c r="A377" t="s">
        <v>140</v>
      </c>
      <c r="B377" t="str">
        <f t="shared" si="11"/>
        <v/>
      </c>
      <c r="C377" t="str">
        <f t="shared" si="12"/>
        <v/>
      </c>
    </row>
    <row r="378" spans="1:3" x14ac:dyDescent="0.25">
      <c r="A378" t="s">
        <v>178</v>
      </c>
      <c r="B378" t="str">
        <f t="shared" ref="B378:B441" si="13">_xlfn.LET(_xlpm.isSizes,IFERROR(FIND(",",A378)&gt;=1,FALSE),_xlpm.isSizesUp,IFERROR(FIND(",",A377)&gt;=1,FALSE),_xlpm.isName,AND(IFERROR(VALUE(MID(A378,1,1)),FALSE),NOT(IFERROR(FIND("” ",A378)&gt;=1,FALSE)),NOT(IFERROR(FIND("/",A378)&gt;=1,FALSE))),_xlpm.isNameDown,AND(IFERROR(VALUE(MID(A379,1,1)),FALSE),NOT(IFERROR(FIND("” ",A379)&gt;=1,FALSE)),NOT(IFERROR(FIND("/",A379)&gt;=1,FALSE))),IF(_xlpm.isSizes,A378,IF(_xlpm.isSizesUp,A378,IF(_xlpm.isName,A378,IF(AND(_xlpm.isNameDown&lt;&gt;_xlpm.isName),A378,"")))))</f>
        <v/>
      </c>
      <c r="C378" t="str">
        <f t="shared" si="12"/>
        <v/>
      </c>
    </row>
    <row r="379" spans="1:3" x14ac:dyDescent="0.25">
      <c r="A379" t="s">
        <v>35</v>
      </c>
      <c r="B379" t="str">
        <f t="shared" si="13"/>
        <v/>
      </c>
      <c r="C379" t="str">
        <f t="shared" si="12"/>
        <v/>
      </c>
    </row>
    <row r="380" spans="1:3" x14ac:dyDescent="0.25">
      <c r="A380" t="s">
        <v>143</v>
      </c>
      <c r="B380" t="str">
        <f t="shared" si="13"/>
        <v/>
      </c>
      <c r="C380" t="str">
        <f t="shared" si="12"/>
        <v/>
      </c>
    </row>
    <row r="381" spans="1:3" x14ac:dyDescent="0.25">
      <c r="A381" t="s">
        <v>1</v>
      </c>
      <c r="B381" t="str">
        <f t="shared" si="13"/>
        <v>S, M, L, XL</v>
      </c>
      <c r="C381" t="str">
        <f t="shared" si="12"/>
        <v/>
      </c>
    </row>
    <row r="382" spans="1:3" x14ac:dyDescent="0.25">
      <c r="A382" t="s">
        <v>179</v>
      </c>
      <c r="B382" t="str">
        <f t="shared" si="13"/>
        <v>Black Oxford Mix</v>
      </c>
      <c r="C382" t="str">
        <f t="shared" si="12"/>
        <v/>
      </c>
    </row>
    <row r="383" spans="1:3" x14ac:dyDescent="0.25">
      <c r="A383" t="s">
        <v>180</v>
      </c>
      <c r="B383" t="str">
        <f t="shared" si="13"/>
        <v>70646BH NELLES</v>
      </c>
      <c r="C383" t="str">
        <f t="shared" si="12"/>
        <v>LiteFelt®</v>
      </c>
    </row>
    <row r="384" spans="1:3" x14ac:dyDescent="0.25">
      <c r="A384" t="s">
        <v>181</v>
      </c>
      <c r="B384" t="str">
        <f t="shared" si="13"/>
        <v/>
      </c>
      <c r="C384" t="str">
        <f t="shared" si="12"/>
        <v/>
      </c>
    </row>
    <row r="385" spans="1:3" x14ac:dyDescent="0.25">
      <c r="A385" t="s">
        <v>174</v>
      </c>
      <c r="B385" t="str">
        <f t="shared" si="13"/>
        <v/>
      </c>
      <c r="C385" t="str">
        <f t="shared" si="12"/>
        <v/>
      </c>
    </row>
    <row r="386" spans="1:3" x14ac:dyDescent="0.25">
      <c r="A386" t="s">
        <v>140</v>
      </c>
      <c r="B386" t="str">
        <f t="shared" si="13"/>
        <v/>
      </c>
      <c r="C386" t="str">
        <f t="shared" si="12"/>
        <v/>
      </c>
    </row>
    <row r="387" spans="1:3" x14ac:dyDescent="0.25">
      <c r="A387" t="s">
        <v>182</v>
      </c>
      <c r="B387" t="str">
        <f t="shared" si="13"/>
        <v/>
      </c>
      <c r="C387" t="str">
        <f t="shared" si="12"/>
        <v/>
      </c>
    </row>
    <row r="388" spans="1:3" x14ac:dyDescent="0.25">
      <c r="A388" t="s">
        <v>183</v>
      </c>
      <c r="B388" t="str">
        <f t="shared" si="13"/>
        <v/>
      </c>
      <c r="C388" t="str">
        <f t="shared" si="12"/>
        <v/>
      </c>
    </row>
    <row r="389" spans="1:3" x14ac:dyDescent="0.25">
      <c r="A389" t="s">
        <v>1</v>
      </c>
      <c r="B389" t="str">
        <f t="shared" si="13"/>
        <v>S, M, L, XL</v>
      </c>
      <c r="C389" t="str">
        <f t="shared" si="12"/>
        <v/>
      </c>
    </row>
    <row r="390" spans="1:3" x14ac:dyDescent="0.25">
      <c r="A390" t="s">
        <v>184</v>
      </c>
      <c r="B390" t="str">
        <f t="shared" si="13"/>
        <v>Black Camel Pale Olive Whiskey</v>
      </c>
      <c r="C390" t="str">
        <f t="shared" si="12"/>
        <v/>
      </c>
    </row>
    <row r="391" spans="1:3" x14ac:dyDescent="0.25">
      <c r="A391" t="s">
        <v>185</v>
      </c>
      <c r="B391" t="str">
        <f t="shared" si="13"/>
        <v>70654BH TREPORT</v>
      </c>
      <c r="C391" t="str">
        <f t="shared" si="12"/>
        <v>LiteFelt®</v>
      </c>
    </row>
    <row r="392" spans="1:3" x14ac:dyDescent="0.25">
      <c r="A392" t="s">
        <v>48</v>
      </c>
      <c r="B392" t="str">
        <f t="shared" si="13"/>
        <v/>
      </c>
      <c r="C392" t="str">
        <f t="shared" si="12"/>
        <v/>
      </c>
    </row>
    <row r="393" spans="1:3" x14ac:dyDescent="0.25">
      <c r="A393" t="s">
        <v>49</v>
      </c>
      <c r="B393" t="str">
        <f t="shared" si="13"/>
        <v/>
      </c>
      <c r="C393" t="str">
        <f t="shared" si="12"/>
        <v/>
      </c>
    </row>
    <row r="394" spans="1:3" x14ac:dyDescent="0.25">
      <c r="A394" t="s">
        <v>140</v>
      </c>
      <c r="B394" t="str">
        <f t="shared" si="13"/>
        <v/>
      </c>
      <c r="C394" t="str">
        <f t="shared" si="12"/>
        <v/>
      </c>
    </row>
    <row r="395" spans="1:3" x14ac:dyDescent="0.25">
      <c r="A395" t="s">
        <v>186</v>
      </c>
      <c r="B395" t="str">
        <f t="shared" si="13"/>
        <v/>
      </c>
      <c r="C395" t="str">
        <f t="shared" ref="C395:C458" si="14">IF(AND(B395&lt;&gt;"",B394&lt;&gt;"",B393&lt;&gt;""),A398,"")</f>
        <v/>
      </c>
    </row>
    <row r="396" spans="1:3" x14ac:dyDescent="0.25">
      <c r="A396" t="s">
        <v>143</v>
      </c>
      <c r="B396" t="str">
        <f t="shared" si="13"/>
        <v/>
      </c>
      <c r="C396" t="str">
        <f t="shared" si="14"/>
        <v/>
      </c>
    </row>
    <row r="397" spans="1:3" x14ac:dyDescent="0.25">
      <c r="A397" t="s">
        <v>1</v>
      </c>
      <c r="B397" t="str">
        <f t="shared" si="13"/>
        <v>S, M, L, XL</v>
      </c>
      <c r="C397" t="str">
        <f t="shared" si="14"/>
        <v/>
      </c>
    </row>
    <row r="398" spans="1:3" x14ac:dyDescent="0.25">
      <c r="A398" t="s">
        <v>187</v>
      </c>
      <c r="B398" t="str">
        <f t="shared" si="13"/>
        <v>Ink Blue Olive Mix Rust</v>
      </c>
      <c r="C398" t="str">
        <f t="shared" si="14"/>
        <v/>
      </c>
    </row>
    <row r="399" spans="1:3" x14ac:dyDescent="0.25">
      <c r="A399" t="s">
        <v>188</v>
      </c>
      <c r="B399" t="str">
        <f t="shared" si="13"/>
        <v>7002 FEDORA</v>
      </c>
      <c r="C399" t="str">
        <f t="shared" si="14"/>
        <v>LiteFelt®</v>
      </c>
    </row>
    <row r="400" spans="1:3" x14ac:dyDescent="0.25">
      <c r="A400" t="s">
        <v>48</v>
      </c>
      <c r="B400" t="str">
        <f t="shared" si="13"/>
        <v/>
      </c>
      <c r="C400" t="str">
        <f t="shared" si="14"/>
        <v/>
      </c>
    </row>
    <row r="401" spans="1:3" x14ac:dyDescent="0.25">
      <c r="A401" t="s">
        <v>49</v>
      </c>
      <c r="B401" t="str">
        <f t="shared" si="13"/>
        <v/>
      </c>
      <c r="C401" t="str">
        <f t="shared" si="14"/>
        <v/>
      </c>
    </row>
    <row r="402" spans="1:3" x14ac:dyDescent="0.25">
      <c r="A402" t="s">
        <v>140</v>
      </c>
      <c r="B402" t="str">
        <f t="shared" si="13"/>
        <v/>
      </c>
      <c r="C402" t="str">
        <f t="shared" si="14"/>
        <v/>
      </c>
    </row>
    <row r="403" spans="1:3" x14ac:dyDescent="0.25">
      <c r="A403" t="s">
        <v>13</v>
      </c>
      <c r="B403" t="str">
        <f t="shared" si="13"/>
        <v/>
      </c>
      <c r="C403" t="str">
        <f t="shared" si="14"/>
        <v/>
      </c>
    </row>
    <row r="404" spans="1:3" x14ac:dyDescent="0.25">
      <c r="A404" t="s">
        <v>35</v>
      </c>
      <c r="B404" t="str">
        <f t="shared" si="13"/>
        <v/>
      </c>
      <c r="C404" t="str">
        <f t="shared" si="14"/>
        <v/>
      </c>
    </row>
    <row r="405" spans="1:3" x14ac:dyDescent="0.25">
      <c r="A405" t="s">
        <v>143</v>
      </c>
      <c r="B405" t="str">
        <f t="shared" si="13"/>
        <v/>
      </c>
      <c r="C405" t="str">
        <f t="shared" si="14"/>
        <v/>
      </c>
    </row>
    <row r="406" spans="1:3" x14ac:dyDescent="0.25">
      <c r="A406" t="s">
        <v>1</v>
      </c>
      <c r="B406" t="str">
        <f t="shared" si="13"/>
        <v>S, M, L, XL</v>
      </c>
      <c r="C406" t="str">
        <f t="shared" si="14"/>
        <v/>
      </c>
    </row>
    <row r="407" spans="1:3" x14ac:dyDescent="0.25">
      <c r="A407" t="s">
        <v>189</v>
      </c>
      <c r="B407" t="str">
        <f t="shared" si="13"/>
        <v>Black Graphite Nickel Red</v>
      </c>
      <c r="C407" t="str">
        <f t="shared" si="14"/>
        <v/>
      </c>
    </row>
    <row r="408" spans="1:3" x14ac:dyDescent="0.25">
      <c r="A408" t="s">
        <v>190</v>
      </c>
      <c r="B408" t="str">
        <f t="shared" si="13"/>
        <v>70613BH SPERLING</v>
      </c>
      <c r="C408" t="str">
        <f t="shared" si="14"/>
        <v>LiteFelt®</v>
      </c>
    </row>
    <row r="409" spans="1:3" x14ac:dyDescent="0.25">
      <c r="A409" t="s">
        <v>173</v>
      </c>
      <c r="B409" t="str">
        <f t="shared" si="13"/>
        <v/>
      </c>
      <c r="C409" t="str">
        <f t="shared" si="14"/>
        <v/>
      </c>
    </row>
    <row r="410" spans="1:3" x14ac:dyDescent="0.25">
      <c r="A410" t="s">
        <v>174</v>
      </c>
      <c r="B410" t="str">
        <f t="shared" si="13"/>
        <v/>
      </c>
      <c r="C410" t="str">
        <f t="shared" si="14"/>
        <v/>
      </c>
    </row>
    <row r="411" spans="1:3" x14ac:dyDescent="0.25">
      <c r="A411" t="s">
        <v>140</v>
      </c>
      <c r="B411" t="str">
        <f t="shared" si="13"/>
        <v/>
      </c>
      <c r="C411" t="str">
        <f t="shared" si="14"/>
        <v/>
      </c>
    </row>
    <row r="412" spans="1:3" x14ac:dyDescent="0.25">
      <c r="A412" t="s">
        <v>133</v>
      </c>
      <c r="B412" t="str">
        <f t="shared" si="13"/>
        <v/>
      </c>
      <c r="C412" t="str">
        <f t="shared" si="14"/>
        <v/>
      </c>
    </row>
    <row r="413" spans="1:3" x14ac:dyDescent="0.25">
      <c r="A413" t="s">
        <v>183</v>
      </c>
      <c r="B413" t="str">
        <f t="shared" si="13"/>
        <v/>
      </c>
      <c r="C413" t="str">
        <f t="shared" si="14"/>
        <v/>
      </c>
    </row>
    <row r="414" spans="1:3" x14ac:dyDescent="0.25">
      <c r="A414" t="s">
        <v>1</v>
      </c>
      <c r="B414" t="str">
        <f t="shared" si="13"/>
        <v>S, M, L, XL</v>
      </c>
      <c r="C414" t="str">
        <f t="shared" si="14"/>
        <v/>
      </c>
    </row>
    <row r="415" spans="1:3" x14ac:dyDescent="0.25">
      <c r="A415" t="s">
        <v>191</v>
      </c>
      <c r="B415" t="str">
        <f t="shared" si="13"/>
        <v>Bluestone Serpent Woodland Mix</v>
      </c>
      <c r="C415" t="str">
        <f t="shared" si="14"/>
        <v/>
      </c>
    </row>
    <row r="416" spans="1:3" x14ac:dyDescent="0.25">
      <c r="A416" t="s">
        <v>192</v>
      </c>
      <c r="B416" t="str">
        <f t="shared" si="13"/>
        <v>70653BH BURNELL</v>
      </c>
      <c r="C416" t="str">
        <f t="shared" si="14"/>
        <v>LiteFelt®</v>
      </c>
    </row>
    <row r="417" spans="1:3" x14ac:dyDescent="0.25">
      <c r="A417" t="s">
        <v>62</v>
      </c>
      <c r="B417" t="str">
        <f t="shared" si="13"/>
        <v/>
      </c>
      <c r="C417" t="str">
        <f t="shared" si="14"/>
        <v/>
      </c>
    </row>
    <row r="418" spans="1:3" x14ac:dyDescent="0.25">
      <c r="A418" t="s">
        <v>22</v>
      </c>
      <c r="B418" t="str">
        <f t="shared" si="13"/>
        <v/>
      </c>
      <c r="C418" t="str">
        <f t="shared" si="14"/>
        <v/>
      </c>
    </row>
    <row r="419" spans="1:3" x14ac:dyDescent="0.25">
      <c r="A419" t="s">
        <v>140</v>
      </c>
      <c r="B419" t="str">
        <f t="shared" si="13"/>
        <v/>
      </c>
      <c r="C419" t="str">
        <f t="shared" si="14"/>
        <v/>
      </c>
    </row>
    <row r="420" spans="1:3" x14ac:dyDescent="0.25">
      <c r="A420" t="s">
        <v>193</v>
      </c>
      <c r="B420" t="str">
        <f t="shared" si="13"/>
        <v/>
      </c>
      <c r="C420" t="str">
        <f t="shared" si="14"/>
        <v/>
      </c>
    </row>
    <row r="421" spans="1:3" x14ac:dyDescent="0.25">
      <c r="A421" t="s">
        <v>30</v>
      </c>
      <c r="B421" t="str">
        <f t="shared" si="13"/>
        <v/>
      </c>
      <c r="C421" t="str">
        <f t="shared" si="14"/>
        <v/>
      </c>
    </row>
    <row r="422" spans="1:3" x14ac:dyDescent="0.25">
      <c r="A422" t="s">
        <v>194</v>
      </c>
      <c r="B422" t="str">
        <f t="shared" si="13"/>
        <v/>
      </c>
      <c r="C422" t="str">
        <f t="shared" si="14"/>
        <v/>
      </c>
    </row>
    <row r="423" spans="1:3" x14ac:dyDescent="0.25">
      <c r="A423" t="s">
        <v>143</v>
      </c>
      <c r="B423" t="str">
        <f t="shared" si="13"/>
        <v/>
      </c>
      <c r="C423" t="str">
        <f t="shared" si="14"/>
        <v/>
      </c>
    </row>
    <row r="424" spans="1:3" x14ac:dyDescent="0.25">
      <c r="A424" t="s">
        <v>1</v>
      </c>
      <c r="B424" t="str">
        <f t="shared" si="13"/>
        <v>S, M, L, XL</v>
      </c>
      <c r="C424" t="str">
        <f t="shared" si="14"/>
        <v/>
      </c>
    </row>
    <row r="425" spans="1:3" x14ac:dyDescent="0.25">
      <c r="A425" t="s">
        <v>195</v>
      </c>
      <c r="B425" t="str">
        <f t="shared" si="13"/>
        <v>Natural Mix Ochre</v>
      </c>
      <c r="C425" t="str">
        <f t="shared" si="14"/>
        <v/>
      </c>
    </row>
    <row r="426" spans="1:3" x14ac:dyDescent="0.25">
      <c r="A426" t="s">
        <v>196</v>
      </c>
      <c r="B426" t="str">
        <f t="shared" si="13"/>
        <v>7016 WYNN</v>
      </c>
      <c r="C426" t="str">
        <f t="shared" si="14"/>
        <v>LiteFelt®</v>
      </c>
    </row>
    <row r="427" spans="1:3" x14ac:dyDescent="0.25">
      <c r="A427" t="s">
        <v>120</v>
      </c>
      <c r="B427" t="str">
        <f t="shared" si="13"/>
        <v/>
      </c>
      <c r="C427" t="str">
        <f t="shared" si="14"/>
        <v/>
      </c>
    </row>
    <row r="428" spans="1:3" x14ac:dyDescent="0.25">
      <c r="A428" t="s">
        <v>197</v>
      </c>
      <c r="B428" t="str">
        <f t="shared" si="13"/>
        <v/>
      </c>
      <c r="C428" t="str">
        <f t="shared" si="14"/>
        <v/>
      </c>
    </row>
    <row r="429" spans="1:3" x14ac:dyDescent="0.25">
      <c r="A429" t="s">
        <v>140</v>
      </c>
      <c r="B429" t="str">
        <f t="shared" si="13"/>
        <v/>
      </c>
      <c r="C429" t="str">
        <f t="shared" si="14"/>
        <v/>
      </c>
    </row>
    <row r="430" spans="1:3" x14ac:dyDescent="0.25">
      <c r="A430" t="s">
        <v>13</v>
      </c>
      <c r="B430" t="str">
        <f t="shared" si="13"/>
        <v/>
      </c>
      <c r="C430" t="str">
        <f t="shared" si="14"/>
        <v/>
      </c>
    </row>
    <row r="431" spans="1:3" x14ac:dyDescent="0.25">
      <c r="A431" t="s">
        <v>143</v>
      </c>
      <c r="B431" t="str">
        <f t="shared" si="13"/>
        <v/>
      </c>
      <c r="C431" t="str">
        <f t="shared" si="14"/>
        <v/>
      </c>
    </row>
    <row r="432" spans="1:3" x14ac:dyDescent="0.25">
      <c r="A432" t="s">
        <v>1</v>
      </c>
      <c r="B432" t="str">
        <f t="shared" si="13"/>
        <v>S, M, L, XL</v>
      </c>
      <c r="C432" t="str">
        <f t="shared" si="14"/>
        <v/>
      </c>
    </row>
    <row r="433" spans="1:3" x14ac:dyDescent="0.25">
      <c r="A433" t="s">
        <v>198</v>
      </c>
      <c r="B433" t="str">
        <f t="shared" si="13"/>
        <v>Oxblood Pewter Serpent Silverbelly</v>
      </c>
      <c r="C433" t="str">
        <f t="shared" si="14"/>
        <v/>
      </c>
    </row>
    <row r="434" spans="1:3" x14ac:dyDescent="0.25">
      <c r="A434" t="s">
        <v>199</v>
      </c>
      <c r="B434" t="str">
        <f t="shared" si="13"/>
        <v>Black Cognac Olive Mix</v>
      </c>
    </row>
    <row r="435" spans="1:3" x14ac:dyDescent="0.25">
      <c r="A435" t="s">
        <v>200</v>
      </c>
      <c r="B435" t="str">
        <f t="shared" si="13"/>
        <v>7055 ATMORE</v>
      </c>
      <c r="C435" t="str">
        <f t="shared" si="14"/>
        <v>Hand Torched LiteFelt®</v>
      </c>
    </row>
    <row r="436" spans="1:3" x14ac:dyDescent="0.25">
      <c r="A436" t="s">
        <v>38</v>
      </c>
      <c r="B436" t="str">
        <f t="shared" si="13"/>
        <v/>
      </c>
      <c r="C436" t="str">
        <f t="shared" si="14"/>
        <v/>
      </c>
    </row>
    <row r="437" spans="1:3" x14ac:dyDescent="0.25">
      <c r="A437" t="s">
        <v>201</v>
      </c>
      <c r="B437" t="str">
        <f t="shared" si="13"/>
        <v/>
      </c>
      <c r="C437" t="str">
        <f t="shared" si="14"/>
        <v/>
      </c>
    </row>
    <row r="438" spans="1:3" x14ac:dyDescent="0.25">
      <c r="A438" t="s">
        <v>202</v>
      </c>
      <c r="B438" t="str">
        <f t="shared" si="13"/>
        <v/>
      </c>
      <c r="C438" t="str">
        <f t="shared" si="14"/>
        <v/>
      </c>
    </row>
    <row r="439" spans="1:3" x14ac:dyDescent="0.25">
      <c r="A439" t="s">
        <v>23</v>
      </c>
      <c r="B439" t="str">
        <f t="shared" si="13"/>
        <v/>
      </c>
      <c r="C439" t="str">
        <f t="shared" si="14"/>
        <v/>
      </c>
    </row>
    <row r="440" spans="1:3" x14ac:dyDescent="0.25">
      <c r="A440" t="s">
        <v>143</v>
      </c>
      <c r="B440" t="str">
        <f t="shared" si="13"/>
        <v/>
      </c>
      <c r="C440" t="str">
        <f t="shared" si="14"/>
        <v/>
      </c>
    </row>
    <row r="441" spans="1:3" x14ac:dyDescent="0.25">
      <c r="A441" t="s">
        <v>1</v>
      </c>
      <c r="B441" t="str">
        <f t="shared" si="13"/>
        <v>S, M, L, XL</v>
      </c>
      <c r="C441" t="str">
        <f t="shared" si="14"/>
        <v/>
      </c>
    </row>
    <row r="442" spans="1:3" x14ac:dyDescent="0.25">
      <c r="A442" t="s">
        <v>203</v>
      </c>
      <c r="B442" t="str">
        <f t="shared" ref="B442:B503" si="15">_xlfn.LET(_xlpm.isSizes,IFERROR(FIND(",",A442)&gt;=1,FALSE),_xlpm.isSizesUp,IFERROR(FIND(",",A441)&gt;=1,FALSE),_xlpm.isName,AND(IFERROR(VALUE(MID(A442,1,1)),FALSE),NOT(IFERROR(FIND("” ",A442)&gt;=1,FALSE)),NOT(IFERROR(FIND("/",A442)&gt;=1,FALSE))),_xlpm.isNameDown,AND(IFERROR(VALUE(MID(A443,1,1)),FALSE),NOT(IFERROR(FIND("” ",A443)&gt;=1,FALSE)),NOT(IFERROR(FIND("/",A443)&gt;=1,FALSE))),IF(_xlpm.isSizes,A442,IF(_xlpm.isSizesUp,A442,IF(_xlpm.isName,A442,IF(AND(_xlpm.isNameDown&lt;&gt;_xlpm.isName),A442,"")))))</f>
        <v>Medium Brown Mix</v>
      </c>
      <c r="C442" t="str">
        <f t="shared" si="14"/>
        <v/>
      </c>
    </row>
    <row r="443" spans="1:3" x14ac:dyDescent="0.25">
      <c r="A443" t="s">
        <v>204</v>
      </c>
      <c r="B443" t="str">
        <f t="shared" si="15"/>
        <v>7001 TINO</v>
      </c>
      <c r="C443" t="str">
        <f t="shared" si="14"/>
        <v>LiteFelt®</v>
      </c>
    </row>
    <row r="444" spans="1:3" x14ac:dyDescent="0.25">
      <c r="A444" t="s">
        <v>62</v>
      </c>
      <c r="B444" t="str">
        <f t="shared" si="15"/>
        <v/>
      </c>
      <c r="C444" t="str">
        <f t="shared" si="14"/>
        <v/>
      </c>
    </row>
    <row r="445" spans="1:3" x14ac:dyDescent="0.25">
      <c r="A445" t="s">
        <v>63</v>
      </c>
      <c r="B445" t="str">
        <f t="shared" si="15"/>
        <v/>
      </c>
      <c r="C445" t="str">
        <f t="shared" si="14"/>
        <v/>
      </c>
    </row>
    <row r="446" spans="1:3" x14ac:dyDescent="0.25">
      <c r="A446" t="s">
        <v>140</v>
      </c>
      <c r="B446" t="str">
        <f t="shared" si="15"/>
        <v/>
      </c>
      <c r="C446" t="str">
        <f t="shared" si="14"/>
        <v/>
      </c>
    </row>
    <row r="447" spans="1:3" x14ac:dyDescent="0.25">
      <c r="A447" t="s">
        <v>13</v>
      </c>
      <c r="B447" t="str">
        <f t="shared" si="15"/>
        <v/>
      </c>
      <c r="C447" t="str">
        <f t="shared" si="14"/>
        <v/>
      </c>
    </row>
    <row r="448" spans="1:3" x14ac:dyDescent="0.25">
      <c r="A448" t="s">
        <v>35</v>
      </c>
      <c r="B448" t="str">
        <f t="shared" si="15"/>
        <v/>
      </c>
      <c r="C448" t="str">
        <f t="shared" si="14"/>
        <v/>
      </c>
    </row>
    <row r="449" spans="1:3" x14ac:dyDescent="0.25">
      <c r="A449" t="s">
        <v>143</v>
      </c>
      <c r="B449" t="str">
        <f t="shared" si="15"/>
        <v/>
      </c>
      <c r="C449" t="str">
        <f t="shared" si="14"/>
        <v/>
      </c>
    </row>
    <row r="450" spans="1:3" x14ac:dyDescent="0.25">
      <c r="A450" t="s">
        <v>105</v>
      </c>
      <c r="B450" t="str">
        <f t="shared" si="15"/>
        <v>S, M, L, XL, XXL</v>
      </c>
      <c r="C450" t="str">
        <f t="shared" si="14"/>
        <v/>
      </c>
    </row>
    <row r="451" spans="1:3" x14ac:dyDescent="0.25">
      <c r="A451" t="s">
        <v>205</v>
      </c>
      <c r="B451" t="str">
        <f t="shared" si="15"/>
        <v>Contrapposto Copper Natural Mix Navy Port</v>
      </c>
      <c r="C451" t="str">
        <f t="shared" si="14"/>
        <v/>
      </c>
    </row>
    <row r="452" spans="1:3" x14ac:dyDescent="0.25">
      <c r="A452" t="s">
        <v>206</v>
      </c>
      <c r="B452" t="s">
        <v>206</v>
      </c>
    </row>
    <row r="453" spans="1:3" x14ac:dyDescent="0.25">
      <c r="A453" t="s">
        <v>207</v>
      </c>
      <c r="B453" t="str">
        <f t="shared" si="15"/>
        <v>Basalt Black Black Mix Brown</v>
      </c>
    </row>
    <row r="454" spans="1:3" x14ac:dyDescent="0.25">
      <c r="A454" t="s">
        <v>208</v>
      </c>
      <c r="B454" t="str">
        <f t="shared" si="15"/>
        <v>38367BH NIALL</v>
      </c>
      <c r="C454" t="str">
        <f t="shared" si="14"/>
        <v>Wool Felt</v>
      </c>
    </row>
    <row r="455" spans="1:3" x14ac:dyDescent="0.25">
      <c r="A455" t="s">
        <v>26</v>
      </c>
      <c r="B455" t="str">
        <f t="shared" si="15"/>
        <v/>
      </c>
      <c r="C455" t="str">
        <f t="shared" si="14"/>
        <v/>
      </c>
    </row>
    <row r="456" spans="1:3" x14ac:dyDescent="0.25">
      <c r="A456" t="s">
        <v>209</v>
      </c>
      <c r="B456" t="str">
        <f t="shared" si="15"/>
        <v/>
      </c>
      <c r="C456" t="str">
        <f t="shared" si="14"/>
        <v/>
      </c>
    </row>
    <row r="457" spans="1:3" x14ac:dyDescent="0.25">
      <c r="A457" t="s">
        <v>210</v>
      </c>
      <c r="B457" t="str">
        <f t="shared" si="15"/>
        <v/>
      </c>
      <c r="C457" t="str">
        <f t="shared" si="14"/>
        <v/>
      </c>
    </row>
    <row r="458" spans="1:3" x14ac:dyDescent="0.25">
      <c r="A458" t="s">
        <v>211</v>
      </c>
      <c r="B458" t="str">
        <f t="shared" si="15"/>
        <v/>
      </c>
      <c r="C458" t="str">
        <f t="shared" si="14"/>
        <v/>
      </c>
    </row>
    <row r="459" spans="1:3" x14ac:dyDescent="0.25">
      <c r="A459" t="s">
        <v>24</v>
      </c>
      <c r="B459" t="str">
        <f t="shared" si="15"/>
        <v/>
      </c>
      <c r="C459" t="str">
        <f t="shared" ref="C459:C522" si="16">IF(AND(B459&lt;&gt;"",B458&lt;&gt;"",B457&lt;&gt;""),A462,"")</f>
        <v/>
      </c>
    </row>
    <row r="460" spans="1:3" x14ac:dyDescent="0.25">
      <c r="A460" t="s">
        <v>1</v>
      </c>
      <c r="B460" t="str">
        <f t="shared" si="15"/>
        <v>S, M, L, XL</v>
      </c>
      <c r="C460" t="str">
        <f t="shared" si="16"/>
        <v/>
      </c>
    </row>
    <row r="461" spans="1:3" x14ac:dyDescent="0.25">
      <c r="A461" t="s">
        <v>212</v>
      </c>
      <c r="B461" t="str">
        <f t="shared" si="15"/>
        <v>Black Cognac Fawn</v>
      </c>
      <c r="C461" t="str">
        <f t="shared" si="16"/>
        <v/>
      </c>
    </row>
    <row r="462" spans="1:3" x14ac:dyDescent="0.25">
      <c r="A462" t="s">
        <v>213</v>
      </c>
      <c r="B462" t="str">
        <f t="shared" si="15"/>
        <v>38359BH TROPE</v>
      </c>
      <c r="C462" t="str">
        <f t="shared" si="16"/>
        <v>Wool Felt</v>
      </c>
    </row>
    <row r="463" spans="1:3" x14ac:dyDescent="0.25">
      <c r="A463" t="s">
        <v>62</v>
      </c>
      <c r="B463" t="str">
        <f t="shared" si="15"/>
        <v/>
      </c>
      <c r="C463" t="str">
        <f t="shared" si="16"/>
        <v/>
      </c>
    </row>
    <row r="464" spans="1:3" x14ac:dyDescent="0.25">
      <c r="A464" t="s">
        <v>214</v>
      </c>
      <c r="B464" t="str">
        <f t="shared" si="15"/>
        <v/>
      </c>
      <c r="C464" t="str">
        <f t="shared" si="16"/>
        <v/>
      </c>
    </row>
    <row r="465" spans="1:3" x14ac:dyDescent="0.25">
      <c r="A465" t="s">
        <v>210</v>
      </c>
      <c r="B465" t="str">
        <f t="shared" si="15"/>
        <v/>
      </c>
      <c r="C465" t="str">
        <f t="shared" si="16"/>
        <v/>
      </c>
    </row>
    <row r="466" spans="1:3" x14ac:dyDescent="0.25">
      <c r="A466" t="s">
        <v>215</v>
      </c>
      <c r="B466" t="str">
        <f t="shared" si="15"/>
        <v/>
      </c>
      <c r="C466" t="str">
        <f t="shared" si="16"/>
        <v/>
      </c>
    </row>
    <row r="467" spans="1:3" x14ac:dyDescent="0.25">
      <c r="A467" t="s">
        <v>216</v>
      </c>
      <c r="B467" t="str">
        <f t="shared" si="15"/>
        <v/>
      </c>
      <c r="C467" t="str">
        <f t="shared" si="16"/>
        <v/>
      </c>
    </row>
    <row r="468" spans="1:3" x14ac:dyDescent="0.25">
      <c r="A468" t="s">
        <v>24</v>
      </c>
      <c r="B468" t="str">
        <f t="shared" si="15"/>
        <v/>
      </c>
      <c r="C468" t="str">
        <f t="shared" si="16"/>
        <v/>
      </c>
    </row>
    <row r="469" spans="1:3" x14ac:dyDescent="0.25">
      <c r="A469" t="s">
        <v>1</v>
      </c>
      <c r="B469" t="str">
        <f t="shared" si="15"/>
        <v>S, M, L, XL</v>
      </c>
      <c r="C469" t="str">
        <f t="shared" si="16"/>
        <v/>
      </c>
    </row>
    <row r="470" spans="1:3" x14ac:dyDescent="0.25">
      <c r="A470" t="s">
        <v>217</v>
      </c>
      <c r="B470" t="str">
        <f t="shared" si="15"/>
        <v>Black Uniform Green</v>
      </c>
      <c r="C470" t="str">
        <f t="shared" si="16"/>
        <v/>
      </c>
    </row>
    <row r="471" spans="1:3" x14ac:dyDescent="0.25">
      <c r="A471" t="s">
        <v>218</v>
      </c>
      <c r="B471" t="str">
        <f t="shared" si="15"/>
        <v>38368BH CYD</v>
      </c>
      <c r="C471" t="str">
        <f t="shared" si="16"/>
        <v>Wool Felt</v>
      </c>
    </row>
    <row r="472" spans="1:3" x14ac:dyDescent="0.25">
      <c r="A472" t="s">
        <v>32</v>
      </c>
      <c r="B472" t="str">
        <f t="shared" si="15"/>
        <v/>
      </c>
      <c r="C472" t="str">
        <f t="shared" si="16"/>
        <v/>
      </c>
    </row>
    <row r="473" spans="1:3" x14ac:dyDescent="0.25">
      <c r="A473" t="s">
        <v>39</v>
      </c>
      <c r="B473" t="str">
        <f t="shared" si="15"/>
        <v/>
      </c>
      <c r="C473" t="str">
        <f t="shared" si="16"/>
        <v/>
      </c>
    </row>
    <row r="474" spans="1:3" x14ac:dyDescent="0.25">
      <c r="A474" t="s">
        <v>210</v>
      </c>
      <c r="B474" t="str">
        <f t="shared" si="15"/>
        <v/>
      </c>
      <c r="C474" t="str">
        <f t="shared" si="16"/>
        <v/>
      </c>
    </row>
    <row r="475" spans="1:3" x14ac:dyDescent="0.25">
      <c r="A475" t="s">
        <v>13</v>
      </c>
      <c r="B475" t="str">
        <f t="shared" si="15"/>
        <v/>
      </c>
      <c r="C475" t="str">
        <f t="shared" si="16"/>
        <v/>
      </c>
    </row>
    <row r="476" spans="1:3" x14ac:dyDescent="0.25">
      <c r="A476" t="s">
        <v>24</v>
      </c>
      <c r="B476" t="str">
        <f t="shared" si="15"/>
        <v/>
      </c>
      <c r="C476" t="str">
        <f t="shared" si="16"/>
        <v/>
      </c>
    </row>
    <row r="477" spans="1:3" x14ac:dyDescent="0.25">
      <c r="A477" t="s">
        <v>1</v>
      </c>
      <c r="B477" t="str">
        <f t="shared" si="15"/>
        <v>S, M, L, XL</v>
      </c>
      <c r="C477" t="str">
        <f t="shared" si="16"/>
        <v/>
      </c>
    </row>
    <row r="478" spans="1:3" x14ac:dyDescent="0.25">
      <c r="A478" t="s">
        <v>219</v>
      </c>
      <c r="B478" t="str">
        <f t="shared" si="15"/>
        <v>Avion Black Whiskey</v>
      </c>
      <c r="C478" t="str">
        <f t="shared" si="16"/>
        <v/>
      </c>
    </row>
    <row r="479" spans="1:3" x14ac:dyDescent="0.25">
      <c r="A479" t="s">
        <v>220</v>
      </c>
      <c r="B479" t="str">
        <f t="shared" si="15"/>
        <v>38366BH THALER</v>
      </c>
      <c r="C479" t="str">
        <f t="shared" si="16"/>
        <v>Wool Felt</v>
      </c>
    </row>
    <row r="480" spans="1:3" x14ac:dyDescent="0.25">
      <c r="A480" t="s">
        <v>181</v>
      </c>
      <c r="B480" t="str">
        <f t="shared" si="15"/>
        <v/>
      </c>
      <c r="C480" t="str">
        <f t="shared" si="16"/>
        <v/>
      </c>
    </row>
    <row r="481" spans="1:3" x14ac:dyDescent="0.25">
      <c r="A481" t="s">
        <v>39</v>
      </c>
      <c r="B481" t="str">
        <f t="shared" si="15"/>
        <v/>
      </c>
      <c r="C481" t="str">
        <f t="shared" si="16"/>
        <v/>
      </c>
    </row>
    <row r="482" spans="1:3" x14ac:dyDescent="0.25">
      <c r="A482" t="s">
        <v>210</v>
      </c>
      <c r="B482" t="str">
        <f t="shared" si="15"/>
        <v/>
      </c>
      <c r="C482" t="str">
        <f t="shared" si="16"/>
        <v/>
      </c>
    </row>
    <row r="483" spans="1:3" x14ac:dyDescent="0.25">
      <c r="A483" t="s">
        <v>221</v>
      </c>
      <c r="B483" t="str">
        <f t="shared" si="15"/>
        <v/>
      </c>
      <c r="C483" t="str">
        <f t="shared" si="16"/>
        <v/>
      </c>
    </row>
    <row r="484" spans="1:3" x14ac:dyDescent="0.25">
      <c r="A484" t="s">
        <v>24</v>
      </c>
      <c r="B484" t="str">
        <f t="shared" si="15"/>
        <v/>
      </c>
      <c r="C484" t="str">
        <f t="shared" si="16"/>
        <v/>
      </c>
    </row>
    <row r="485" spans="1:3" x14ac:dyDescent="0.25">
      <c r="A485" t="s">
        <v>1</v>
      </c>
      <c r="B485" t="str">
        <f t="shared" si="15"/>
        <v>S, M, L, XL</v>
      </c>
      <c r="C485" t="str">
        <f t="shared" si="16"/>
        <v/>
      </c>
    </row>
    <row r="486" spans="1:3" x14ac:dyDescent="0.25">
      <c r="A486" t="s">
        <v>222</v>
      </c>
      <c r="B486" t="str">
        <f t="shared" si="15"/>
        <v>Black Nickel Uniform Green</v>
      </c>
      <c r="C486" t="str">
        <f t="shared" si="16"/>
        <v/>
      </c>
    </row>
    <row r="487" spans="1:3" x14ac:dyDescent="0.25">
      <c r="A487" t="s">
        <v>223</v>
      </c>
      <c r="B487" t="str">
        <f t="shared" si="15"/>
        <v>3817 GODFATHER</v>
      </c>
      <c r="C487" t="str">
        <f t="shared" si="16"/>
        <v>Wool Felt</v>
      </c>
    </row>
    <row r="488" spans="1:3" x14ac:dyDescent="0.25">
      <c r="A488" t="s">
        <v>224</v>
      </c>
      <c r="B488" t="str">
        <f t="shared" si="15"/>
        <v/>
      </c>
      <c r="C488" t="str">
        <f t="shared" si="16"/>
        <v/>
      </c>
    </row>
    <row r="489" spans="1:3" x14ac:dyDescent="0.25">
      <c r="A489" t="s">
        <v>225</v>
      </c>
      <c r="B489" t="str">
        <f t="shared" si="15"/>
        <v/>
      </c>
      <c r="C489" t="str">
        <f t="shared" si="16"/>
        <v/>
      </c>
    </row>
    <row r="490" spans="1:3" x14ac:dyDescent="0.25">
      <c r="A490" t="s">
        <v>210</v>
      </c>
      <c r="B490" t="str">
        <f t="shared" si="15"/>
        <v/>
      </c>
      <c r="C490" t="str">
        <f t="shared" si="16"/>
        <v/>
      </c>
    </row>
    <row r="491" spans="1:3" x14ac:dyDescent="0.25">
      <c r="A491" t="s">
        <v>143</v>
      </c>
      <c r="B491" t="str">
        <f t="shared" si="15"/>
        <v/>
      </c>
      <c r="C491" t="str">
        <f t="shared" si="16"/>
        <v/>
      </c>
    </row>
    <row r="492" spans="1:3" x14ac:dyDescent="0.25">
      <c r="A492" t="s">
        <v>35</v>
      </c>
      <c r="B492" t="str">
        <f t="shared" si="15"/>
        <v/>
      </c>
      <c r="C492" t="str">
        <f t="shared" si="16"/>
        <v/>
      </c>
    </row>
    <row r="493" spans="1:3" x14ac:dyDescent="0.25">
      <c r="A493" t="s">
        <v>15</v>
      </c>
      <c r="B493" t="str">
        <f t="shared" si="15"/>
        <v/>
      </c>
      <c r="C493" t="str">
        <f t="shared" si="16"/>
        <v/>
      </c>
    </row>
    <row r="494" spans="1:3" x14ac:dyDescent="0.25">
      <c r="A494" t="s">
        <v>105</v>
      </c>
      <c r="B494" t="str">
        <f t="shared" si="15"/>
        <v>S, M, L, XL, XXL</v>
      </c>
      <c r="C494" t="str">
        <f t="shared" si="16"/>
        <v/>
      </c>
    </row>
    <row r="495" spans="1:3" x14ac:dyDescent="0.25">
      <c r="A495" t="s">
        <v>9</v>
      </c>
      <c r="B495" t="str">
        <f t="shared" si="15"/>
        <v>Black</v>
      </c>
      <c r="C495" t="str">
        <f t="shared" si="16"/>
        <v/>
      </c>
    </row>
    <row r="496" spans="1:3" x14ac:dyDescent="0.25">
      <c r="A496" t="s">
        <v>226</v>
      </c>
      <c r="B496" t="str">
        <f t="shared" si="15"/>
        <v>3814 GANGSTER</v>
      </c>
      <c r="C496" t="str">
        <f t="shared" si="16"/>
        <v>Wool Felt</v>
      </c>
    </row>
    <row r="497" spans="1:3" x14ac:dyDescent="0.25">
      <c r="A497" t="s">
        <v>62</v>
      </c>
      <c r="B497" t="str">
        <f t="shared" si="15"/>
        <v/>
      </c>
      <c r="C497" t="str">
        <f t="shared" si="16"/>
        <v/>
      </c>
    </row>
    <row r="498" spans="1:3" x14ac:dyDescent="0.25">
      <c r="A498" t="s">
        <v>139</v>
      </c>
      <c r="B498" t="str">
        <f t="shared" si="15"/>
        <v/>
      </c>
      <c r="C498" t="str">
        <f t="shared" si="16"/>
        <v/>
      </c>
    </row>
    <row r="499" spans="1:3" x14ac:dyDescent="0.25">
      <c r="A499" t="s">
        <v>210</v>
      </c>
      <c r="B499" t="str">
        <f t="shared" si="15"/>
        <v/>
      </c>
      <c r="C499" t="str">
        <f t="shared" si="16"/>
        <v/>
      </c>
    </row>
    <row r="500" spans="1:3" x14ac:dyDescent="0.25">
      <c r="A500" t="s">
        <v>143</v>
      </c>
      <c r="B500" t="str">
        <f t="shared" si="15"/>
        <v/>
      </c>
      <c r="C500" t="str">
        <f t="shared" si="16"/>
        <v/>
      </c>
    </row>
    <row r="501" spans="1:3" x14ac:dyDescent="0.25">
      <c r="A501" t="s">
        <v>35</v>
      </c>
      <c r="B501" t="str">
        <f t="shared" si="15"/>
        <v/>
      </c>
      <c r="C501" t="str">
        <f t="shared" si="16"/>
        <v/>
      </c>
    </row>
    <row r="502" spans="1:3" x14ac:dyDescent="0.25">
      <c r="A502" t="s">
        <v>15</v>
      </c>
      <c r="B502" t="str">
        <f t="shared" si="15"/>
        <v/>
      </c>
      <c r="C502" t="str">
        <f t="shared" si="16"/>
        <v/>
      </c>
    </row>
    <row r="503" spans="1:3" x14ac:dyDescent="0.25">
      <c r="A503" t="s">
        <v>105</v>
      </c>
      <c r="B503" t="str">
        <f t="shared" si="15"/>
        <v>S, M, L, XL, XXL</v>
      </c>
      <c r="C503" t="str">
        <f t="shared" si="16"/>
        <v/>
      </c>
    </row>
    <row r="504" spans="1:3" x14ac:dyDescent="0.25">
      <c r="A504" t="s">
        <v>9</v>
      </c>
      <c r="B504" t="str">
        <f t="shared" ref="B504:B567" si="17">_xlfn.LET(_xlpm.isSizes,IFERROR(FIND(",",A504)&gt;=1,FALSE),_xlpm.isSizesUp,IFERROR(FIND(",",A503)&gt;=1,FALSE),_xlpm.isName,AND(IFERROR(VALUE(MID(A504,1,1)),FALSE),NOT(IFERROR(FIND("” ",A504)&gt;=1,FALSE)),NOT(IFERROR(FIND("/",A504)&gt;=1,FALSE))),_xlpm.isNameDown,AND(IFERROR(VALUE(MID(A505,1,1)),FALSE),NOT(IFERROR(FIND("” ",A505)&gt;=1,FALSE)),NOT(IFERROR(FIND("/",A505)&gt;=1,FALSE))),IF(_xlpm.isSizes,A504,IF(_xlpm.isSizesUp,A504,IF(_xlpm.isName,A504,IF(AND(_xlpm.isNameDown&lt;&gt;_xlpm.isName),A504,"")))))</f>
        <v>Black</v>
      </c>
      <c r="C504" t="str">
        <f t="shared" si="16"/>
        <v/>
      </c>
    </row>
    <row r="505" spans="1:3" x14ac:dyDescent="0.25">
      <c r="A505" t="s">
        <v>227</v>
      </c>
      <c r="B505" t="str">
        <f t="shared" si="17"/>
        <v>38345BH MAGLOR</v>
      </c>
      <c r="C505" t="str">
        <f t="shared" si="16"/>
        <v>Wool Felt</v>
      </c>
    </row>
    <row r="506" spans="1:3" x14ac:dyDescent="0.25">
      <c r="A506" t="s">
        <v>120</v>
      </c>
      <c r="B506" t="str">
        <f t="shared" si="17"/>
        <v/>
      </c>
      <c r="C506" t="str">
        <f t="shared" si="16"/>
        <v/>
      </c>
    </row>
    <row r="507" spans="1:3" x14ac:dyDescent="0.25">
      <c r="A507" t="s">
        <v>228</v>
      </c>
      <c r="B507" t="str">
        <f t="shared" si="17"/>
        <v/>
      </c>
      <c r="C507" t="str">
        <f t="shared" si="16"/>
        <v/>
      </c>
    </row>
    <row r="508" spans="1:3" x14ac:dyDescent="0.25">
      <c r="A508" t="s">
        <v>210</v>
      </c>
      <c r="B508" t="str">
        <f t="shared" si="17"/>
        <v/>
      </c>
      <c r="C508" t="str">
        <f t="shared" si="16"/>
        <v/>
      </c>
    </row>
    <row r="509" spans="1:3" x14ac:dyDescent="0.25">
      <c r="A509" t="s">
        <v>229</v>
      </c>
      <c r="B509" t="str">
        <f t="shared" si="17"/>
        <v/>
      </c>
      <c r="C509" t="str">
        <f t="shared" si="16"/>
        <v/>
      </c>
    </row>
    <row r="510" spans="1:3" x14ac:dyDescent="0.25">
      <c r="A510" t="s">
        <v>143</v>
      </c>
      <c r="B510" t="str">
        <f t="shared" si="17"/>
        <v/>
      </c>
      <c r="C510" t="str">
        <f t="shared" si="16"/>
        <v/>
      </c>
    </row>
    <row r="511" spans="1:3" x14ac:dyDescent="0.25">
      <c r="A511" t="s">
        <v>15</v>
      </c>
      <c r="B511" t="str">
        <f t="shared" si="17"/>
        <v/>
      </c>
      <c r="C511" t="str">
        <f t="shared" si="16"/>
        <v/>
      </c>
    </row>
    <row r="512" spans="1:3" x14ac:dyDescent="0.25">
      <c r="A512" t="s">
        <v>1</v>
      </c>
      <c r="B512" t="str">
        <f t="shared" si="17"/>
        <v>S, M, L, XL</v>
      </c>
      <c r="C512" t="str">
        <f t="shared" si="16"/>
        <v/>
      </c>
    </row>
    <row r="513" spans="1:3" x14ac:dyDescent="0.25">
      <c r="A513" t="s">
        <v>230</v>
      </c>
      <c r="B513" t="str">
        <f t="shared" si="17"/>
        <v>Black Chocolate Forest Navy</v>
      </c>
      <c r="C513" t="str">
        <f t="shared" si="16"/>
        <v/>
      </c>
    </row>
    <row r="514" spans="1:3" x14ac:dyDescent="0.25">
      <c r="A514" t="s">
        <v>231</v>
      </c>
      <c r="B514" t="str">
        <f t="shared" si="17"/>
        <v>7100 RIFF</v>
      </c>
      <c r="C514" t="str">
        <f t="shared" si="16"/>
        <v>Polished Wool Felt</v>
      </c>
    </row>
    <row r="515" spans="1:3" x14ac:dyDescent="0.25">
      <c r="A515" t="s">
        <v>62</v>
      </c>
      <c r="B515" t="str">
        <f t="shared" si="17"/>
        <v/>
      </c>
      <c r="C515" t="str">
        <f t="shared" si="16"/>
        <v/>
      </c>
    </row>
    <row r="516" spans="1:3" x14ac:dyDescent="0.25">
      <c r="A516" t="s">
        <v>63</v>
      </c>
      <c r="B516" t="str">
        <f t="shared" si="17"/>
        <v/>
      </c>
      <c r="C516" t="str">
        <f t="shared" si="16"/>
        <v/>
      </c>
    </row>
    <row r="517" spans="1:3" x14ac:dyDescent="0.25">
      <c r="A517" t="s">
        <v>232</v>
      </c>
      <c r="B517" t="str">
        <f t="shared" si="17"/>
        <v/>
      </c>
      <c r="C517" t="str">
        <f t="shared" si="16"/>
        <v/>
      </c>
    </row>
    <row r="518" spans="1:3" x14ac:dyDescent="0.25">
      <c r="A518" t="s">
        <v>13</v>
      </c>
      <c r="B518" t="str">
        <f t="shared" si="17"/>
        <v/>
      </c>
      <c r="C518" t="str">
        <f t="shared" si="16"/>
        <v/>
      </c>
    </row>
    <row r="519" spans="1:3" x14ac:dyDescent="0.25">
      <c r="A519" t="s">
        <v>24</v>
      </c>
      <c r="B519" t="str">
        <f t="shared" si="17"/>
        <v/>
      </c>
      <c r="C519" t="str">
        <f t="shared" si="16"/>
        <v/>
      </c>
    </row>
    <row r="520" spans="1:3" x14ac:dyDescent="0.25">
      <c r="A520" t="s">
        <v>15</v>
      </c>
      <c r="B520" t="str">
        <f t="shared" si="17"/>
        <v/>
      </c>
      <c r="C520" t="str">
        <f t="shared" si="16"/>
        <v/>
      </c>
    </row>
    <row r="521" spans="1:3" x14ac:dyDescent="0.25">
      <c r="A521" t="s">
        <v>105</v>
      </c>
      <c r="B521" t="str">
        <f t="shared" si="17"/>
        <v>S, M, L, XL, XXL</v>
      </c>
      <c r="C521" t="str">
        <f t="shared" si="16"/>
        <v/>
      </c>
    </row>
    <row r="522" spans="1:3" x14ac:dyDescent="0.25">
      <c r="A522" t="s">
        <v>233</v>
      </c>
      <c r="B522" t="str">
        <f t="shared" si="17"/>
        <v>Black Lazuli Blue Mink Ochre</v>
      </c>
      <c r="C522" t="str">
        <f t="shared" si="16"/>
        <v/>
      </c>
    </row>
    <row r="523" spans="1:3" x14ac:dyDescent="0.25">
      <c r="A523" t="s">
        <v>234</v>
      </c>
      <c r="B523" t="str">
        <f t="shared" si="17"/>
        <v>38350BH PISTON</v>
      </c>
      <c r="C523" t="str">
        <f t="shared" ref="C523:C586" si="18">IF(AND(B523&lt;&gt;"",B522&lt;&gt;"",B521&lt;&gt;""),A526,"")</f>
        <v>Wool Felt</v>
      </c>
    </row>
    <row r="524" spans="1:3" x14ac:dyDescent="0.25">
      <c r="A524" t="s">
        <v>120</v>
      </c>
      <c r="B524" t="str">
        <f t="shared" si="17"/>
        <v/>
      </c>
      <c r="C524" t="str">
        <f t="shared" si="18"/>
        <v/>
      </c>
    </row>
    <row r="525" spans="1:3" x14ac:dyDescent="0.25">
      <c r="A525" t="s">
        <v>235</v>
      </c>
      <c r="B525" t="str">
        <f t="shared" si="17"/>
        <v/>
      </c>
      <c r="C525" t="str">
        <f t="shared" si="18"/>
        <v/>
      </c>
    </row>
    <row r="526" spans="1:3" x14ac:dyDescent="0.25">
      <c r="A526" t="s">
        <v>210</v>
      </c>
      <c r="B526" t="str">
        <f t="shared" si="17"/>
        <v/>
      </c>
      <c r="C526" t="str">
        <f t="shared" si="18"/>
        <v/>
      </c>
    </row>
    <row r="527" spans="1:3" x14ac:dyDescent="0.25">
      <c r="A527" t="s">
        <v>236</v>
      </c>
      <c r="B527" t="str">
        <f t="shared" si="17"/>
        <v/>
      </c>
      <c r="C527" t="str">
        <f t="shared" si="18"/>
        <v/>
      </c>
    </row>
    <row r="528" spans="1:3" x14ac:dyDescent="0.25">
      <c r="A528" t="s">
        <v>143</v>
      </c>
      <c r="B528" t="str">
        <f t="shared" si="17"/>
        <v/>
      </c>
      <c r="C528" t="str">
        <f t="shared" si="18"/>
        <v/>
      </c>
    </row>
    <row r="529" spans="1:3" x14ac:dyDescent="0.25">
      <c r="A529" t="s">
        <v>15</v>
      </c>
      <c r="B529" t="str">
        <f t="shared" si="17"/>
        <v/>
      </c>
      <c r="C529" t="str">
        <f t="shared" si="18"/>
        <v/>
      </c>
    </row>
    <row r="530" spans="1:3" x14ac:dyDescent="0.25">
      <c r="A530" t="s">
        <v>1</v>
      </c>
      <c r="B530" t="str">
        <f t="shared" si="17"/>
        <v>S, M, L, XL</v>
      </c>
      <c r="C530" t="str">
        <f t="shared" si="18"/>
        <v/>
      </c>
    </row>
    <row r="531" spans="1:3" x14ac:dyDescent="0.25">
      <c r="A531" t="s">
        <v>237</v>
      </c>
      <c r="B531" t="str">
        <f t="shared" si="17"/>
        <v>Black Caramel Navy Olive</v>
      </c>
      <c r="C531" t="str">
        <f t="shared" si="18"/>
        <v/>
      </c>
    </row>
    <row r="532" spans="1:3" x14ac:dyDescent="0.25">
      <c r="A532" t="s">
        <v>238</v>
      </c>
      <c r="B532" t="str">
        <f t="shared" si="17"/>
        <v>38357BH KISNER</v>
      </c>
      <c r="C532" t="str">
        <f t="shared" si="18"/>
        <v>Stiffened Wool Felt</v>
      </c>
    </row>
    <row r="533" spans="1:3" x14ac:dyDescent="0.25">
      <c r="A533" t="s">
        <v>239</v>
      </c>
      <c r="B533" t="str">
        <f t="shared" si="17"/>
        <v/>
      </c>
      <c r="C533" t="str">
        <f t="shared" si="18"/>
        <v/>
      </c>
    </row>
    <row r="534" spans="1:3" x14ac:dyDescent="0.25">
      <c r="A534" t="s">
        <v>209</v>
      </c>
      <c r="B534" t="str">
        <f t="shared" si="17"/>
        <v/>
      </c>
      <c r="C534" t="str">
        <f t="shared" si="18"/>
        <v/>
      </c>
    </row>
    <row r="535" spans="1:3" x14ac:dyDescent="0.25">
      <c r="A535" t="s">
        <v>240</v>
      </c>
      <c r="B535" t="str">
        <f t="shared" si="17"/>
        <v/>
      </c>
      <c r="C535" t="str">
        <f t="shared" si="18"/>
        <v/>
      </c>
    </row>
    <row r="536" spans="1:3" x14ac:dyDescent="0.25">
      <c r="A536" t="s">
        <v>241</v>
      </c>
      <c r="B536" t="str">
        <f t="shared" si="17"/>
        <v/>
      </c>
      <c r="C536" t="str">
        <f t="shared" si="18"/>
        <v/>
      </c>
    </row>
    <row r="537" spans="1:3" x14ac:dyDescent="0.25">
      <c r="A537" t="s">
        <v>242</v>
      </c>
      <c r="B537" t="str">
        <f t="shared" si="17"/>
        <v/>
      </c>
      <c r="C537" t="str">
        <f t="shared" si="18"/>
        <v/>
      </c>
    </row>
    <row r="538" spans="1:3" x14ac:dyDescent="0.25">
      <c r="A538" t="s">
        <v>24</v>
      </c>
      <c r="B538" t="str">
        <f t="shared" si="17"/>
        <v/>
      </c>
      <c r="C538" t="str">
        <f t="shared" si="18"/>
        <v/>
      </c>
    </row>
    <row r="539" spans="1:3" x14ac:dyDescent="0.25">
      <c r="A539" t="s">
        <v>15</v>
      </c>
      <c r="B539" t="str">
        <f t="shared" si="17"/>
        <v/>
      </c>
      <c r="C539" t="str">
        <f t="shared" si="18"/>
        <v/>
      </c>
    </row>
    <row r="540" spans="1:3" x14ac:dyDescent="0.25">
      <c r="A540" t="s">
        <v>1</v>
      </c>
      <c r="B540" t="str">
        <f t="shared" si="17"/>
        <v>S, M, L, XL</v>
      </c>
      <c r="C540" t="str">
        <f t="shared" si="18"/>
        <v/>
      </c>
    </row>
    <row r="541" spans="1:3" x14ac:dyDescent="0.25">
      <c r="A541" t="s">
        <v>243</v>
      </c>
      <c r="B541" t="str">
        <f t="shared" si="17"/>
        <v>Black Silver Sand</v>
      </c>
      <c r="C541" t="str">
        <f t="shared" si="18"/>
        <v/>
      </c>
    </row>
    <row r="542" spans="1:3" x14ac:dyDescent="0.25">
      <c r="A542" t="s">
        <v>244</v>
      </c>
      <c r="B542" t="str">
        <f t="shared" si="17"/>
        <v>71001BH CRISS</v>
      </c>
      <c r="C542" t="str">
        <f t="shared" si="18"/>
        <v>Polished Wool Felt</v>
      </c>
    </row>
    <row r="543" spans="1:3" x14ac:dyDescent="0.25">
      <c r="A543" t="s">
        <v>38</v>
      </c>
      <c r="B543" t="str">
        <f t="shared" si="17"/>
        <v/>
      </c>
      <c r="C543" t="str">
        <f t="shared" si="18"/>
        <v/>
      </c>
    </row>
    <row r="544" spans="1:3" x14ac:dyDescent="0.25">
      <c r="A544" t="s">
        <v>49</v>
      </c>
      <c r="B544" t="str">
        <f t="shared" si="17"/>
        <v/>
      </c>
      <c r="C544" t="str">
        <f t="shared" si="18"/>
        <v/>
      </c>
    </row>
    <row r="545" spans="1:3" x14ac:dyDescent="0.25">
      <c r="A545" t="s">
        <v>232</v>
      </c>
      <c r="B545" t="str">
        <f t="shared" si="17"/>
        <v/>
      </c>
      <c r="C545" t="str">
        <f t="shared" si="18"/>
        <v/>
      </c>
    </row>
    <row r="546" spans="1:3" x14ac:dyDescent="0.25">
      <c r="A546" t="s">
        <v>13</v>
      </c>
      <c r="B546" t="str">
        <f t="shared" si="17"/>
        <v/>
      </c>
      <c r="C546" t="str">
        <f t="shared" si="18"/>
        <v/>
      </c>
    </row>
    <row r="547" spans="1:3" x14ac:dyDescent="0.25">
      <c r="A547" t="s">
        <v>24</v>
      </c>
      <c r="B547" t="str">
        <f t="shared" si="17"/>
        <v/>
      </c>
      <c r="C547" t="str">
        <f t="shared" si="18"/>
        <v/>
      </c>
    </row>
    <row r="548" spans="1:3" x14ac:dyDescent="0.25">
      <c r="A548" t="s">
        <v>15</v>
      </c>
      <c r="B548" t="str">
        <f t="shared" si="17"/>
        <v/>
      </c>
      <c r="C548" t="str">
        <f t="shared" si="18"/>
        <v/>
      </c>
    </row>
    <row r="549" spans="1:3" x14ac:dyDescent="0.25">
      <c r="A549" t="s">
        <v>1</v>
      </c>
      <c r="B549" t="str">
        <f t="shared" si="17"/>
        <v>S, M, L, XL</v>
      </c>
      <c r="C549" t="str">
        <f t="shared" si="18"/>
        <v/>
      </c>
    </row>
    <row r="550" spans="1:3" x14ac:dyDescent="0.25">
      <c r="A550" t="s">
        <v>245</v>
      </c>
      <c r="B550" t="str">
        <f t="shared" si="17"/>
        <v>Bitter Chocolate Black Mink Night Shade Navy</v>
      </c>
      <c r="C550" t="str">
        <f t="shared" si="18"/>
        <v/>
      </c>
    </row>
    <row r="551" spans="1:3" x14ac:dyDescent="0.25">
      <c r="A551" t="s">
        <v>246</v>
      </c>
      <c r="B551" t="str">
        <f t="shared" si="17"/>
        <v>10001BH BRODNAX</v>
      </c>
      <c r="C551" t="str">
        <f t="shared" si="18"/>
        <v>Moldable Wool Felt Finish</v>
      </c>
    </row>
    <row r="552" spans="1:3" x14ac:dyDescent="0.25">
      <c r="A552" t="s">
        <v>247</v>
      </c>
      <c r="B552" t="str">
        <f t="shared" si="17"/>
        <v/>
      </c>
      <c r="C552" t="str">
        <f t="shared" si="18"/>
        <v/>
      </c>
    </row>
    <row r="553" spans="1:3" x14ac:dyDescent="0.25">
      <c r="A553" t="s">
        <v>248</v>
      </c>
      <c r="B553" t="str">
        <f t="shared" si="17"/>
        <v/>
      </c>
      <c r="C553" t="str">
        <f t="shared" si="18"/>
        <v/>
      </c>
    </row>
    <row r="554" spans="1:3" x14ac:dyDescent="0.25">
      <c r="A554" t="s">
        <v>249</v>
      </c>
      <c r="B554" t="str">
        <f t="shared" si="17"/>
        <v/>
      </c>
      <c r="C554" t="str">
        <f t="shared" si="18"/>
        <v/>
      </c>
    </row>
    <row r="555" spans="1:3" x14ac:dyDescent="0.25">
      <c r="A555" t="s">
        <v>250</v>
      </c>
      <c r="B555" t="str">
        <f t="shared" si="17"/>
        <v/>
      </c>
      <c r="C555" t="str">
        <f t="shared" si="18"/>
        <v/>
      </c>
    </row>
    <row r="556" spans="1:3" x14ac:dyDescent="0.25">
      <c r="A556" t="s">
        <v>251</v>
      </c>
      <c r="B556" t="str">
        <f t="shared" si="17"/>
        <v/>
      </c>
      <c r="C556" t="str">
        <f t="shared" si="18"/>
        <v/>
      </c>
    </row>
    <row r="557" spans="1:3" x14ac:dyDescent="0.25">
      <c r="A557" t="s">
        <v>30</v>
      </c>
      <c r="B557" t="str">
        <f t="shared" si="17"/>
        <v/>
      </c>
      <c r="C557" t="str">
        <f t="shared" si="18"/>
        <v/>
      </c>
    </row>
    <row r="558" spans="1:3" x14ac:dyDescent="0.25">
      <c r="A558" t="s">
        <v>143</v>
      </c>
      <c r="B558" t="str">
        <f t="shared" si="17"/>
        <v/>
      </c>
      <c r="C558" t="str">
        <f t="shared" si="18"/>
        <v/>
      </c>
    </row>
    <row r="559" spans="1:3" x14ac:dyDescent="0.25">
      <c r="A559" t="s">
        <v>1</v>
      </c>
      <c r="B559" t="str">
        <f t="shared" si="17"/>
        <v>S, M, L, XL</v>
      </c>
      <c r="C559" t="str">
        <f t="shared" si="18"/>
        <v/>
      </c>
    </row>
    <row r="560" spans="1:3" x14ac:dyDescent="0.25">
      <c r="A560" t="s">
        <v>252</v>
      </c>
      <c r="B560" t="str">
        <f t="shared" si="17"/>
        <v>Black Olive Oil Plaza Taupe</v>
      </c>
      <c r="C560" t="str">
        <f t="shared" si="18"/>
        <v/>
      </c>
    </row>
    <row r="561" spans="1:3" x14ac:dyDescent="0.25">
      <c r="A561" t="s">
        <v>253</v>
      </c>
      <c r="B561" t="str">
        <f t="shared" si="17"/>
        <v>38358BH STERNE</v>
      </c>
      <c r="C561" t="str">
        <f t="shared" si="18"/>
        <v>Wool Felt</v>
      </c>
    </row>
    <row r="562" spans="1:3" x14ac:dyDescent="0.25">
      <c r="A562" t="s">
        <v>11</v>
      </c>
      <c r="B562" t="str">
        <f t="shared" si="17"/>
        <v/>
      </c>
      <c r="C562" t="str">
        <f t="shared" si="18"/>
        <v/>
      </c>
    </row>
    <row r="563" spans="1:3" x14ac:dyDescent="0.25">
      <c r="A563" t="s">
        <v>55</v>
      </c>
      <c r="B563" t="str">
        <f t="shared" si="17"/>
        <v/>
      </c>
      <c r="C563" t="str">
        <f t="shared" si="18"/>
        <v/>
      </c>
    </row>
    <row r="564" spans="1:3" x14ac:dyDescent="0.25">
      <c r="A564" t="s">
        <v>210</v>
      </c>
      <c r="B564" t="str">
        <f t="shared" si="17"/>
        <v/>
      </c>
      <c r="C564" t="str">
        <f t="shared" si="18"/>
        <v/>
      </c>
    </row>
    <row r="565" spans="1:3" x14ac:dyDescent="0.25">
      <c r="A565" t="s">
        <v>254</v>
      </c>
      <c r="B565" t="str">
        <f t="shared" si="17"/>
        <v/>
      </c>
      <c r="C565" t="str">
        <f t="shared" si="18"/>
        <v/>
      </c>
    </row>
    <row r="566" spans="1:3" x14ac:dyDescent="0.25">
      <c r="A566" t="s">
        <v>255</v>
      </c>
      <c r="B566" t="str">
        <f t="shared" si="17"/>
        <v/>
      </c>
      <c r="C566" t="str">
        <f t="shared" si="18"/>
        <v/>
      </c>
    </row>
    <row r="567" spans="1:3" x14ac:dyDescent="0.25">
      <c r="A567" t="s">
        <v>14</v>
      </c>
      <c r="B567" t="str">
        <f t="shared" si="17"/>
        <v/>
      </c>
      <c r="C567" t="str">
        <f t="shared" si="18"/>
        <v/>
      </c>
    </row>
    <row r="568" spans="1:3" x14ac:dyDescent="0.25">
      <c r="A568" t="s">
        <v>15</v>
      </c>
      <c r="B568" t="str">
        <f t="shared" ref="B568:B631" si="19">_xlfn.LET(_xlpm.isSizes,IFERROR(FIND(",",A568)&gt;=1,FALSE),_xlpm.isSizesUp,IFERROR(FIND(",",A567)&gt;=1,FALSE),_xlpm.isName,AND(IFERROR(VALUE(MID(A568,1,1)),FALSE),NOT(IFERROR(FIND("” ",A568)&gt;=1,FALSE)),NOT(IFERROR(FIND("/",A568)&gt;=1,FALSE))),_xlpm.isNameDown,AND(IFERROR(VALUE(MID(A569,1,1)),FALSE),NOT(IFERROR(FIND("” ",A569)&gt;=1,FALSE)),NOT(IFERROR(FIND("/",A569)&gt;=1,FALSE))),IF(_xlpm.isSizes,A568,IF(_xlpm.isSizesUp,A568,IF(_xlpm.isName,A568,IF(AND(_xlpm.isNameDown&lt;&gt;_xlpm.isName),A568,"")))))</f>
        <v/>
      </c>
      <c r="C568" t="str">
        <f t="shared" si="18"/>
        <v/>
      </c>
    </row>
    <row r="569" spans="1:3" x14ac:dyDescent="0.25">
      <c r="A569" t="s">
        <v>1</v>
      </c>
      <c r="B569" t="str">
        <f t="shared" si="19"/>
        <v>S, M, L, XL</v>
      </c>
      <c r="C569" t="str">
        <f t="shared" si="18"/>
        <v/>
      </c>
    </row>
    <row r="570" spans="1:3" x14ac:dyDescent="0.25">
      <c r="A570" t="s">
        <v>256</v>
      </c>
      <c r="B570" t="str">
        <f t="shared" si="19"/>
        <v>Ochre Soft Khaki</v>
      </c>
      <c r="C570" t="str">
        <f t="shared" si="18"/>
        <v/>
      </c>
    </row>
    <row r="571" spans="1:3" x14ac:dyDescent="0.25">
      <c r="A571" t="s">
        <v>257</v>
      </c>
      <c r="B571" t="str">
        <f t="shared" si="19"/>
        <v>38349BH KLAXON</v>
      </c>
      <c r="C571" t="str">
        <f t="shared" si="18"/>
        <v>Wool Felt</v>
      </c>
    </row>
    <row r="572" spans="1:3" x14ac:dyDescent="0.25">
      <c r="A572" t="s">
        <v>99</v>
      </c>
      <c r="B572" t="str">
        <f t="shared" si="19"/>
        <v/>
      </c>
      <c r="C572" t="str">
        <f t="shared" si="18"/>
        <v/>
      </c>
    </row>
    <row r="573" spans="1:3" x14ac:dyDescent="0.25">
      <c r="A573" t="s">
        <v>258</v>
      </c>
      <c r="B573" t="str">
        <f t="shared" si="19"/>
        <v/>
      </c>
      <c r="C573" t="str">
        <f t="shared" si="18"/>
        <v/>
      </c>
    </row>
    <row r="574" spans="1:3" x14ac:dyDescent="0.25">
      <c r="A574" t="s">
        <v>210</v>
      </c>
      <c r="B574" t="str">
        <f t="shared" si="19"/>
        <v/>
      </c>
      <c r="C574" t="str">
        <f t="shared" si="18"/>
        <v/>
      </c>
    </row>
    <row r="575" spans="1:3" x14ac:dyDescent="0.25">
      <c r="A575" t="s">
        <v>229</v>
      </c>
      <c r="B575" t="str">
        <f t="shared" si="19"/>
        <v/>
      </c>
      <c r="C575" t="str">
        <f t="shared" si="18"/>
        <v/>
      </c>
    </row>
    <row r="576" spans="1:3" x14ac:dyDescent="0.25">
      <c r="A576" t="s">
        <v>143</v>
      </c>
      <c r="B576" t="str">
        <f t="shared" si="19"/>
        <v/>
      </c>
      <c r="C576" t="str">
        <f t="shared" si="18"/>
        <v/>
      </c>
    </row>
    <row r="577" spans="1:3" x14ac:dyDescent="0.25">
      <c r="A577" t="s">
        <v>15</v>
      </c>
      <c r="B577" t="str">
        <f t="shared" si="19"/>
        <v/>
      </c>
      <c r="C577" t="str">
        <f t="shared" si="18"/>
        <v/>
      </c>
    </row>
    <row r="578" spans="1:3" x14ac:dyDescent="0.25">
      <c r="A578" t="s">
        <v>1</v>
      </c>
      <c r="B578" t="str">
        <f t="shared" si="19"/>
        <v>S, M, L, XL</v>
      </c>
      <c r="C578" t="str">
        <f t="shared" si="18"/>
        <v/>
      </c>
    </row>
    <row r="579" spans="1:3" x14ac:dyDescent="0.25">
      <c r="A579" t="s">
        <v>259</v>
      </c>
      <c r="B579" t="str">
        <f t="shared" si="19"/>
        <v>Black Navy</v>
      </c>
      <c r="C579" t="str">
        <f t="shared" si="18"/>
        <v/>
      </c>
    </row>
    <row r="580" spans="1:3" x14ac:dyDescent="0.25">
      <c r="A580" t="s">
        <v>260</v>
      </c>
      <c r="B580" t="str">
        <f t="shared" si="19"/>
        <v>1451 JETT</v>
      </c>
      <c r="C580" t="str">
        <f t="shared" si="18"/>
        <v>Polished Wool Felt</v>
      </c>
    </row>
    <row r="581" spans="1:3" x14ac:dyDescent="0.25">
      <c r="A581" t="s">
        <v>261</v>
      </c>
      <c r="B581" t="str">
        <f t="shared" si="19"/>
        <v/>
      </c>
      <c r="C581" t="str">
        <f t="shared" si="18"/>
        <v/>
      </c>
    </row>
    <row r="582" spans="1:3" x14ac:dyDescent="0.25">
      <c r="A582" t="s">
        <v>63</v>
      </c>
      <c r="B582" t="str">
        <f t="shared" si="19"/>
        <v/>
      </c>
      <c r="C582" t="str">
        <f t="shared" si="18"/>
        <v/>
      </c>
    </row>
    <row r="583" spans="1:3" x14ac:dyDescent="0.25">
      <c r="A583" t="s">
        <v>232</v>
      </c>
      <c r="B583" t="str">
        <f t="shared" si="19"/>
        <v/>
      </c>
      <c r="C583" t="str">
        <f t="shared" si="18"/>
        <v/>
      </c>
    </row>
    <row r="584" spans="1:3" x14ac:dyDescent="0.25">
      <c r="A584" t="s">
        <v>143</v>
      </c>
      <c r="B584" t="str">
        <f t="shared" si="19"/>
        <v/>
      </c>
      <c r="C584" t="str">
        <f t="shared" si="18"/>
        <v/>
      </c>
    </row>
    <row r="585" spans="1:3" x14ac:dyDescent="0.25">
      <c r="A585" t="s">
        <v>35</v>
      </c>
      <c r="B585" t="str">
        <f t="shared" si="19"/>
        <v/>
      </c>
      <c r="C585" t="str">
        <f t="shared" si="18"/>
        <v/>
      </c>
    </row>
    <row r="586" spans="1:3" x14ac:dyDescent="0.25">
      <c r="A586" t="s">
        <v>15</v>
      </c>
      <c r="B586" t="str">
        <f t="shared" si="19"/>
        <v/>
      </c>
      <c r="C586" t="str">
        <f t="shared" si="18"/>
        <v/>
      </c>
    </row>
    <row r="587" spans="1:3" x14ac:dyDescent="0.25">
      <c r="A587" t="s">
        <v>262</v>
      </c>
      <c r="B587" t="str">
        <f t="shared" si="19"/>
        <v>6 3/4, 6 7/8, 7, 7 1/8, 7 1/4, 7 3/8, 7 1/2, 7 5/8</v>
      </c>
      <c r="C587" t="str">
        <f t="shared" ref="C587:C650" si="20">IF(AND(B587&lt;&gt;"",B586&lt;&gt;"",B585&lt;&gt;""),A590,"")</f>
        <v/>
      </c>
    </row>
    <row r="588" spans="1:3" x14ac:dyDescent="0.25">
      <c r="A588" t="s">
        <v>9</v>
      </c>
      <c r="B588" t="str">
        <f t="shared" si="19"/>
        <v>Black</v>
      </c>
      <c r="C588" t="str">
        <f t="shared" si="20"/>
        <v/>
      </c>
    </row>
    <row r="589" spans="1:3" x14ac:dyDescent="0.25">
      <c r="A589" t="s">
        <v>263</v>
      </c>
      <c r="B589" t="str">
        <f t="shared" si="19"/>
        <v>1452 HARKER</v>
      </c>
      <c r="C589" t="str">
        <f t="shared" si="20"/>
        <v>Polished Wool Felt</v>
      </c>
    </row>
    <row r="590" spans="1:3" x14ac:dyDescent="0.25">
      <c r="A590" t="s">
        <v>264</v>
      </c>
      <c r="B590" t="str">
        <f t="shared" si="19"/>
        <v/>
      </c>
      <c r="C590" t="str">
        <f t="shared" si="20"/>
        <v/>
      </c>
    </row>
    <row r="591" spans="1:3" x14ac:dyDescent="0.25">
      <c r="A591" t="s">
        <v>265</v>
      </c>
      <c r="B591" t="str">
        <f t="shared" si="19"/>
        <v/>
      </c>
      <c r="C591" t="str">
        <f t="shared" si="20"/>
        <v/>
      </c>
    </row>
    <row r="592" spans="1:3" x14ac:dyDescent="0.25">
      <c r="A592" t="s">
        <v>232</v>
      </c>
      <c r="B592" t="str">
        <f t="shared" si="19"/>
        <v/>
      </c>
      <c r="C592" t="str">
        <f t="shared" si="20"/>
        <v/>
      </c>
    </row>
    <row r="593" spans="1:3" x14ac:dyDescent="0.25">
      <c r="A593" t="s">
        <v>143</v>
      </c>
      <c r="B593" t="str">
        <f t="shared" si="19"/>
        <v/>
      </c>
      <c r="C593" t="str">
        <f t="shared" si="20"/>
        <v/>
      </c>
    </row>
    <row r="594" spans="1:3" x14ac:dyDescent="0.25">
      <c r="A594" t="s">
        <v>35</v>
      </c>
      <c r="B594" t="str">
        <f t="shared" si="19"/>
        <v/>
      </c>
      <c r="C594" t="str">
        <f t="shared" si="20"/>
        <v/>
      </c>
    </row>
    <row r="595" spans="1:3" x14ac:dyDescent="0.25">
      <c r="A595" t="s">
        <v>15</v>
      </c>
      <c r="B595" t="str">
        <f t="shared" si="19"/>
        <v/>
      </c>
      <c r="C595" t="str">
        <f t="shared" si="20"/>
        <v/>
      </c>
    </row>
    <row r="596" spans="1:3" x14ac:dyDescent="0.25">
      <c r="A596" t="s">
        <v>262</v>
      </c>
      <c r="B596" t="str">
        <f t="shared" si="19"/>
        <v>6 3/4, 6 7/8, 7, 7 1/8, 7 1/4, 7 3/8, 7 1/2, 7 5/8</v>
      </c>
      <c r="C596" t="str">
        <f t="shared" si="20"/>
        <v/>
      </c>
    </row>
    <row r="597" spans="1:3" x14ac:dyDescent="0.25">
      <c r="A597" t="s">
        <v>266</v>
      </c>
      <c r="B597" t="str">
        <f t="shared" si="19"/>
        <v>Black Hemlock</v>
      </c>
      <c r="C597" t="str">
        <f t="shared" si="20"/>
        <v/>
      </c>
    </row>
    <row r="598" spans="1:3" x14ac:dyDescent="0.25">
      <c r="A598" t="s">
        <v>267</v>
      </c>
      <c r="B598" t="str">
        <f t="shared" si="19"/>
        <v>3813 ICE</v>
      </c>
      <c r="C598" t="str">
        <f t="shared" si="20"/>
        <v>Wool Felt</v>
      </c>
    </row>
    <row r="599" spans="1:3" x14ac:dyDescent="0.25">
      <c r="A599" t="s">
        <v>268</v>
      </c>
      <c r="B599" t="str">
        <f t="shared" si="19"/>
        <v/>
      </c>
      <c r="C599" t="str">
        <f t="shared" si="20"/>
        <v/>
      </c>
    </row>
    <row r="600" spans="1:3" x14ac:dyDescent="0.25">
      <c r="A600" t="s">
        <v>269</v>
      </c>
      <c r="B600" t="str">
        <f t="shared" si="19"/>
        <v/>
      </c>
      <c r="C600" t="str">
        <f t="shared" si="20"/>
        <v/>
      </c>
    </row>
    <row r="601" spans="1:3" x14ac:dyDescent="0.25">
      <c r="A601" t="s">
        <v>210</v>
      </c>
      <c r="B601" t="str">
        <f t="shared" si="19"/>
        <v/>
      </c>
      <c r="C601" t="str">
        <f t="shared" si="20"/>
        <v/>
      </c>
    </row>
    <row r="602" spans="1:3" x14ac:dyDescent="0.25">
      <c r="A602" t="s">
        <v>143</v>
      </c>
      <c r="B602" t="str">
        <f t="shared" si="19"/>
        <v/>
      </c>
      <c r="C602" t="str">
        <f t="shared" si="20"/>
        <v/>
      </c>
    </row>
    <row r="603" spans="1:3" x14ac:dyDescent="0.25">
      <c r="A603" t="s">
        <v>35</v>
      </c>
      <c r="B603" t="str">
        <f t="shared" si="19"/>
        <v/>
      </c>
      <c r="C603" t="str">
        <f t="shared" si="20"/>
        <v/>
      </c>
    </row>
    <row r="604" spans="1:3" x14ac:dyDescent="0.25">
      <c r="A604" t="s">
        <v>15</v>
      </c>
      <c r="B604" t="str">
        <f t="shared" si="19"/>
        <v/>
      </c>
      <c r="C604" t="str">
        <f t="shared" si="20"/>
        <v/>
      </c>
    </row>
    <row r="605" spans="1:3" x14ac:dyDescent="0.25">
      <c r="A605" t="s">
        <v>1</v>
      </c>
      <c r="B605" t="str">
        <f t="shared" si="19"/>
        <v>S, M, L, XL</v>
      </c>
      <c r="C605" t="str">
        <f t="shared" si="20"/>
        <v/>
      </c>
    </row>
    <row r="606" spans="1:3" x14ac:dyDescent="0.25">
      <c r="A606" t="s">
        <v>9</v>
      </c>
      <c r="B606" t="str">
        <f t="shared" si="19"/>
        <v>Black</v>
      </c>
      <c r="C606" t="str">
        <f t="shared" si="20"/>
        <v/>
      </c>
    </row>
    <row r="607" spans="1:3" x14ac:dyDescent="0.25">
      <c r="A607" t="s">
        <v>270</v>
      </c>
      <c r="B607" t="str">
        <f t="shared" si="19"/>
        <v>3816 DERBY</v>
      </c>
      <c r="C607" t="str">
        <f t="shared" si="20"/>
        <v>Wool Felt</v>
      </c>
    </row>
    <row r="608" spans="1:3" x14ac:dyDescent="0.25">
      <c r="A608" t="s">
        <v>264</v>
      </c>
      <c r="B608" t="str">
        <f t="shared" si="19"/>
        <v/>
      </c>
      <c r="C608" t="str">
        <f t="shared" si="20"/>
        <v/>
      </c>
    </row>
    <row r="609" spans="1:3" x14ac:dyDescent="0.25">
      <c r="A609" t="s">
        <v>269</v>
      </c>
      <c r="B609" t="str">
        <f t="shared" si="19"/>
        <v/>
      </c>
      <c r="C609" t="str">
        <f t="shared" si="20"/>
        <v/>
      </c>
    </row>
    <row r="610" spans="1:3" x14ac:dyDescent="0.25">
      <c r="A610" t="s">
        <v>210</v>
      </c>
      <c r="B610" t="str">
        <f t="shared" si="19"/>
        <v/>
      </c>
      <c r="C610" t="str">
        <f t="shared" si="20"/>
        <v/>
      </c>
    </row>
    <row r="611" spans="1:3" x14ac:dyDescent="0.25">
      <c r="A611" t="s">
        <v>143</v>
      </c>
      <c r="B611" t="str">
        <f t="shared" si="19"/>
        <v/>
      </c>
      <c r="C611" t="str">
        <f t="shared" si="20"/>
        <v/>
      </c>
    </row>
    <row r="612" spans="1:3" x14ac:dyDescent="0.25">
      <c r="A612" t="s">
        <v>35</v>
      </c>
      <c r="B612" t="str">
        <f t="shared" si="19"/>
        <v/>
      </c>
      <c r="C612" t="str">
        <f t="shared" si="20"/>
        <v/>
      </c>
    </row>
    <row r="613" spans="1:3" x14ac:dyDescent="0.25">
      <c r="A613" t="s">
        <v>15</v>
      </c>
      <c r="B613" t="str">
        <f t="shared" si="19"/>
        <v/>
      </c>
      <c r="C613" t="str">
        <f t="shared" si="20"/>
        <v/>
      </c>
    </row>
    <row r="614" spans="1:3" x14ac:dyDescent="0.25">
      <c r="A614" t="s">
        <v>105</v>
      </c>
      <c r="B614" t="str">
        <f t="shared" si="19"/>
        <v>S, M, L, XL, XXL</v>
      </c>
      <c r="C614" t="str">
        <f t="shared" si="20"/>
        <v/>
      </c>
    </row>
    <row r="615" spans="1:3" x14ac:dyDescent="0.25">
      <c r="A615" t="s">
        <v>271</v>
      </c>
      <c r="B615" t="str">
        <f t="shared" si="19"/>
        <v>Black Brown White</v>
      </c>
      <c r="C615" t="str">
        <f t="shared" si="20"/>
        <v/>
      </c>
    </row>
    <row r="616" spans="1:3" x14ac:dyDescent="0.25">
      <c r="A616" t="s">
        <v>272</v>
      </c>
      <c r="B616" t="str">
        <f t="shared" si="19"/>
        <v>81670 BILLY</v>
      </c>
      <c r="C616" t="str">
        <f t="shared" si="20"/>
        <v>Braid</v>
      </c>
    </row>
    <row r="617" spans="1:3" x14ac:dyDescent="0.25">
      <c r="A617" t="s">
        <v>273</v>
      </c>
      <c r="B617" t="str">
        <f t="shared" si="19"/>
        <v/>
      </c>
      <c r="C617" t="str">
        <f t="shared" si="20"/>
        <v/>
      </c>
    </row>
    <row r="618" spans="1:3" x14ac:dyDescent="0.25">
      <c r="A618" t="s">
        <v>274</v>
      </c>
      <c r="B618" t="str">
        <f t="shared" si="19"/>
        <v/>
      </c>
      <c r="C618" t="str">
        <f t="shared" si="20"/>
        <v/>
      </c>
    </row>
    <row r="619" spans="1:3" x14ac:dyDescent="0.25">
      <c r="A619" t="s">
        <v>275</v>
      </c>
      <c r="B619" t="str">
        <f t="shared" si="19"/>
        <v/>
      </c>
      <c r="C619" t="str">
        <f t="shared" si="20"/>
        <v/>
      </c>
    </row>
    <row r="620" spans="1:3" x14ac:dyDescent="0.25">
      <c r="A620" t="s">
        <v>143</v>
      </c>
      <c r="B620" t="str">
        <f t="shared" si="19"/>
        <v/>
      </c>
      <c r="C620" t="str">
        <f t="shared" si="20"/>
        <v/>
      </c>
    </row>
    <row r="621" spans="1:3" x14ac:dyDescent="0.25">
      <c r="A621" t="s">
        <v>105</v>
      </c>
      <c r="B621" t="str">
        <f t="shared" si="19"/>
        <v>S, M, L, XL, XXL</v>
      </c>
      <c r="C621" t="str">
        <f t="shared" si="20"/>
        <v/>
      </c>
    </row>
    <row r="622" spans="1:3" x14ac:dyDescent="0.25">
      <c r="A622" t="s">
        <v>276</v>
      </c>
      <c r="B622" t="str">
        <f t="shared" si="19"/>
        <v>Fog Latte Navy Static Tan</v>
      </c>
      <c r="C622" t="str">
        <f t="shared" si="20"/>
        <v/>
      </c>
    </row>
    <row r="623" spans="1:3" x14ac:dyDescent="0.25">
      <c r="A623" t="s">
        <v>277</v>
      </c>
      <c r="B623" t="str">
        <f t="shared" si="19"/>
        <v>Birch Black Coconut Deep Red Espresso</v>
      </c>
    </row>
    <row r="624" spans="1:3" x14ac:dyDescent="0.25">
      <c r="A624" t="s">
        <v>278</v>
      </c>
      <c r="B624" t="str">
        <f t="shared" si="19"/>
        <v>81690 MANNES</v>
      </c>
      <c r="C624" t="s">
        <v>275</v>
      </c>
    </row>
    <row r="625" spans="1:3" x14ac:dyDescent="0.25">
      <c r="A625" t="s">
        <v>273</v>
      </c>
      <c r="B625" t="str">
        <f t="shared" si="19"/>
        <v/>
      </c>
      <c r="C625" t="str">
        <f t="shared" si="20"/>
        <v/>
      </c>
    </row>
    <row r="626" spans="1:3" x14ac:dyDescent="0.25">
      <c r="A626" t="s">
        <v>274</v>
      </c>
      <c r="B626" t="str">
        <f t="shared" si="19"/>
        <v/>
      </c>
      <c r="C626" t="str">
        <f t="shared" si="20"/>
        <v/>
      </c>
    </row>
    <row r="627" spans="1:3" x14ac:dyDescent="0.25">
      <c r="A627" t="s">
        <v>279</v>
      </c>
      <c r="B627" t="str">
        <f t="shared" si="19"/>
        <v/>
      </c>
      <c r="C627" t="str">
        <f t="shared" si="20"/>
        <v/>
      </c>
    </row>
    <row r="628" spans="1:3" x14ac:dyDescent="0.25">
      <c r="A628" t="s">
        <v>143</v>
      </c>
      <c r="B628" t="str">
        <f t="shared" si="19"/>
        <v/>
      </c>
      <c r="C628" t="str">
        <f t="shared" si="20"/>
        <v/>
      </c>
    </row>
    <row r="629" spans="1:3" x14ac:dyDescent="0.25">
      <c r="A629" t="s">
        <v>105</v>
      </c>
      <c r="B629" t="str">
        <f t="shared" si="19"/>
        <v>S, M, L, XL, XXL</v>
      </c>
      <c r="C629" t="str">
        <f t="shared" si="20"/>
        <v/>
      </c>
    </row>
    <row r="630" spans="1:3" x14ac:dyDescent="0.25">
      <c r="A630" t="s">
        <v>280</v>
      </c>
      <c r="B630" t="str">
        <f t="shared" si="19"/>
        <v>Navy Multi Nordic Multi Overcast Skydiver Woods Multi</v>
      </c>
      <c r="C630" t="str">
        <f t="shared" si="20"/>
        <v/>
      </c>
    </row>
    <row r="631" spans="1:3" x14ac:dyDescent="0.25">
      <c r="A631" t="s">
        <v>345</v>
      </c>
      <c r="B631" t="str">
        <f t="shared" si="19"/>
        <v>Cement Multi Deep Red Multi Light Grey Multi Natural Multi Brown Multi Charcoal Multi</v>
      </c>
    </row>
    <row r="632" spans="1:3" x14ac:dyDescent="0.25">
      <c r="A632" t="s">
        <v>281</v>
      </c>
      <c r="B632" t="str">
        <f t="shared" ref="B632:B644" si="21">_xlfn.LET(_xlpm.isSizes,IFERROR(FIND(",",A632)&gt;=1,FALSE),_xlpm.isSizesUp,IFERROR(FIND(",",A631)&gt;=1,FALSE),_xlpm.isName,AND(IFERROR(VALUE(MID(A632,1,1)),FALSE),NOT(IFERROR(FIND("” ",A632)&gt;=1,FALSE)),NOT(IFERROR(FIND("/",A632)&gt;=1,FALSE))),_xlpm.isNameDown,AND(IFERROR(VALUE(MID(A633,1,1)),FALSE),NOT(IFERROR(FIND("” ",A633)&gt;=1,FALSE)),NOT(IFERROR(FIND("/",A633)&gt;=1,FALSE))),IF(_xlpm.isSizes,A632,IF(_xlpm.isSizesUp,A632,IF(_xlpm.isName,A632,IF(AND(_xlpm.isNameDown&lt;&gt;_xlpm.isName),A632,"")))))</f>
        <v>25550BH DERIN</v>
      </c>
      <c r="C632" t="s">
        <v>736</v>
      </c>
    </row>
    <row r="633" spans="1:3" x14ac:dyDescent="0.25">
      <c r="A633" t="s">
        <v>282</v>
      </c>
      <c r="B633" t="str">
        <f t="shared" si="21"/>
        <v/>
      </c>
      <c r="C633" t="str">
        <f t="shared" si="20"/>
        <v/>
      </c>
    </row>
    <row r="634" spans="1:3" x14ac:dyDescent="0.25">
      <c r="A634" t="s">
        <v>143</v>
      </c>
      <c r="B634" t="str">
        <f t="shared" si="21"/>
        <v/>
      </c>
      <c r="C634" t="str">
        <f t="shared" si="20"/>
        <v/>
      </c>
    </row>
    <row r="635" spans="1:3" x14ac:dyDescent="0.25">
      <c r="A635" t="s">
        <v>15</v>
      </c>
      <c r="B635" t="str">
        <f t="shared" si="21"/>
        <v/>
      </c>
      <c r="C635" t="str">
        <f t="shared" si="20"/>
        <v/>
      </c>
    </row>
    <row r="636" spans="1:3" x14ac:dyDescent="0.25">
      <c r="A636" t="s">
        <v>1</v>
      </c>
      <c r="B636" t="str">
        <f t="shared" si="21"/>
        <v>S, M, L, XL</v>
      </c>
      <c r="C636" t="str">
        <f t="shared" si="20"/>
        <v/>
      </c>
    </row>
    <row r="637" spans="1:3" x14ac:dyDescent="0.25">
      <c r="A637" t="s">
        <v>283</v>
      </c>
      <c r="B637" t="str">
        <f t="shared" si="21"/>
        <v>Black Blue Bronze</v>
      </c>
      <c r="C637" t="str">
        <f t="shared" si="20"/>
        <v/>
      </c>
    </row>
    <row r="638" spans="1:3" x14ac:dyDescent="0.25">
      <c r="A638" t="s">
        <v>284</v>
      </c>
      <c r="B638" t="str">
        <f t="shared" si="21"/>
        <v>25553BH ABEL</v>
      </c>
      <c r="C638" t="str">
        <f t="shared" si="20"/>
        <v>Wool Blend</v>
      </c>
    </row>
    <row r="639" spans="1:3" x14ac:dyDescent="0.25">
      <c r="A639" t="s">
        <v>285</v>
      </c>
      <c r="B639" t="str">
        <f t="shared" si="21"/>
        <v/>
      </c>
      <c r="C639" t="str">
        <f t="shared" si="20"/>
        <v/>
      </c>
    </row>
    <row r="640" spans="1:3" x14ac:dyDescent="0.25">
      <c r="A640" t="s">
        <v>286</v>
      </c>
      <c r="B640" t="str">
        <f t="shared" si="21"/>
        <v/>
      </c>
      <c r="C640" t="str">
        <f t="shared" si="20"/>
        <v/>
      </c>
    </row>
    <row r="641" spans="1:3" x14ac:dyDescent="0.25">
      <c r="A641" t="s">
        <v>287</v>
      </c>
      <c r="B641" t="str">
        <f t="shared" si="21"/>
        <v/>
      </c>
      <c r="C641" t="str">
        <f t="shared" si="20"/>
        <v/>
      </c>
    </row>
    <row r="642" spans="1:3" x14ac:dyDescent="0.25">
      <c r="A642" t="s">
        <v>143</v>
      </c>
      <c r="B642" t="str">
        <f t="shared" si="21"/>
        <v/>
      </c>
      <c r="C642" t="str">
        <f t="shared" si="20"/>
        <v/>
      </c>
    </row>
    <row r="643" spans="1:3" x14ac:dyDescent="0.25">
      <c r="A643" t="s">
        <v>15</v>
      </c>
      <c r="B643" t="str">
        <f t="shared" si="21"/>
        <v/>
      </c>
      <c r="C643" t="str">
        <f t="shared" si="20"/>
        <v/>
      </c>
    </row>
    <row r="644" spans="1:3" x14ac:dyDescent="0.25">
      <c r="A644" t="s">
        <v>1</v>
      </c>
      <c r="B644" t="str">
        <f t="shared" si="21"/>
        <v>S, M, L, XL</v>
      </c>
      <c r="C644" t="str">
        <f t="shared" si="20"/>
        <v/>
      </c>
    </row>
    <row r="645" spans="1:3" x14ac:dyDescent="0.25">
      <c r="A645" t="s">
        <v>288</v>
      </c>
      <c r="B645" t="str">
        <f t="shared" ref="B645:B690" si="22">_xlfn.LET(_xlpm.isSizes,IFERROR(FIND(",",A645)&gt;=1,FALSE),_xlpm.isSizesUp,IFERROR(FIND(",",A644)&gt;=1,FALSE),_xlpm.isName,AND(IFERROR(VALUE(MID(A645,1,1)),FALSE),NOT(IFERROR(FIND("” ",A645)&gt;=1,FALSE)),NOT(IFERROR(FIND("/",A645)&gt;=1,FALSE))),_xlpm.isNameDown,AND(IFERROR(VALUE(MID(A646,1,1)),FALSE),NOT(IFERROR(FIND("” ",A646)&gt;=1,FALSE)),NOT(IFERROR(FIND("/",A646)&gt;=1,FALSE))),IF(_xlpm.isSizes,A645,IF(_xlpm.isSizesUp,A645,IF(_xlpm.isName,A645,IF(AND(_xlpm.isNameDown&lt;&gt;_xlpm.isName),A645,"")))))</f>
        <v>Copper Green Grey</v>
      </c>
      <c r="C645" t="str">
        <f t="shared" si="20"/>
        <v/>
      </c>
    </row>
    <row r="646" spans="1:3" x14ac:dyDescent="0.25">
      <c r="A646" t="s">
        <v>289</v>
      </c>
      <c r="B646" t="str">
        <f t="shared" si="22"/>
        <v>25552BH CLAUD</v>
      </c>
      <c r="C646" t="str">
        <f>A648</f>
        <v>Wool Blend</v>
      </c>
    </row>
    <row r="647" spans="1:3" x14ac:dyDescent="0.25">
      <c r="A647" t="s">
        <v>290</v>
      </c>
      <c r="B647" t="str">
        <f t="shared" si="22"/>
        <v/>
      </c>
      <c r="C647" t="str">
        <f t="shared" si="20"/>
        <v/>
      </c>
    </row>
    <row r="648" spans="1:3" x14ac:dyDescent="0.25">
      <c r="A648" t="s">
        <v>287</v>
      </c>
      <c r="B648" t="str">
        <f t="shared" si="22"/>
        <v/>
      </c>
      <c r="C648" t="str">
        <f t="shared" si="20"/>
        <v/>
      </c>
    </row>
    <row r="649" spans="1:3" x14ac:dyDescent="0.25">
      <c r="A649" t="s">
        <v>143</v>
      </c>
      <c r="B649" t="str">
        <f t="shared" si="22"/>
        <v/>
      </c>
      <c r="C649" t="str">
        <f t="shared" si="20"/>
        <v/>
      </c>
    </row>
    <row r="650" spans="1:3" x14ac:dyDescent="0.25">
      <c r="A650" t="s">
        <v>15</v>
      </c>
      <c r="B650" t="str">
        <f t="shared" si="22"/>
        <v/>
      </c>
      <c r="C650" t="str">
        <f t="shared" si="20"/>
        <v/>
      </c>
    </row>
    <row r="651" spans="1:3" x14ac:dyDescent="0.25">
      <c r="A651" t="s">
        <v>1</v>
      </c>
      <c r="B651" t="str">
        <f t="shared" si="22"/>
        <v>S, M, L, XL</v>
      </c>
      <c r="C651" t="str">
        <f t="shared" ref="C651:C709" si="23">IF(AND(B651&lt;&gt;"",B650&lt;&gt;"",B649&lt;&gt;""),A654,"")</f>
        <v/>
      </c>
    </row>
    <row r="652" spans="1:3" x14ac:dyDescent="0.25">
      <c r="A652" t="s">
        <v>283</v>
      </c>
      <c r="B652" t="str">
        <f>_xlfn.LET(_xlpm.isSizes,IFERROR(FIND(",",A652)&gt;=1,FALSE),_xlpm.isSizesUp,IFERROR(FIND(",",A651)&gt;=1,FALSE),_xlpm.isName,AND(IFERROR(VALUE(MID(A652,1,1)),FALSE),NOT(IFERROR(FIND("” ",A652)&gt;=1,FALSE)),NOT(IFERROR(FIND("/",A652)&gt;=1,FALSE))),_xlpm.isNameDown,AND(IFERROR(VALUE(MID(#REF!,1,1)),FALSE),NOT(IFERROR(FIND("” ",#REF!)&gt;=1,FALSE)),NOT(IFERROR(FIND("/",#REF!)&gt;=1,FALSE))),IF(_xlpm.isSizes,A652,IF(_xlpm.isSizesUp,A652,IF(_xlpm.isName,A652,IF(AND(_xlpm.isNameDown&lt;&gt;_xlpm.isName),A652,"")))))</f>
        <v>Black Blue Bronze</v>
      </c>
      <c r="C652" t="str">
        <f t="shared" si="23"/>
        <v/>
      </c>
    </row>
    <row r="653" spans="1:3" x14ac:dyDescent="0.25">
      <c r="A653" t="s">
        <v>291</v>
      </c>
      <c r="B653" t="str">
        <f>_xlfn.LET(_xlpm.isSizes,IFERROR(FIND(",",A653)&gt;=1,FALSE),_xlpm.isSizesUp,IFERROR(FIND(",",#REF!)&gt;=1,FALSE),_xlpm.isName,AND(IFERROR(VALUE(MID(A653,1,1)),FALSE),NOT(IFERROR(FIND("” ",A653)&gt;=1,FALSE)),NOT(IFERROR(FIND("/",A653)&gt;=1,FALSE))),_xlpm.isNameDown,AND(IFERROR(VALUE(MID(A654,1,1)),FALSE),NOT(IFERROR(FIND("” ",A654)&gt;=1,FALSE)),NOT(IFERROR(FIND("/",A654)&gt;=1,FALSE))),IF(_xlpm.isSizes,A653,IF(_xlpm.isSizesUp,A653,IF(_xlpm.isName,A653,IF(AND(_xlpm.isNameDown&lt;&gt;_xlpm.isName),A653,"")))))</f>
        <v>25551BH FOSTER</v>
      </c>
      <c r="C653" t="str">
        <f>A655</f>
        <v>Wool Blend</v>
      </c>
    </row>
    <row r="654" spans="1:3" x14ac:dyDescent="0.25">
      <c r="A654" t="s">
        <v>290</v>
      </c>
      <c r="B654" t="str">
        <f t="shared" si="22"/>
        <v/>
      </c>
      <c r="C654" t="str">
        <f t="shared" si="23"/>
        <v/>
      </c>
    </row>
    <row r="655" spans="1:3" x14ac:dyDescent="0.25">
      <c r="A655" t="s">
        <v>287</v>
      </c>
      <c r="B655" t="str">
        <f t="shared" si="22"/>
        <v/>
      </c>
      <c r="C655" t="str">
        <f t="shared" si="23"/>
        <v/>
      </c>
    </row>
    <row r="656" spans="1:3" x14ac:dyDescent="0.25">
      <c r="A656" t="s">
        <v>292</v>
      </c>
      <c r="B656" t="str">
        <f t="shared" si="22"/>
        <v/>
      </c>
      <c r="C656" t="str">
        <f t="shared" si="23"/>
        <v/>
      </c>
    </row>
    <row r="657" spans="1:3" x14ac:dyDescent="0.25">
      <c r="A657" t="s">
        <v>143</v>
      </c>
      <c r="B657" t="str">
        <f t="shared" si="22"/>
        <v/>
      </c>
      <c r="C657" t="str">
        <f t="shared" si="23"/>
        <v/>
      </c>
    </row>
    <row r="658" spans="1:3" x14ac:dyDescent="0.25">
      <c r="A658" t="s">
        <v>15</v>
      </c>
      <c r="B658" t="str">
        <f t="shared" si="22"/>
        <v/>
      </c>
      <c r="C658" t="str">
        <f t="shared" si="23"/>
        <v/>
      </c>
    </row>
    <row r="659" spans="1:3" x14ac:dyDescent="0.25">
      <c r="A659" t="s">
        <v>1</v>
      </c>
      <c r="B659" t="str">
        <f t="shared" si="22"/>
        <v>S, M, L, XL</v>
      </c>
      <c r="C659" t="str">
        <f t="shared" si="23"/>
        <v/>
      </c>
    </row>
    <row r="660" spans="1:3" x14ac:dyDescent="0.25">
      <c r="A660" t="s">
        <v>293</v>
      </c>
      <c r="B660" t="str">
        <f t="shared" si="22"/>
        <v>Avion Black Oak</v>
      </c>
      <c r="C660" t="str">
        <f t="shared" si="23"/>
        <v/>
      </c>
    </row>
    <row r="661" spans="1:3" x14ac:dyDescent="0.25">
      <c r="A661" t="s">
        <v>294</v>
      </c>
      <c r="B661" t="str">
        <f t="shared" si="22"/>
        <v>25555BH APOSTO</v>
      </c>
      <c r="C661" t="str">
        <f>A663</f>
        <v>Wool Blend</v>
      </c>
    </row>
    <row r="662" spans="1:3" x14ac:dyDescent="0.25">
      <c r="A662" t="s">
        <v>285</v>
      </c>
      <c r="B662" t="str">
        <f t="shared" si="22"/>
        <v/>
      </c>
      <c r="C662" t="str">
        <f t="shared" si="23"/>
        <v/>
      </c>
    </row>
    <row r="663" spans="1:3" x14ac:dyDescent="0.25">
      <c r="A663" t="s">
        <v>287</v>
      </c>
      <c r="B663" t="str">
        <f t="shared" si="22"/>
        <v/>
      </c>
      <c r="C663" t="str">
        <f t="shared" si="23"/>
        <v/>
      </c>
    </row>
    <row r="664" spans="1:3" x14ac:dyDescent="0.25">
      <c r="A664" t="s">
        <v>143</v>
      </c>
      <c r="B664" t="str">
        <f t="shared" si="22"/>
        <v/>
      </c>
      <c r="C664" t="str">
        <f t="shared" si="23"/>
        <v/>
      </c>
    </row>
    <row r="665" spans="1:3" x14ac:dyDescent="0.25">
      <c r="A665" t="s">
        <v>15</v>
      </c>
      <c r="B665" t="str">
        <f t="shared" si="22"/>
        <v/>
      </c>
      <c r="C665" t="str">
        <f t="shared" si="23"/>
        <v/>
      </c>
    </row>
    <row r="666" spans="1:3" x14ac:dyDescent="0.25">
      <c r="A666" t="s">
        <v>1</v>
      </c>
      <c r="B666" t="str">
        <f t="shared" si="22"/>
        <v>S, M, L, XL</v>
      </c>
      <c r="C666" t="str">
        <f t="shared" si="23"/>
        <v/>
      </c>
    </row>
    <row r="667" spans="1:3" x14ac:dyDescent="0.25">
      <c r="A667" t="s">
        <v>295</v>
      </c>
      <c r="B667" t="str">
        <f t="shared" si="22"/>
        <v>Beige Stripe Black Stripe Avion Stripe</v>
      </c>
      <c r="C667" t="str">
        <f t="shared" si="23"/>
        <v/>
      </c>
    </row>
    <row r="668" spans="1:3" x14ac:dyDescent="0.25">
      <c r="A668" t="s">
        <v>296</v>
      </c>
      <c r="B668" t="str">
        <f t="shared" si="22"/>
        <v>25554BH LOU</v>
      </c>
      <c r="C668" t="str">
        <f>A670</f>
        <v>Wool Blend</v>
      </c>
    </row>
    <row r="669" spans="1:3" x14ac:dyDescent="0.25">
      <c r="A669" t="s">
        <v>297</v>
      </c>
      <c r="B669" t="str">
        <f t="shared" si="22"/>
        <v/>
      </c>
      <c r="C669" t="str">
        <f t="shared" si="23"/>
        <v/>
      </c>
    </row>
    <row r="670" spans="1:3" x14ac:dyDescent="0.25">
      <c r="A670" t="s">
        <v>287</v>
      </c>
      <c r="B670" t="str">
        <f t="shared" si="22"/>
        <v/>
      </c>
      <c r="C670" t="str">
        <f t="shared" si="23"/>
        <v/>
      </c>
    </row>
    <row r="671" spans="1:3" x14ac:dyDescent="0.25">
      <c r="A671" t="s">
        <v>143</v>
      </c>
      <c r="B671" t="str">
        <f t="shared" si="22"/>
        <v/>
      </c>
      <c r="C671" t="str">
        <f t="shared" si="23"/>
        <v/>
      </c>
    </row>
    <row r="672" spans="1:3" x14ac:dyDescent="0.25">
      <c r="A672" t="s">
        <v>15</v>
      </c>
      <c r="B672" t="str">
        <f t="shared" si="22"/>
        <v/>
      </c>
      <c r="C672" t="str">
        <f t="shared" si="23"/>
        <v/>
      </c>
    </row>
    <row r="673" spans="1:3" x14ac:dyDescent="0.25">
      <c r="A673" t="s">
        <v>1</v>
      </c>
      <c r="B673" t="str">
        <f t="shared" si="22"/>
        <v>S, M, L, XL</v>
      </c>
      <c r="C673" t="str">
        <f t="shared" si="23"/>
        <v/>
      </c>
    </row>
    <row r="674" spans="1:3" x14ac:dyDescent="0.25">
      <c r="A674" t="s">
        <v>298</v>
      </c>
      <c r="B674" t="str">
        <f t="shared" si="22"/>
        <v>Oak Plaid</v>
      </c>
      <c r="C674" t="str">
        <f t="shared" si="23"/>
        <v/>
      </c>
    </row>
    <row r="675" spans="1:3" x14ac:dyDescent="0.25">
      <c r="A675" t="s">
        <v>299</v>
      </c>
      <c r="B675" t="str">
        <f t="shared" si="22"/>
        <v>25558BH FURMAN</v>
      </c>
      <c r="C675" t="str">
        <f>A677</f>
        <v>Wool Blend</v>
      </c>
    </row>
    <row r="676" spans="1:3" x14ac:dyDescent="0.25">
      <c r="A676" t="s">
        <v>300</v>
      </c>
      <c r="B676" t="str">
        <f t="shared" si="22"/>
        <v/>
      </c>
      <c r="C676" t="str">
        <f t="shared" si="23"/>
        <v/>
      </c>
    </row>
    <row r="677" spans="1:3" x14ac:dyDescent="0.25">
      <c r="A677" t="s">
        <v>287</v>
      </c>
      <c r="B677" t="str">
        <f t="shared" si="22"/>
        <v/>
      </c>
      <c r="C677" t="str">
        <f t="shared" si="23"/>
        <v/>
      </c>
    </row>
    <row r="678" spans="1:3" x14ac:dyDescent="0.25">
      <c r="A678" t="s">
        <v>143</v>
      </c>
      <c r="B678" t="str">
        <f t="shared" si="22"/>
        <v/>
      </c>
      <c r="C678" t="str">
        <f t="shared" si="23"/>
        <v/>
      </c>
    </row>
    <row r="679" spans="1:3" x14ac:dyDescent="0.25">
      <c r="A679" t="s">
        <v>15</v>
      </c>
      <c r="B679" t="str">
        <f t="shared" si="22"/>
        <v/>
      </c>
      <c r="C679" t="str">
        <f t="shared" si="23"/>
        <v/>
      </c>
    </row>
    <row r="680" spans="1:3" x14ac:dyDescent="0.25">
      <c r="A680" t="s">
        <v>1</v>
      </c>
      <c r="B680" t="str">
        <f t="shared" si="22"/>
        <v>S, M, L, XL</v>
      </c>
      <c r="C680" t="str">
        <f t="shared" si="23"/>
        <v/>
      </c>
    </row>
    <row r="681" spans="1:3" x14ac:dyDescent="0.25">
      <c r="A681" t="s">
        <v>301</v>
      </c>
      <c r="B681" t="str">
        <f t="shared" si="22"/>
        <v>Blue Plaid Copper Plaid Uniform Green Plaid</v>
      </c>
      <c r="C681" t="str">
        <f t="shared" si="23"/>
        <v/>
      </c>
    </row>
    <row r="682" spans="1:3" x14ac:dyDescent="0.25">
      <c r="A682" t="s">
        <v>302</v>
      </c>
      <c r="B682" t="str">
        <f t="shared" si="22"/>
        <v>25440 ORMOND</v>
      </c>
      <c r="C682" t="str">
        <f>A684</f>
        <v>Wool Blend</v>
      </c>
    </row>
    <row r="683" spans="1:3" x14ac:dyDescent="0.25">
      <c r="A683" t="s">
        <v>297</v>
      </c>
      <c r="B683" t="str">
        <f t="shared" si="22"/>
        <v/>
      </c>
      <c r="C683" t="str">
        <f t="shared" si="23"/>
        <v/>
      </c>
    </row>
    <row r="684" spans="1:3" x14ac:dyDescent="0.25">
      <c r="A684" t="s">
        <v>287</v>
      </c>
      <c r="B684" t="str">
        <f t="shared" si="22"/>
        <v/>
      </c>
      <c r="C684" t="str">
        <f t="shared" si="23"/>
        <v/>
      </c>
    </row>
    <row r="685" spans="1:3" x14ac:dyDescent="0.25">
      <c r="A685" t="s">
        <v>143</v>
      </c>
      <c r="B685" t="str">
        <f t="shared" si="22"/>
        <v/>
      </c>
      <c r="C685" t="str">
        <f t="shared" si="23"/>
        <v/>
      </c>
    </row>
    <row r="686" spans="1:3" x14ac:dyDescent="0.25">
      <c r="A686" t="s">
        <v>15</v>
      </c>
      <c r="B686" t="str">
        <f t="shared" si="22"/>
        <v/>
      </c>
      <c r="C686" t="str">
        <f t="shared" si="23"/>
        <v/>
      </c>
    </row>
    <row r="687" spans="1:3" x14ac:dyDescent="0.25">
      <c r="A687" t="s">
        <v>105</v>
      </c>
      <c r="B687" t="str">
        <f t="shared" si="22"/>
        <v>S, M, L, XL, XXL</v>
      </c>
      <c r="C687" t="str">
        <f t="shared" si="23"/>
        <v/>
      </c>
    </row>
    <row r="688" spans="1:3" x14ac:dyDescent="0.25">
      <c r="A688" t="s">
        <v>303</v>
      </c>
      <c r="B688" t="str">
        <f t="shared" si="22"/>
        <v>Black Paid Brown Herringbone</v>
      </c>
      <c r="C688" t="str">
        <f t="shared" si="23"/>
        <v/>
      </c>
    </row>
    <row r="689" spans="1:3" x14ac:dyDescent="0.25">
      <c r="A689" t="s">
        <v>304</v>
      </c>
      <c r="B689" t="str">
        <f t="shared" si="22"/>
        <v>25548BH FINNEGAN</v>
      </c>
      <c r="C689" t="str">
        <f>A691</f>
        <v>Wool Blend</v>
      </c>
    </row>
    <row r="690" spans="1:3" x14ac:dyDescent="0.25">
      <c r="A690" t="s">
        <v>300</v>
      </c>
      <c r="B690" t="str">
        <f t="shared" si="22"/>
        <v/>
      </c>
      <c r="C690" t="str">
        <f t="shared" si="23"/>
        <v/>
      </c>
    </row>
    <row r="691" spans="1:3" x14ac:dyDescent="0.25">
      <c r="A691" t="s">
        <v>287</v>
      </c>
      <c r="B691" t="str">
        <f t="shared" ref="B691:B752" si="24">_xlfn.LET(_xlpm.isSizes,IFERROR(FIND(",",A691)&gt;=1,FALSE),_xlpm.isSizesUp,IFERROR(FIND(",",A690)&gt;=1,FALSE),_xlpm.isName,AND(IFERROR(VALUE(MID(A691,1,1)),FALSE),NOT(IFERROR(FIND("” ",A691)&gt;=1,FALSE)),NOT(IFERROR(FIND("/",A691)&gt;=1,FALSE))),_xlpm.isNameDown,AND(IFERROR(VALUE(MID(A692,1,1)),FALSE),NOT(IFERROR(FIND("” ",A692)&gt;=1,FALSE)),NOT(IFERROR(FIND("/",A692)&gt;=1,FALSE))),IF(_xlpm.isSizes,A691,IF(_xlpm.isSizesUp,A691,IF(_xlpm.isName,A691,IF(AND(_xlpm.isNameDown&lt;&gt;_xlpm.isName),A691,"")))))</f>
        <v/>
      </c>
      <c r="C691" t="str">
        <f t="shared" si="23"/>
        <v/>
      </c>
    </row>
    <row r="692" spans="1:3" x14ac:dyDescent="0.25">
      <c r="A692" t="s">
        <v>143</v>
      </c>
      <c r="B692" t="str">
        <f t="shared" si="24"/>
        <v/>
      </c>
      <c r="C692" t="str">
        <f t="shared" si="23"/>
        <v/>
      </c>
    </row>
    <row r="693" spans="1:3" x14ac:dyDescent="0.25">
      <c r="A693" t="s">
        <v>15</v>
      </c>
      <c r="B693" t="str">
        <f t="shared" si="24"/>
        <v/>
      </c>
      <c r="C693" t="str">
        <f t="shared" si="23"/>
        <v/>
      </c>
    </row>
    <row r="694" spans="1:3" x14ac:dyDescent="0.25">
      <c r="A694" t="s">
        <v>1</v>
      </c>
      <c r="B694" t="str">
        <f t="shared" si="24"/>
        <v>S, M, L, XL</v>
      </c>
      <c r="C694" t="str">
        <f t="shared" si="23"/>
        <v/>
      </c>
    </row>
    <row r="695" spans="1:3" x14ac:dyDescent="0.25">
      <c r="A695" t="s">
        <v>151</v>
      </c>
      <c r="B695" t="str">
        <f t="shared" si="24"/>
        <v>Black Ochre</v>
      </c>
      <c r="C695" t="str">
        <f t="shared" si="23"/>
        <v/>
      </c>
    </row>
    <row r="696" spans="1:3" x14ac:dyDescent="0.25">
      <c r="A696" t="s">
        <v>305</v>
      </c>
      <c r="B696" t="str">
        <f t="shared" si="24"/>
        <v>25557BH BRUNE</v>
      </c>
      <c r="C696" t="str">
        <f>A698</f>
        <v>Wool Blend</v>
      </c>
    </row>
    <row r="697" spans="1:3" x14ac:dyDescent="0.25">
      <c r="A697" t="s">
        <v>300</v>
      </c>
      <c r="B697" t="str">
        <f t="shared" si="24"/>
        <v/>
      </c>
      <c r="C697" t="str">
        <f t="shared" si="23"/>
        <v/>
      </c>
    </row>
    <row r="698" spans="1:3" x14ac:dyDescent="0.25">
      <c r="A698" t="s">
        <v>287</v>
      </c>
      <c r="B698" t="str">
        <f t="shared" si="24"/>
        <v/>
      </c>
      <c r="C698" t="str">
        <f t="shared" si="23"/>
        <v/>
      </c>
    </row>
    <row r="699" spans="1:3" x14ac:dyDescent="0.25">
      <c r="A699" t="s">
        <v>143</v>
      </c>
      <c r="B699" t="str">
        <f t="shared" si="24"/>
        <v/>
      </c>
      <c r="C699" t="str">
        <f t="shared" si="23"/>
        <v/>
      </c>
    </row>
    <row r="700" spans="1:3" x14ac:dyDescent="0.25">
      <c r="A700" t="s">
        <v>15</v>
      </c>
      <c r="B700" t="str">
        <f t="shared" si="24"/>
        <v/>
      </c>
      <c r="C700" t="str">
        <f t="shared" si="23"/>
        <v/>
      </c>
    </row>
    <row r="701" spans="1:3" x14ac:dyDescent="0.25">
      <c r="A701" t="s">
        <v>1</v>
      </c>
      <c r="B701" t="str">
        <f t="shared" si="24"/>
        <v>S, M, L, XL</v>
      </c>
      <c r="C701" t="str">
        <f t="shared" si="23"/>
        <v/>
      </c>
    </row>
    <row r="702" spans="1:3" x14ac:dyDescent="0.25">
      <c r="A702" t="s">
        <v>306</v>
      </c>
      <c r="B702" t="str">
        <f t="shared" si="24"/>
        <v>Avion Grey</v>
      </c>
      <c r="C702" t="str">
        <f t="shared" si="23"/>
        <v/>
      </c>
    </row>
    <row r="703" spans="1:3" x14ac:dyDescent="0.25">
      <c r="A703" t="s">
        <v>307</v>
      </c>
      <c r="B703" t="str">
        <f t="shared" si="24"/>
        <v>25556BH GRIFF</v>
      </c>
      <c r="C703" t="str">
        <f>A705</f>
        <v>Wool Blend</v>
      </c>
    </row>
    <row r="704" spans="1:3" x14ac:dyDescent="0.25">
      <c r="A704" t="s">
        <v>297</v>
      </c>
      <c r="B704" t="str">
        <f t="shared" si="24"/>
        <v/>
      </c>
      <c r="C704" t="str">
        <f t="shared" si="23"/>
        <v/>
      </c>
    </row>
    <row r="705" spans="1:3" x14ac:dyDescent="0.25">
      <c r="A705" t="s">
        <v>287</v>
      </c>
      <c r="B705" t="str">
        <f t="shared" si="24"/>
        <v/>
      </c>
      <c r="C705" t="str">
        <f t="shared" si="23"/>
        <v/>
      </c>
    </row>
    <row r="706" spans="1:3" x14ac:dyDescent="0.25">
      <c r="A706" t="s">
        <v>143</v>
      </c>
      <c r="B706" t="str">
        <f t="shared" si="24"/>
        <v/>
      </c>
      <c r="C706" t="str">
        <f t="shared" si="23"/>
        <v/>
      </c>
    </row>
    <row r="707" spans="1:3" x14ac:dyDescent="0.25">
      <c r="A707" t="s">
        <v>15</v>
      </c>
      <c r="B707" t="str">
        <f t="shared" si="24"/>
        <v/>
      </c>
      <c r="C707" t="str">
        <f t="shared" si="23"/>
        <v/>
      </c>
    </row>
    <row r="708" spans="1:3" x14ac:dyDescent="0.25">
      <c r="A708" t="s">
        <v>1</v>
      </c>
      <c r="B708" t="str">
        <f t="shared" si="24"/>
        <v>S, M, L, XL</v>
      </c>
      <c r="C708" t="str">
        <f t="shared" si="23"/>
        <v/>
      </c>
    </row>
    <row r="709" spans="1:3" x14ac:dyDescent="0.25">
      <c r="A709" t="s">
        <v>308</v>
      </c>
      <c r="B709" t="str">
        <f t="shared" si="24"/>
        <v>Avion Plaid Oak Twill Uniform Green Plaid</v>
      </c>
      <c r="C709" t="str">
        <f t="shared" si="23"/>
        <v/>
      </c>
    </row>
    <row r="710" spans="1:3" x14ac:dyDescent="0.25">
      <c r="A710" t="s">
        <v>309</v>
      </c>
      <c r="B710" t="str">
        <f t="shared" si="24"/>
        <v>1365 GRAHAM</v>
      </c>
      <c r="C710" t="str">
        <f>A711</f>
        <v>Water Resistant Poplin Fabric</v>
      </c>
    </row>
    <row r="711" spans="1:3" x14ac:dyDescent="0.25">
      <c r="A711" t="s">
        <v>310</v>
      </c>
      <c r="B711" t="str">
        <f t="shared" si="24"/>
        <v/>
      </c>
      <c r="C711" t="str">
        <f t="shared" ref="C711:C715" si="25">IF(AND(B711&lt;&gt;"",B710&lt;&gt;"",B709&lt;&gt;""),A714,"")</f>
        <v/>
      </c>
    </row>
    <row r="712" spans="1:3" x14ac:dyDescent="0.25">
      <c r="A712" t="s">
        <v>143</v>
      </c>
      <c r="B712" t="str">
        <f t="shared" si="24"/>
        <v/>
      </c>
      <c r="C712" t="str">
        <f t="shared" si="25"/>
        <v/>
      </c>
    </row>
    <row r="713" spans="1:3" x14ac:dyDescent="0.25">
      <c r="A713" t="s">
        <v>15</v>
      </c>
      <c r="B713" t="str">
        <f t="shared" si="24"/>
        <v/>
      </c>
      <c r="C713" t="str">
        <f t="shared" si="25"/>
        <v/>
      </c>
    </row>
    <row r="714" spans="1:3" x14ac:dyDescent="0.25">
      <c r="A714" t="s">
        <v>105</v>
      </c>
      <c r="B714" t="str">
        <f t="shared" si="24"/>
        <v>S, M, L, XL, XXL</v>
      </c>
      <c r="C714" t="str">
        <f t="shared" si="25"/>
        <v/>
      </c>
    </row>
    <row r="715" spans="1:3" x14ac:dyDescent="0.25">
      <c r="A715" t="s">
        <v>311</v>
      </c>
      <c r="B715" t="str">
        <f t="shared" si="24"/>
        <v>Black Chino Navy Tan</v>
      </c>
      <c r="C715" t="str">
        <f t="shared" si="25"/>
        <v/>
      </c>
    </row>
    <row r="716" spans="1:3" x14ac:dyDescent="0.25">
      <c r="A716" t="s">
        <v>312</v>
      </c>
      <c r="B716" t="str">
        <f t="shared" si="24"/>
        <v>25150BH REFFELL</v>
      </c>
      <c r="C716" t="str">
        <f>A717</f>
        <v>Leather</v>
      </c>
    </row>
    <row r="717" spans="1:3" x14ac:dyDescent="0.25">
      <c r="A717" t="s">
        <v>313</v>
      </c>
      <c r="B717" t="str">
        <f t="shared" si="24"/>
        <v/>
      </c>
      <c r="C717" t="str">
        <f t="shared" ref="C717:C778" si="26">IF(AND(B717&lt;&gt;"",B716&lt;&gt;"",B715&lt;&gt;""),A720,"")</f>
        <v/>
      </c>
    </row>
    <row r="718" spans="1:3" x14ac:dyDescent="0.25">
      <c r="A718" t="s">
        <v>143</v>
      </c>
      <c r="B718" t="str">
        <f t="shared" si="24"/>
        <v/>
      </c>
      <c r="C718" t="str">
        <f t="shared" si="26"/>
        <v/>
      </c>
    </row>
    <row r="719" spans="1:3" x14ac:dyDescent="0.25">
      <c r="A719" t="s">
        <v>15</v>
      </c>
      <c r="B719" t="str">
        <f t="shared" si="24"/>
        <v/>
      </c>
      <c r="C719" t="str">
        <f t="shared" si="26"/>
        <v/>
      </c>
    </row>
    <row r="720" spans="1:3" x14ac:dyDescent="0.25">
      <c r="A720" t="s">
        <v>1</v>
      </c>
      <c r="B720" t="str">
        <f t="shared" si="24"/>
        <v>S, M, L, XL</v>
      </c>
      <c r="C720" t="str">
        <f t="shared" si="26"/>
        <v/>
      </c>
    </row>
    <row r="721" spans="1:3" x14ac:dyDescent="0.25">
      <c r="A721" t="s">
        <v>314</v>
      </c>
      <c r="B721" t="str">
        <f t="shared" si="24"/>
        <v>Black Copper</v>
      </c>
      <c r="C721" t="str">
        <f t="shared" si="26"/>
        <v/>
      </c>
    </row>
    <row r="722" spans="1:3" x14ac:dyDescent="0.25">
      <c r="A722" t="s">
        <v>315</v>
      </c>
      <c r="B722" t="str">
        <f t="shared" si="24"/>
        <v>25102 TAXTEN</v>
      </c>
      <c r="C722" t="str">
        <f>A723</f>
        <v>Burnished Lambskin Leather</v>
      </c>
    </row>
    <row r="723" spans="1:3" x14ac:dyDescent="0.25">
      <c r="A723" t="s">
        <v>316</v>
      </c>
      <c r="B723" t="str">
        <f t="shared" si="24"/>
        <v/>
      </c>
      <c r="C723" t="str">
        <f t="shared" si="26"/>
        <v/>
      </c>
    </row>
    <row r="724" spans="1:3" x14ac:dyDescent="0.25">
      <c r="A724" t="s">
        <v>143</v>
      </c>
      <c r="B724" t="str">
        <f t="shared" si="24"/>
        <v/>
      </c>
      <c r="C724" t="str">
        <f t="shared" si="26"/>
        <v/>
      </c>
    </row>
    <row r="725" spans="1:3" x14ac:dyDescent="0.25">
      <c r="A725" t="s">
        <v>15</v>
      </c>
      <c r="B725" t="str">
        <f t="shared" si="24"/>
        <v/>
      </c>
      <c r="C725" t="str">
        <f t="shared" si="26"/>
        <v/>
      </c>
    </row>
    <row r="726" spans="1:3" x14ac:dyDescent="0.25">
      <c r="A726" t="s">
        <v>1</v>
      </c>
      <c r="B726" t="str">
        <f t="shared" si="24"/>
        <v>S, M, L, XL</v>
      </c>
      <c r="C726" t="str">
        <f t="shared" si="26"/>
        <v/>
      </c>
    </row>
    <row r="727" spans="1:3" x14ac:dyDescent="0.25">
      <c r="A727" t="s">
        <v>317</v>
      </c>
      <c r="B727" t="str">
        <f t="shared" si="24"/>
        <v>Brown</v>
      </c>
      <c r="C727" t="str">
        <f t="shared" si="26"/>
        <v/>
      </c>
    </row>
    <row r="728" spans="1:3" x14ac:dyDescent="0.25">
      <c r="A728" t="s">
        <v>318</v>
      </c>
      <c r="B728" t="str">
        <f t="shared" si="24"/>
        <v>25101 STOCKTON</v>
      </c>
      <c r="C728" t="str">
        <f>A730</f>
        <v>Genuine Leather</v>
      </c>
    </row>
    <row r="729" spans="1:3" x14ac:dyDescent="0.25">
      <c r="A729" t="s">
        <v>319</v>
      </c>
      <c r="B729" t="str">
        <f t="shared" si="24"/>
        <v/>
      </c>
      <c r="C729" t="str">
        <f t="shared" si="26"/>
        <v/>
      </c>
    </row>
    <row r="730" spans="1:3" x14ac:dyDescent="0.25">
      <c r="A730" t="s">
        <v>320</v>
      </c>
      <c r="B730" t="str">
        <f t="shared" si="24"/>
        <v/>
      </c>
      <c r="C730" t="str">
        <f t="shared" si="26"/>
        <v/>
      </c>
    </row>
    <row r="731" spans="1:3" x14ac:dyDescent="0.25">
      <c r="A731" t="s">
        <v>321</v>
      </c>
      <c r="B731" t="str">
        <f t="shared" si="24"/>
        <v/>
      </c>
      <c r="C731" t="str">
        <f t="shared" si="26"/>
        <v/>
      </c>
    </row>
    <row r="732" spans="1:3" x14ac:dyDescent="0.25">
      <c r="A732" t="s">
        <v>15</v>
      </c>
      <c r="B732" t="str">
        <f t="shared" si="24"/>
        <v/>
      </c>
      <c r="C732" t="str">
        <f t="shared" si="26"/>
        <v/>
      </c>
    </row>
    <row r="733" spans="1:3" x14ac:dyDescent="0.25">
      <c r="A733" t="s">
        <v>1</v>
      </c>
      <c r="B733" t="str">
        <f t="shared" si="24"/>
        <v>S, M, L, XL</v>
      </c>
      <c r="C733" t="str">
        <f t="shared" si="26"/>
        <v/>
      </c>
    </row>
    <row r="734" spans="1:3" x14ac:dyDescent="0.25">
      <c r="A734" t="s">
        <v>9</v>
      </c>
      <c r="B734" t="str">
        <f>_xlfn.LET(_xlpm.isSizes,IFERROR(FIND(",",A734)&gt;=1,FALSE),_xlpm.isSizesUp,IFERROR(FIND(",",A733)&gt;=1,FALSE),_xlpm.isName,AND(IFERROR(VALUE(MID(A734,1,1)),FALSE),NOT(IFERROR(FIND("” ",A734)&gt;=1,FALSE)),NOT(IFERROR(FIND("/",A734)&gt;=1,FALSE))),_xlpm.isNameDown,AND(IFERROR(VALUE(MID(#REF!,1,1)),FALSE),NOT(IFERROR(FIND("” ",#REF!)&gt;=1,FALSE)),NOT(IFERROR(FIND("/",#REF!)&gt;=1,FALSE))),IF(_xlpm.isSizes,A734,IF(_xlpm.isSizesUp,A734,IF(_xlpm.isName,A734,IF(AND(_xlpm.isNameDown&lt;&gt;_xlpm.isName),A734,"")))))</f>
        <v>Black</v>
      </c>
      <c r="C734" t="str">
        <f t="shared" si="26"/>
        <v/>
      </c>
    </row>
    <row r="735" spans="1:3" x14ac:dyDescent="0.25">
      <c r="A735" t="s">
        <v>322</v>
      </c>
      <c r="B735" t="str">
        <f>_xlfn.LET(_xlpm.isSizes,IFERROR(FIND(",",A735)&gt;=1,FALSE),_xlpm.isSizesUp,IFERROR(FIND(",",#REF!)&gt;=1,FALSE),_xlpm.isName,AND(IFERROR(VALUE(MID(A735,1,1)),FALSE),NOT(IFERROR(FIND("” ",A735)&gt;=1,FALSE)),NOT(IFERROR(FIND("/",A735)&gt;=1,FALSE))),_xlpm.isNameDown,AND(IFERROR(VALUE(MID(A736,1,1)),FALSE),NOT(IFERROR(FIND("” ",A736)&gt;=1,FALSE)),NOT(IFERROR(FIND("/",A736)&gt;=1,FALSE))),IF(_xlpm.isSizes,A735,IF(_xlpm.isSizesUp,A735,IF(_xlpm.isName,A735,IF(AND(_xlpm.isNameDown&lt;&gt;_xlpm.isName),A735,"")))))</f>
        <v>25111 LAZAR</v>
      </c>
      <c r="C735" t="str">
        <f>A736</f>
        <v>Burnished Lambskin Leather</v>
      </c>
    </row>
    <row r="736" spans="1:3" x14ac:dyDescent="0.25">
      <c r="A736" t="s">
        <v>316</v>
      </c>
      <c r="B736" t="str">
        <f t="shared" si="24"/>
        <v/>
      </c>
      <c r="C736" t="str">
        <f t="shared" si="26"/>
        <v/>
      </c>
    </row>
    <row r="737" spans="1:3" x14ac:dyDescent="0.25">
      <c r="A737" t="s">
        <v>143</v>
      </c>
      <c r="B737" t="str">
        <f t="shared" si="24"/>
        <v/>
      </c>
      <c r="C737" t="str">
        <f t="shared" si="26"/>
        <v/>
      </c>
    </row>
    <row r="738" spans="1:3" x14ac:dyDescent="0.25">
      <c r="A738" t="s">
        <v>15</v>
      </c>
      <c r="B738" t="str">
        <f t="shared" si="24"/>
        <v/>
      </c>
      <c r="C738" t="str">
        <f t="shared" si="26"/>
        <v/>
      </c>
    </row>
    <row r="739" spans="1:3" x14ac:dyDescent="0.25">
      <c r="A739" t="s">
        <v>1</v>
      </c>
      <c r="B739" t="str">
        <f t="shared" si="24"/>
        <v>S, M, L, XL</v>
      </c>
      <c r="C739" t="str">
        <f t="shared" si="26"/>
        <v/>
      </c>
    </row>
    <row r="740" spans="1:3" x14ac:dyDescent="0.25">
      <c r="A740" t="s">
        <v>323</v>
      </c>
      <c r="B740" t="str">
        <f t="shared" si="24"/>
        <v>Dark Coffee</v>
      </c>
      <c r="C740" t="str">
        <f t="shared" si="26"/>
        <v/>
      </c>
    </row>
    <row r="741" spans="1:3" x14ac:dyDescent="0.25">
      <c r="A741" t="s">
        <v>324</v>
      </c>
      <c r="B741" t="str">
        <f t="shared" si="24"/>
        <v>25100 NOCLIN</v>
      </c>
      <c r="C741" t="str">
        <f>A743</f>
        <v>Genuine Leather</v>
      </c>
    </row>
    <row r="742" spans="1:3" x14ac:dyDescent="0.25">
      <c r="A742" t="s">
        <v>290</v>
      </c>
      <c r="B742" t="str">
        <f t="shared" si="24"/>
        <v/>
      </c>
      <c r="C742" t="str">
        <f t="shared" si="26"/>
        <v/>
      </c>
    </row>
    <row r="743" spans="1:3" x14ac:dyDescent="0.25">
      <c r="A743" t="s">
        <v>320</v>
      </c>
      <c r="B743" t="str">
        <f t="shared" si="24"/>
        <v/>
      </c>
      <c r="C743" t="str">
        <f t="shared" si="26"/>
        <v/>
      </c>
    </row>
    <row r="744" spans="1:3" x14ac:dyDescent="0.25">
      <c r="A744" t="s">
        <v>321</v>
      </c>
      <c r="B744" t="str">
        <f t="shared" si="24"/>
        <v/>
      </c>
      <c r="C744" t="str">
        <f t="shared" si="26"/>
        <v/>
      </c>
    </row>
    <row r="745" spans="1:3" x14ac:dyDescent="0.25">
      <c r="A745" t="s">
        <v>15</v>
      </c>
      <c r="B745" t="str">
        <f t="shared" si="24"/>
        <v/>
      </c>
      <c r="C745" t="str">
        <f t="shared" si="26"/>
        <v/>
      </c>
    </row>
    <row r="746" spans="1:3" x14ac:dyDescent="0.25">
      <c r="A746" t="s">
        <v>1</v>
      </c>
      <c r="B746" t="str">
        <f t="shared" si="24"/>
        <v>S, M, L, XL</v>
      </c>
      <c r="C746" t="str">
        <f t="shared" si="26"/>
        <v/>
      </c>
    </row>
    <row r="747" spans="1:3" x14ac:dyDescent="0.25">
      <c r="A747" t="s">
        <v>9</v>
      </c>
      <c r="B747" t="str">
        <f>_xlfn.LET(_xlpm.isSizes,IFERROR(FIND(",",A747)&gt;=1,FALSE),_xlpm.isSizesUp,IFERROR(FIND(",",A746)&gt;=1,FALSE),_xlpm.isName,AND(IFERROR(VALUE(MID(A747,1,1)),FALSE),NOT(IFERROR(FIND("” ",A747)&gt;=1,FALSE)),NOT(IFERROR(FIND("/",A747)&gt;=1,FALSE))),_xlpm.isNameDown,AND(IFERROR(VALUE(MID(#REF!,1,1)),FALSE),NOT(IFERROR(FIND("” ",#REF!)&gt;=1,FALSE)),NOT(IFERROR(FIND("/",#REF!)&gt;=1,FALSE))),IF(_xlpm.isSizes,A747,IF(_xlpm.isSizesUp,A747,IF(_xlpm.isName,A747,IF(AND(_xlpm.isNameDown&lt;&gt;_xlpm.isName),A747,"")))))</f>
        <v>Black</v>
      </c>
      <c r="C747" t="str">
        <f t="shared" si="26"/>
        <v/>
      </c>
    </row>
    <row r="748" spans="1:3" x14ac:dyDescent="0.25">
      <c r="A748" t="s">
        <v>325</v>
      </c>
      <c r="B748" t="str">
        <f>_xlfn.LET(_xlpm.isSizes,IFERROR(FIND(",",A748)&gt;=1,FALSE),_xlpm.isSizesUp,IFERROR(FIND(",",#REF!)&gt;=1,FALSE),_xlpm.isName,AND(IFERROR(VALUE(MID(A748,1,1)),FALSE),NOT(IFERROR(FIND("” ",A748)&gt;=1,FALSE)),NOT(IFERROR(FIND("/",A748)&gt;=1,FALSE))),_xlpm.isNameDown,AND(IFERROR(VALUE(MID(A749,1,1)),FALSE),NOT(IFERROR(FIND("” ",A749)&gt;=1,FALSE)),NOT(IFERROR(FIND("/",A749)&gt;=1,FALSE))),IF(_xlpm.isSizes,A748,IF(_xlpm.isSizesUp,A748,IF(_xlpm.isName,A748,IF(AND(_xlpm.isNameDown&lt;&gt;_xlpm.isName),A748,"")))))</f>
        <v>25105 VEGA</v>
      </c>
      <c r="C748" t="str">
        <f>A750</f>
        <v>Lambskin Leather / Faux Fur</v>
      </c>
    </row>
    <row r="749" spans="1:3" x14ac:dyDescent="0.25">
      <c r="A749" t="s">
        <v>326</v>
      </c>
      <c r="B749" t="str">
        <f t="shared" si="24"/>
        <v/>
      </c>
      <c r="C749" t="str">
        <f t="shared" si="26"/>
        <v/>
      </c>
    </row>
    <row r="750" spans="1:3" x14ac:dyDescent="0.25">
      <c r="A750" t="s">
        <v>327</v>
      </c>
      <c r="B750" t="str">
        <f t="shared" si="24"/>
        <v/>
      </c>
      <c r="C750" t="str">
        <f t="shared" si="26"/>
        <v/>
      </c>
    </row>
    <row r="751" spans="1:3" x14ac:dyDescent="0.25">
      <c r="A751" t="s">
        <v>15</v>
      </c>
      <c r="B751" t="str">
        <f t="shared" si="24"/>
        <v/>
      </c>
      <c r="C751" t="str">
        <f t="shared" si="26"/>
        <v/>
      </c>
    </row>
    <row r="752" spans="1:3" x14ac:dyDescent="0.25">
      <c r="A752" t="s">
        <v>1</v>
      </c>
      <c r="B752" t="str">
        <f t="shared" si="24"/>
        <v>S, M, L, XL</v>
      </c>
      <c r="C752" t="str">
        <f t="shared" si="26"/>
        <v/>
      </c>
    </row>
    <row r="753" spans="1:3" x14ac:dyDescent="0.25">
      <c r="A753" t="s">
        <v>9</v>
      </c>
      <c r="B753" t="str">
        <f t="shared" ref="B753:B783" si="27">_xlfn.LET(_xlpm.isSizes,IFERROR(FIND(",",A753)&gt;=1,FALSE),_xlpm.isSizesUp,IFERROR(FIND(",",A752)&gt;=1,FALSE),_xlpm.isName,AND(IFERROR(VALUE(MID(A753,1,1)),FALSE),NOT(IFERROR(FIND("” ",A753)&gt;=1,FALSE)),NOT(IFERROR(FIND("/",A753)&gt;=1,FALSE))),_xlpm.isNameDown,AND(IFERROR(VALUE(MID(A754,1,1)),FALSE),NOT(IFERROR(FIND("” ",A754)&gt;=1,FALSE)),NOT(IFERROR(FIND("/",A754)&gt;=1,FALSE))),IF(_xlpm.isSizes,A753,IF(_xlpm.isSizesUp,A753,IF(_xlpm.isName,A753,IF(AND(_xlpm.isNameDown&lt;&gt;_xlpm.isName),A753,"")))))</f>
        <v>Black</v>
      </c>
      <c r="C753" t="str">
        <f t="shared" si="26"/>
        <v/>
      </c>
    </row>
    <row r="754" spans="1:3" x14ac:dyDescent="0.25">
      <c r="A754" t="s">
        <v>328</v>
      </c>
      <c r="B754" t="str">
        <f t="shared" si="27"/>
        <v>25141BH BRODIE</v>
      </c>
      <c r="C754" t="str">
        <f>A756</f>
        <v>100% Viscose / Faux Fur</v>
      </c>
    </row>
    <row r="755" spans="1:3" x14ac:dyDescent="0.25">
      <c r="A755" t="s">
        <v>326</v>
      </c>
      <c r="B755" t="str">
        <f t="shared" si="27"/>
        <v/>
      </c>
      <c r="C755" t="str">
        <f t="shared" si="26"/>
        <v/>
      </c>
    </row>
    <row r="756" spans="1:3" x14ac:dyDescent="0.25">
      <c r="A756" t="s">
        <v>329</v>
      </c>
      <c r="B756" t="str">
        <f t="shared" si="27"/>
        <v/>
      </c>
      <c r="C756" t="str">
        <f t="shared" si="26"/>
        <v/>
      </c>
    </row>
    <row r="757" spans="1:3" x14ac:dyDescent="0.25">
      <c r="A757" t="s">
        <v>15</v>
      </c>
      <c r="B757" t="str">
        <f t="shared" si="27"/>
        <v/>
      </c>
      <c r="C757" t="str">
        <f t="shared" si="26"/>
        <v/>
      </c>
    </row>
    <row r="758" spans="1:3" x14ac:dyDescent="0.25">
      <c r="A758" t="s">
        <v>1</v>
      </c>
      <c r="B758" t="str">
        <f t="shared" si="27"/>
        <v>S, M, L, XL</v>
      </c>
      <c r="C758" t="str">
        <f t="shared" si="26"/>
        <v/>
      </c>
    </row>
    <row r="759" spans="1:3" x14ac:dyDescent="0.25">
      <c r="A759" t="s">
        <v>330</v>
      </c>
      <c r="B759" t="str">
        <f t="shared" si="27"/>
        <v>Marl Black Navy Plaid</v>
      </c>
      <c r="C759" t="str">
        <f t="shared" si="26"/>
        <v/>
      </c>
    </row>
    <row r="760" spans="1:3" x14ac:dyDescent="0.25">
      <c r="A760" t="s">
        <v>331</v>
      </c>
      <c r="B760" t="str">
        <f t="shared" si="27"/>
        <v>25119 VERNON</v>
      </c>
      <c r="C760" t="str">
        <f>A762</f>
        <v>Genuine Lambskin Leather / Rabbit Fur</v>
      </c>
    </row>
    <row r="761" spans="1:3" x14ac:dyDescent="0.25">
      <c r="A761" t="s">
        <v>326</v>
      </c>
      <c r="B761" t="str">
        <f t="shared" si="27"/>
        <v/>
      </c>
      <c r="C761" t="str">
        <f t="shared" si="26"/>
        <v/>
      </c>
    </row>
    <row r="762" spans="1:3" x14ac:dyDescent="0.25">
      <c r="A762" t="s">
        <v>332</v>
      </c>
      <c r="B762" t="str">
        <f t="shared" si="27"/>
        <v/>
      </c>
      <c r="C762" t="str">
        <f t="shared" si="26"/>
        <v/>
      </c>
    </row>
    <row r="763" spans="1:3" x14ac:dyDescent="0.25">
      <c r="A763" t="s">
        <v>333</v>
      </c>
      <c r="B763" t="str">
        <f t="shared" si="27"/>
        <v/>
      </c>
      <c r="C763" t="str">
        <f t="shared" si="26"/>
        <v/>
      </c>
    </row>
    <row r="764" spans="1:3" x14ac:dyDescent="0.25">
      <c r="A764" t="s">
        <v>15</v>
      </c>
      <c r="B764" t="str">
        <f t="shared" si="27"/>
        <v/>
      </c>
      <c r="C764" t="str">
        <f t="shared" si="26"/>
        <v/>
      </c>
    </row>
    <row r="765" spans="1:3" x14ac:dyDescent="0.25">
      <c r="A765" t="s">
        <v>1</v>
      </c>
      <c r="B765" t="str">
        <f t="shared" si="27"/>
        <v>S, M, L, XL</v>
      </c>
      <c r="C765" t="str">
        <f t="shared" si="26"/>
        <v/>
      </c>
    </row>
    <row r="766" spans="1:3" x14ac:dyDescent="0.25">
      <c r="A766" t="s">
        <v>334</v>
      </c>
      <c r="B766" t="str">
        <f t="shared" si="27"/>
        <v>Black Brown</v>
      </c>
      <c r="C766" t="str">
        <f t="shared" si="26"/>
        <v/>
      </c>
    </row>
    <row r="767" spans="1:3" x14ac:dyDescent="0.25">
      <c r="A767" t="s">
        <v>335</v>
      </c>
      <c r="B767" t="str">
        <f t="shared" si="27"/>
        <v>1362 DALTON</v>
      </c>
      <c r="C767" t="str">
        <f t="shared" si="26"/>
        <v>Water Resistant Poplin Fabric</v>
      </c>
    </row>
    <row r="768" spans="1:3" x14ac:dyDescent="0.25">
      <c r="A768" t="s">
        <v>336</v>
      </c>
      <c r="B768" t="str">
        <f t="shared" si="27"/>
        <v/>
      </c>
      <c r="C768" t="str">
        <f t="shared" si="26"/>
        <v/>
      </c>
    </row>
    <row r="769" spans="1:3" x14ac:dyDescent="0.25">
      <c r="A769" t="s">
        <v>337</v>
      </c>
      <c r="B769" t="str">
        <f t="shared" si="27"/>
        <v/>
      </c>
      <c r="C769" t="str">
        <f t="shared" si="26"/>
        <v/>
      </c>
    </row>
    <row r="770" spans="1:3" x14ac:dyDescent="0.25">
      <c r="A770" t="s">
        <v>310</v>
      </c>
      <c r="B770" t="str">
        <f t="shared" si="27"/>
        <v/>
      </c>
      <c r="C770" t="str">
        <f t="shared" si="26"/>
        <v/>
      </c>
    </row>
    <row r="771" spans="1:3" x14ac:dyDescent="0.25">
      <c r="A771" t="s">
        <v>143</v>
      </c>
      <c r="B771" t="str">
        <f t="shared" si="27"/>
        <v/>
      </c>
      <c r="C771" t="str">
        <f t="shared" si="26"/>
        <v/>
      </c>
    </row>
    <row r="772" spans="1:3" x14ac:dyDescent="0.25">
      <c r="A772" t="s">
        <v>105</v>
      </c>
      <c r="B772" t="str">
        <f t="shared" si="27"/>
        <v>S, M, L, XL, XXL</v>
      </c>
      <c r="C772" t="str">
        <f t="shared" si="26"/>
        <v/>
      </c>
    </row>
    <row r="773" spans="1:3" x14ac:dyDescent="0.25">
      <c r="A773" t="s">
        <v>311</v>
      </c>
      <c r="B773" t="str">
        <f t="shared" si="27"/>
        <v>Black Chino Navy Tan</v>
      </c>
      <c r="C773" t="str">
        <f t="shared" si="26"/>
        <v/>
      </c>
    </row>
    <row r="774" spans="1:3" x14ac:dyDescent="0.25">
      <c r="A774" t="s">
        <v>338</v>
      </c>
      <c r="B774" t="str">
        <f t="shared" si="27"/>
        <v>1369 JACKMAN</v>
      </c>
      <c r="C774" t="str">
        <f t="shared" si="26"/>
        <v>Vegan Leather Trim</v>
      </c>
    </row>
    <row r="775" spans="1:3" x14ac:dyDescent="0.25">
      <c r="A775" t="s">
        <v>339</v>
      </c>
      <c r="B775" t="str">
        <f t="shared" si="27"/>
        <v/>
      </c>
      <c r="C775" t="str">
        <f t="shared" si="26"/>
        <v/>
      </c>
    </row>
    <row r="776" spans="1:3" x14ac:dyDescent="0.25">
      <c r="A776" t="s">
        <v>340</v>
      </c>
      <c r="B776" t="str">
        <f t="shared" si="27"/>
        <v/>
      </c>
      <c r="C776" t="str">
        <f t="shared" si="26"/>
        <v/>
      </c>
    </row>
    <row r="777" spans="1:3" x14ac:dyDescent="0.25">
      <c r="A777" t="s">
        <v>341</v>
      </c>
      <c r="B777" t="str">
        <f t="shared" si="27"/>
        <v/>
      </c>
      <c r="C777" t="str">
        <f t="shared" si="26"/>
        <v/>
      </c>
    </row>
    <row r="778" spans="1:3" x14ac:dyDescent="0.25">
      <c r="A778" t="s">
        <v>342</v>
      </c>
      <c r="B778" t="str">
        <f t="shared" si="27"/>
        <v/>
      </c>
      <c r="C778" t="str">
        <f t="shared" si="26"/>
        <v/>
      </c>
    </row>
    <row r="779" spans="1:3" x14ac:dyDescent="0.25">
      <c r="A779" t="s">
        <v>24</v>
      </c>
      <c r="B779" t="str">
        <f t="shared" si="27"/>
        <v/>
      </c>
      <c r="C779" t="str">
        <f t="shared" ref="C779:C783" si="28">IF(AND(B779&lt;&gt;"",B778&lt;&gt;"",B777&lt;&gt;""),A782,"")</f>
        <v/>
      </c>
    </row>
    <row r="780" spans="1:3" x14ac:dyDescent="0.25">
      <c r="A780" t="s">
        <v>343</v>
      </c>
      <c r="B780" t="str">
        <f t="shared" si="27"/>
        <v/>
      </c>
      <c r="C780" t="str">
        <f t="shared" si="28"/>
        <v/>
      </c>
    </row>
    <row r="781" spans="1:3" x14ac:dyDescent="0.25">
      <c r="A781" t="s">
        <v>105</v>
      </c>
      <c r="B781" t="str">
        <f t="shared" si="27"/>
        <v>S, M, L, XL, XXL</v>
      </c>
      <c r="C781" t="str">
        <f t="shared" si="28"/>
        <v/>
      </c>
    </row>
    <row r="782" spans="1:3" x14ac:dyDescent="0.25">
      <c r="A782" t="s">
        <v>346</v>
      </c>
      <c r="B782" t="str">
        <f t="shared" si="27"/>
        <v>Charcoal Dk. Brown Navy Black Burgundy</v>
      </c>
      <c r="C782" t="str">
        <f t="shared" si="28"/>
        <v/>
      </c>
    </row>
    <row r="783" spans="1:3" x14ac:dyDescent="0.25">
      <c r="B783" t="str">
        <f t="shared" si="27"/>
        <v/>
      </c>
      <c r="C783" t="str">
        <f t="shared" si="28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59FE-B814-4494-AF9F-49FCCE0D303B}">
  <sheetPr codeName="Лист12"/>
  <dimension ref="A1:B27"/>
  <sheetViews>
    <sheetView workbookViewId="0">
      <selection activeCell="B20" sqref="B20"/>
    </sheetView>
  </sheetViews>
  <sheetFormatPr defaultRowHeight="15" x14ac:dyDescent="0.25"/>
  <cols>
    <col min="1" max="1" width="36" bestFit="1" customWidth="1"/>
    <col min="2" max="2" width="40.42578125" bestFit="1" customWidth="1"/>
  </cols>
  <sheetData>
    <row r="1" spans="1:2" x14ac:dyDescent="0.25">
      <c r="A1" t="s">
        <v>5</v>
      </c>
      <c r="B1" t="s">
        <v>744</v>
      </c>
    </row>
    <row r="2" spans="1:2" x14ac:dyDescent="0.25">
      <c r="A2" t="s">
        <v>42</v>
      </c>
      <c r="B2" t="s">
        <v>744</v>
      </c>
    </row>
    <row r="3" spans="1:2" x14ac:dyDescent="0.25">
      <c r="A3" t="s">
        <v>50</v>
      </c>
      <c r="B3" t="s">
        <v>745</v>
      </c>
    </row>
    <row r="4" spans="1:2" x14ac:dyDescent="0.25">
      <c r="A4" t="s">
        <v>64</v>
      </c>
      <c r="B4" t="s">
        <v>745</v>
      </c>
    </row>
    <row r="5" spans="1:2" x14ac:dyDescent="0.25">
      <c r="A5" t="s">
        <v>69</v>
      </c>
      <c r="B5" t="s">
        <v>745</v>
      </c>
    </row>
    <row r="6" spans="1:2" x14ac:dyDescent="0.25">
      <c r="A6" t="s">
        <v>76</v>
      </c>
      <c r="B6" t="s">
        <v>744</v>
      </c>
    </row>
    <row r="7" spans="1:2" x14ac:dyDescent="0.25">
      <c r="A7" t="s">
        <v>96</v>
      </c>
      <c r="B7" t="s">
        <v>745</v>
      </c>
    </row>
    <row r="8" spans="1:2" x14ac:dyDescent="0.25">
      <c r="A8" t="s">
        <v>100</v>
      </c>
      <c r="B8" t="s">
        <v>744</v>
      </c>
    </row>
    <row r="9" spans="1:2" x14ac:dyDescent="0.25">
      <c r="A9" t="s">
        <v>116</v>
      </c>
      <c r="B9" t="s">
        <v>745</v>
      </c>
    </row>
    <row r="10" spans="1:2" x14ac:dyDescent="0.25">
      <c r="A10" t="s">
        <v>132</v>
      </c>
      <c r="B10" t="s">
        <v>745</v>
      </c>
    </row>
    <row r="11" spans="1:2" x14ac:dyDescent="0.25">
      <c r="A11" t="s">
        <v>140</v>
      </c>
      <c r="B11" t="s">
        <v>745</v>
      </c>
    </row>
    <row r="12" spans="1:2" x14ac:dyDescent="0.25">
      <c r="A12" t="s">
        <v>202</v>
      </c>
      <c r="B12" t="s">
        <v>745</v>
      </c>
    </row>
    <row r="13" spans="1:2" x14ac:dyDescent="0.25">
      <c r="A13" t="s">
        <v>210</v>
      </c>
      <c r="B13" t="s">
        <v>745</v>
      </c>
    </row>
    <row r="14" spans="1:2" x14ac:dyDescent="0.25">
      <c r="A14" t="s">
        <v>232</v>
      </c>
      <c r="B14" t="s">
        <v>745</v>
      </c>
    </row>
    <row r="15" spans="1:2" x14ac:dyDescent="0.25">
      <c r="A15" t="s">
        <v>240</v>
      </c>
      <c r="B15" t="s">
        <v>745</v>
      </c>
    </row>
    <row r="16" spans="1:2" x14ac:dyDescent="0.25">
      <c r="A16" t="s">
        <v>249</v>
      </c>
      <c r="B16" t="s">
        <v>745</v>
      </c>
    </row>
    <row r="17" spans="1:2" x14ac:dyDescent="0.25">
      <c r="A17" t="s">
        <v>275</v>
      </c>
      <c r="B17" t="s">
        <v>746</v>
      </c>
    </row>
    <row r="18" spans="1:2" x14ac:dyDescent="0.25">
      <c r="A18" t="s">
        <v>279</v>
      </c>
      <c r="B18" t="s">
        <v>746</v>
      </c>
    </row>
    <row r="19" spans="1:2" x14ac:dyDescent="0.25">
      <c r="A19" t="s">
        <v>287</v>
      </c>
      <c r="B19" t="s">
        <v>740</v>
      </c>
    </row>
    <row r="20" spans="1:2" x14ac:dyDescent="0.25">
      <c r="A20" t="s">
        <v>310</v>
      </c>
      <c r="B20" t="s">
        <v>747</v>
      </c>
    </row>
    <row r="21" spans="1:2" x14ac:dyDescent="0.25">
      <c r="A21" t="s">
        <v>313</v>
      </c>
      <c r="B21" t="s">
        <v>737</v>
      </c>
    </row>
    <row r="22" spans="1:2" x14ac:dyDescent="0.25">
      <c r="A22" t="s">
        <v>316</v>
      </c>
      <c r="B22" t="s">
        <v>741</v>
      </c>
    </row>
    <row r="23" spans="1:2" x14ac:dyDescent="0.25">
      <c r="A23" t="s">
        <v>320</v>
      </c>
      <c r="B23" t="s">
        <v>742</v>
      </c>
    </row>
    <row r="24" spans="1:2" x14ac:dyDescent="0.25">
      <c r="A24" t="s">
        <v>327</v>
      </c>
      <c r="B24" t="s">
        <v>743</v>
      </c>
    </row>
    <row r="25" spans="1:2" x14ac:dyDescent="0.25">
      <c r="A25" t="s">
        <v>329</v>
      </c>
      <c r="B25" t="s">
        <v>739</v>
      </c>
    </row>
    <row r="26" spans="1:2" x14ac:dyDescent="0.25">
      <c r="A26" t="s">
        <v>341</v>
      </c>
      <c r="B26" t="s">
        <v>738</v>
      </c>
    </row>
    <row r="27" spans="1:2" x14ac:dyDescent="0.25">
      <c r="A27" t="s">
        <v>332</v>
      </c>
      <c r="B27" t="s">
        <v>737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55B1-186C-4591-91C7-658931F7D295}">
  <sheetPr codeName="Лист1"/>
  <dimension ref="A1:C284"/>
  <sheetViews>
    <sheetView topLeftCell="A256" workbookViewId="0">
      <selection activeCell="C281" sqref="C281"/>
    </sheetView>
  </sheetViews>
  <sheetFormatPr defaultRowHeight="15" x14ac:dyDescent="0.25"/>
  <cols>
    <col min="1" max="1" width="80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65</v>
      </c>
      <c r="B40" t="b">
        <f>IFERROR(VLOOKUP(A40,#REF!,1,0)&lt;&gt;"",FALSE)</f>
        <v>0</v>
      </c>
      <c r="C40" t="str">
        <f t="shared" si="0"/>
        <v>Peacoat Plaza Taupe Saddle Steel Almond Black Camel</v>
      </c>
    </row>
    <row r="41" spans="1:3" x14ac:dyDescent="0.25">
      <c r="A41" t="s">
        <v>66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67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1</v>
      </c>
      <c r="B43" t="b">
        <f>IFERROR(VLOOKUP(A43,#REF!,1,0)&lt;&gt;"",FALSE)</f>
        <v>0</v>
      </c>
      <c r="C43" t="str">
        <f t="shared" si="0"/>
        <v/>
      </c>
    </row>
    <row r="44" spans="1:3" x14ac:dyDescent="0.25">
      <c r="A44" t="s">
        <v>73</v>
      </c>
      <c r="B44" t="b">
        <f>IFERROR(VLOOKUP(A44,#REF!,1,0)&lt;&gt;"",FALSE)</f>
        <v>0</v>
      </c>
      <c r="C44" t="str">
        <f t="shared" si="0"/>
        <v>Black Unbleached 37193BH CONLON</v>
      </c>
    </row>
    <row r="45" spans="1:3" x14ac:dyDescent="0.25">
      <c r="A45" t="s">
        <v>74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1</v>
      </c>
      <c r="B46" t="b">
        <f>IFERROR(VLOOKUP(A46,#REF!,1,0)&lt;&gt;"",FALSE)</f>
        <v>0</v>
      </c>
      <c r="C46" t="str">
        <f t="shared" si="0"/>
        <v/>
      </c>
    </row>
    <row r="47" spans="1:3" x14ac:dyDescent="0.25">
      <c r="A47" t="s">
        <v>78</v>
      </c>
      <c r="B47" t="b">
        <f>IFERROR(VLOOKUP(A47,#REF!,1,0)&lt;&gt;"",FALSE)</f>
        <v>0</v>
      </c>
      <c r="C47" t="str">
        <f t="shared" si="0"/>
        <v>Black Lazuli Blue Uniform Green 37192BH CROFT</v>
      </c>
    </row>
    <row r="48" spans="1:3" x14ac:dyDescent="0.25">
      <c r="A48" t="s">
        <v>79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1</v>
      </c>
      <c r="B49" t="b">
        <f>IFERROR(VLOOKUP(A49,#REF!,1,0)&lt;&gt;"",FALSE)</f>
        <v>0</v>
      </c>
      <c r="C49" t="str">
        <f t="shared" si="0"/>
        <v/>
      </c>
    </row>
    <row r="50" spans="1:3" x14ac:dyDescent="0.25">
      <c r="A50" t="s">
        <v>82</v>
      </c>
      <c r="B50" t="b">
        <f>IFERROR(VLOOKUP(A50,#REF!,1,0)&lt;&gt;"",FALSE)</f>
        <v>0</v>
      </c>
      <c r="C50" t="str">
        <f t="shared" si="0"/>
        <v>Black Copper Taupe 20001BH COLVER</v>
      </c>
    </row>
    <row r="51" spans="1:3" x14ac:dyDescent="0.25">
      <c r="A51" t="s">
        <v>83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1</v>
      </c>
      <c r="B52" t="b">
        <f>IFERROR(VLOOKUP(A52,#REF!,1,0)&lt;&gt;"",FALSE)</f>
        <v>0</v>
      </c>
      <c r="C52" t="str">
        <f t="shared" si="0"/>
        <v/>
      </c>
    </row>
    <row r="53" spans="1:3" x14ac:dyDescent="0.25">
      <c r="A53" t="s">
        <v>86</v>
      </c>
      <c r="B53" t="b">
        <f>IFERROR(VLOOKUP(A53,#REF!,1,0)&lt;&gt;"",FALSE)</f>
        <v>0</v>
      </c>
      <c r="C53" t="str">
        <f t="shared" si="0"/>
        <v>Greige Honey Ochre Silver Lining Avion Black Chestnut</v>
      </c>
    </row>
    <row r="54" spans="1:3" x14ac:dyDescent="0.25">
      <c r="A54" t="s">
        <v>87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88</v>
      </c>
      <c r="B55" t="b">
        <f>IFERROR(VLOOKUP(A55,#REF!,1,0)&lt;&gt;"",FALSE)</f>
        <v>0</v>
      </c>
      <c r="C55" t="str">
        <f t="shared" si="0"/>
        <v/>
      </c>
    </row>
    <row r="56" spans="1:3" x14ac:dyDescent="0.25">
      <c r="A56" t="s">
        <v>1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92</v>
      </c>
      <c r="B57" t="b">
        <f>IFERROR(VLOOKUP(A57,#REF!,1,0)&lt;&gt;"",FALSE)</f>
        <v>0</v>
      </c>
      <c r="C57" t="str">
        <f t="shared" si="0"/>
        <v>Black Nickel Oak 30003BH LANG</v>
      </c>
    </row>
    <row r="58" spans="1:3" x14ac:dyDescent="0.25">
      <c r="A58" t="s">
        <v>93</v>
      </c>
      <c r="B58" t="b">
        <f>IFERROR(VLOOKUP(A58,#REF!,1,0)&lt;&gt;"",FALSE)</f>
        <v>0</v>
      </c>
      <c r="C58" t="str">
        <f t="shared" si="0"/>
        <v/>
      </c>
    </row>
    <row r="59" spans="1:3" x14ac:dyDescent="0.25">
      <c r="A59" t="s">
        <v>1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97</v>
      </c>
      <c r="B60" t="b">
        <f>IFERROR(VLOOKUP(A60,#REF!,1,0)&lt;&gt;"",FALSE)</f>
        <v>0</v>
      </c>
      <c r="C60" t="str">
        <f t="shared" si="0"/>
        <v>Avion Black Uniform Green 37191BH LEVON</v>
      </c>
    </row>
    <row r="61" spans="1:3" x14ac:dyDescent="0.25">
      <c r="A61" t="s">
        <v>98</v>
      </c>
      <c r="B61" t="b">
        <f>IFERROR(VLOOKUP(A61,#REF!,1,0)&lt;&gt;"",FALSE)</f>
        <v>0</v>
      </c>
      <c r="C61" t="str">
        <f t="shared" si="0"/>
        <v/>
      </c>
    </row>
    <row r="62" spans="1:3" x14ac:dyDescent="0.25">
      <c r="A62" t="s">
        <v>1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102</v>
      </c>
      <c r="B63" t="b">
        <f>IFERROR(VLOOKUP(A63,#REF!,1,0)&lt;&gt;"",FALSE)</f>
        <v>0</v>
      </c>
      <c r="C63" t="str">
        <f t="shared" si="0"/>
        <v>Black Lazuli Blue Oak 37180BH STEDMAN</v>
      </c>
    </row>
    <row r="64" spans="1:3" x14ac:dyDescent="0.25">
      <c r="A64" t="s">
        <v>103</v>
      </c>
      <c r="B64" t="b">
        <f>IFERROR(VLOOKUP(A64,#REF!,1,0)&lt;&gt;"",FALSE)</f>
        <v>0</v>
      </c>
      <c r="C64" t="str">
        <f t="shared" si="0"/>
        <v/>
      </c>
    </row>
    <row r="65" spans="1:3" x14ac:dyDescent="0.25">
      <c r="A65" t="s">
        <v>105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106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>Black Camel Oak Stucco 30001BH WALSH</v>
      </c>
    </row>
    <row r="67" spans="1:3" x14ac:dyDescent="0.25">
      <c r="A67" t="s">
        <v>7</v>
      </c>
      <c r="B67" t="b">
        <f>IFERROR(VLOOKUP(A67,#REF!,1,0)&lt;&gt;"",FALSE)</f>
        <v>0</v>
      </c>
      <c r="C67" t="str">
        <f t="shared" si="1"/>
        <v/>
      </c>
    </row>
    <row r="68" spans="1:3" x14ac:dyDescent="0.25">
      <c r="A68" t="s">
        <v>1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109</v>
      </c>
      <c r="B69" t="b">
        <f>IFERROR(VLOOKUP(A69,#REF!,1,0)&lt;&gt;"",FALSE)</f>
        <v>0</v>
      </c>
      <c r="C69" t="str">
        <f t="shared" si="1"/>
        <v>Black Plaza Taupe 37185BH ELLETT</v>
      </c>
    </row>
    <row r="70" spans="1:3" x14ac:dyDescent="0.25">
      <c r="A70" t="s">
        <v>110</v>
      </c>
      <c r="B70" t="b">
        <f>IFERROR(VLOOKUP(A70,#REF!,1,0)&lt;&gt;"",FALSE)</f>
        <v>0</v>
      </c>
      <c r="C70" t="str">
        <f t="shared" si="1"/>
        <v/>
      </c>
    </row>
    <row r="71" spans="1:3" x14ac:dyDescent="0.25">
      <c r="A71" t="s">
        <v>1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114</v>
      </c>
      <c r="B72" t="b">
        <f>IFERROR(VLOOKUP(A72,#REF!,1,0)&lt;&gt;"",FALSE)</f>
        <v>0</v>
      </c>
      <c r="C72" t="str">
        <f t="shared" si="1"/>
        <v>Avion Black Soft Khaki 37171BH WINTERS</v>
      </c>
    </row>
    <row r="73" spans="1:3" x14ac:dyDescent="0.25">
      <c r="A73" t="s">
        <v>8</v>
      </c>
      <c r="B73" t="b">
        <f>IFERROR(VLOOKUP(A73,#REF!,1,0)&lt;&gt;"",FALSE)</f>
        <v>0</v>
      </c>
      <c r="C73" t="str">
        <f t="shared" si="1"/>
        <v/>
      </c>
    </row>
    <row r="74" spans="1:3" x14ac:dyDescent="0.25">
      <c r="A74" t="s">
        <v>1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65</v>
      </c>
      <c r="B75" t="b">
        <f>IFERROR(VLOOKUP(A75,#REF!,1,0)&lt;&gt;"",FALSE)</f>
        <v>0</v>
      </c>
      <c r="C75" t="str">
        <f t="shared" si="1"/>
        <v>Peacoat Plaza Taupe Saddle Steel Almond Black Camel</v>
      </c>
    </row>
    <row r="76" spans="1:3" x14ac:dyDescent="0.25">
      <c r="A76" t="s">
        <v>66</v>
      </c>
      <c r="B76" t="b">
        <f>IFERROR(VLOOKUP(A76,#REF!,1,0)&lt;&gt;"",FALSE)</f>
        <v>0</v>
      </c>
      <c r="C76" t="str">
        <f t="shared" si="1"/>
        <v/>
      </c>
    </row>
    <row r="77" spans="1:3" x14ac:dyDescent="0.25">
      <c r="A77" t="s">
        <v>115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119</v>
      </c>
      <c r="B79" t="b">
        <f>IFERROR(VLOOKUP(A79,#REF!,1,0)&lt;&gt;"",FALSE)</f>
        <v>0</v>
      </c>
      <c r="C79" t="str">
        <f t="shared" si="1"/>
        <v>Black Midnight Brown Unbleached 37173BH AMMON</v>
      </c>
    </row>
    <row r="80" spans="1:3" x14ac:dyDescent="0.25">
      <c r="A80" t="s">
        <v>6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65</v>
      </c>
      <c r="B82" t="b">
        <f>IFERROR(VLOOKUP(A82,#REF!,1,0)&lt;&gt;"",FALSE)</f>
        <v>0</v>
      </c>
      <c r="C82" t="str">
        <f t="shared" si="1"/>
        <v>Peacoat Plaza Taupe Saddle Steel Almond Black Camel Henna</v>
      </c>
    </row>
    <row r="83" spans="1:3" x14ac:dyDescent="0.25">
      <c r="A83" t="s">
        <v>122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123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</v>
      </c>
      <c r="B85" t="b">
        <f>IFERROR(VLOOKUP(A85,#REF!,1,0)&lt;&gt;"",FALSE)</f>
        <v>0</v>
      </c>
      <c r="C85" t="str">
        <f t="shared" si="1"/>
        <v/>
      </c>
    </row>
    <row r="86" spans="1:3" x14ac:dyDescent="0.25">
      <c r="A86" t="s">
        <v>126</v>
      </c>
      <c r="B86" t="b">
        <f>IFERROR(VLOOKUP(A86,#REF!,1,0)&lt;&gt;"",FALSE)</f>
        <v>0</v>
      </c>
      <c r="C86" t="str">
        <f t="shared" si="1"/>
        <v>Beech Black Whiskey 20006BH DEVERS</v>
      </c>
    </row>
    <row r="87" spans="1:3" x14ac:dyDescent="0.25">
      <c r="A87" t="s">
        <v>127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</v>
      </c>
      <c r="B88" t="b">
        <f>IFERROR(VLOOKUP(A88,#REF!,1,0)&lt;&gt;"",FALSE)</f>
        <v>0</v>
      </c>
      <c r="C88" t="str">
        <f t="shared" si="1"/>
        <v/>
      </c>
    </row>
    <row r="89" spans="1:3" x14ac:dyDescent="0.25">
      <c r="A89" t="s">
        <v>129</v>
      </c>
      <c r="B89" t="b">
        <f>IFERROR(VLOOKUP(A89,#REF!,1,0)&lt;&gt;"",FALSE)</f>
        <v>0</v>
      </c>
      <c r="C89" t="str">
        <f t="shared" si="1"/>
        <v>Ink Blue Plaza Taupe 37158BH BRANDT</v>
      </c>
    </row>
    <row r="90" spans="1:3" x14ac:dyDescent="0.25">
      <c r="A90" t="s">
        <v>130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134</v>
      </c>
      <c r="B91" t="b">
        <f>IFERROR(VLOOKUP(A91,#REF!,1,0)&lt;&gt;"",FALSE)</f>
        <v>0</v>
      </c>
      <c r="C91" t="str">
        <f t="shared" si="1"/>
        <v/>
      </c>
    </row>
    <row r="92" spans="1:3" x14ac:dyDescent="0.25">
      <c r="A92" t="s">
        <v>135</v>
      </c>
      <c r="B92" t="b">
        <f>IFERROR(VLOOKUP(A92,#REF!,1,0)&lt;&gt;"",FALSE)</f>
        <v>0</v>
      </c>
      <c r="C92" t="str">
        <f t="shared" si="1"/>
        <v>Black Black Mix Bluestone Walnut 37161BH PERRY</v>
      </c>
    </row>
    <row r="93" spans="1:3" x14ac:dyDescent="0.25">
      <c r="A93" t="s">
        <v>136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</v>
      </c>
      <c r="B94" t="b">
        <f>IFERROR(VLOOKUP(A94,#REF!,1,0)&lt;&gt;"",FALSE)</f>
        <v>0</v>
      </c>
      <c r="C94" t="str">
        <f t="shared" si="1"/>
        <v/>
      </c>
    </row>
    <row r="95" spans="1:3" x14ac:dyDescent="0.25">
      <c r="A95" t="s">
        <v>137</v>
      </c>
      <c r="B95" t="b">
        <f>IFERROR(VLOOKUP(A95,#REF!,1,0)&lt;&gt;"",FALSE)</f>
        <v>0</v>
      </c>
      <c r="C95" t="str">
        <f t="shared" si="1"/>
        <v>Navy Serpent Walnut 70656BH ACKER</v>
      </c>
    </row>
    <row r="96" spans="1:3" x14ac:dyDescent="0.25">
      <c r="A96" t="s">
        <v>138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1</v>
      </c>
      <c r="B97" t="b">
        <f>IFERROR(VLOOKUP(A97,#REF!,1,0)&lt;&gt;"",FALSE)</f>
        <v>0</v>
      </c>
      <c r="C97" t="str">
        <f t="shared" si="1"/>
        <v/>
      </c>
    </row>
    <row r="98" spans="1:3" x14ac:dyDescent="0.25">
      <c r="A98" t="s">
        <v>119</v>
      </c>
      <c r="B98" t="b">
        <f>IFERROR(VLOOKUP(A98,#REF!,1,0)&lt;&gt;"",FALSE)</f>
        <v>0</v>
      </c>
      <c r="C98" t="str">
        <f t="shared" si="1"/>
        <v>Black Midnight Brown Unbleached 7034 BLIXEN</v>
      </c>
    </row>
    <row r="99" spans="1:3" x14ac:dyDescent="0.25">
      <c r="A99" t="s">
        <v>144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105</v>
      </c>
      <c r="B100" t="b">
        <f>IFERROR(VLOOKUP(A100,#REF!,1,0)&lt;&gt;"",FALSE)</f>
        <v>0</v>
      </c>
      <c r="C100" t="str">
        <f t="shared" si="1"/>
        <v/>
      </c>
    </row>
    <row r="101" spans="1:3" x14ac:dyDescent="0.25">
      <c r="A101" t="s">
        <v>145</v>
      </c>
      <c r="B101" t="b">
        <f>IFERROR(VLOOKUP(A101,#REF!,1,0)&lt;&gt;"",FALSE)</f>
        <v>0</v>
      </c>
      <c r="C101" t="str">
        <f t="shared" si="1"/>
        <v>Navy Nickel Satin Brass Silverbelly Vintage Blue Black Cognac Copper Medium Brown Mix Basalt Avion</v>
      </c>
    </row>
    <row r="102" spans="1:3" x14ac:dyDescent="0.25">
      <c r="A102" t="s">
        <v>344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146</v>
      </c>
      <c r="B103" t="b">
        <f>IFERROR(VLOOKUP(A103,#REF!,1,0)&lt;&gt;"",FALSE)</f>
        <v>0</v>
      </c>
      <c r="C103" t="str">
        <f t="shared" si="1"/>
        <v/>
      </c>
    </row>
    <row r="104" spans="1:3" x14ac:dyDescent="0.25">
      <c r="A104" t="s">
        <v>1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148</v>
      </c>
      <c r="B105" t="b">
        <f>IFERROR(VLOOKUP(A105,#REF!,1,0)&lt;&gt;"",FALSE)</f>
        <v>0</v>
      </c>
      <c r="C105" t="str">
        <f t="shared" si="1"/>
        <v>Black Unbleached Woodland Mix 70655BH LUND</v>
      </c>
    </row>
    <row r="106" spans="1:3" x14ac:dyDescent="0.25">
      <c r="A106" t="s">
        <v>149</v>
      </c>
      <c r="B106" t="b">
        <f>IFERROR(VLOOKUP(A106,#REF!,1,0)&lt;&gt;"",FALSE)</f>
        <v>0</v>
      </c>
      <c r="C106" t="str">
        <f t="shared" si="1"/>
        <v/>
      </c>
    </row>
    <row r="107" spans="1:3" x14ac:dyDescent="0.25">
      <c r="A107" t="s">
        <v>1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151</v>
      </c>
      <c r="B108" t="b">
        <f>IFERROR(VLOOKUP(A108,#REF!,1,0)&lt;&gt;"",FALSE)</f>
        <v>0</v>
      </c>
      <c r="C108" t="str">
        <f t="shared" si="1"/>
        <v>Black Ochre 70658BH MOLIN</v>
      </c>
    </row>
    <row r="109" spans="1:3" x14ac:dyDescent="0.25">
      <c r="A109" t="s">
        <v>152</v>
      </c>
      <c r="B109" t="b">
        <f>IFERROR(VLOOKUP(A109,#REF!,1,0)&lt;&gt;"",FALSE)</f>
        <v>0</v>
      </c>
      <c r="C109" t="str">
        <f t="shared" si="1"/>
        <v/>
      </c>
    </row>
    <row r="110" spans="1:3" x14ac:dyDescent="0.25">
      <c r="A110" t="s">
        <v>1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155</v>
      </c>
      <c r="B111" t="b">
        <f>IFERROR(VLOOKUP(A111,#REF!,1,0)&lt;&gt;"",FALSE)</f>
        <v>0</v>
      </c>
      <c r="C111" t="str">
        <f t="shared" si="1"/>
        <v>Black Oak 70657BH FALCON</v>
      </c>
    </row>
    <row r="112" spans="1:3" x14ac:dyDescent="0.25">
      <c r="A112" t="s">
        <v>156</v>
      </c>
      <c r="B112" t="b">
        <f>IFERROR(VLOOKUP(A112,#REF!,1,0)&lt;&gt;"",FALSE)</f>
        <v>0</v>
      </c>
      <c r="C112" t="str">
        <f t="shared" si="1"/>
        <v/>
      </c>
    </row>
    <row r="113" spans="1:3" x14ac:dyDescent="0.25">
      <c r="A113" t="s">
        <v>1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159</v>
      </c>
      <c r="B114" t="b">
        <f>IFERROR(VLOOKUP(A114,#REF!,1,0)&lt;&gt;"",FALSE)</f>
        <v>0</v>
      </c>
      <c r="C114" t="str">
        <f t="shared" si="1"/>
        <v>Avion Black 70659BH COLVIN</v>
      </c>
    </row>
    <row r="115" spans="1:3" x14ac:dyDescent="0.25">
      <c r="A115" t="s">
        <v>160</v>
      </c>
      <c r="B115" t="b">
        <f>IFERROR(VLOOKUP(A115,#REF!,1,0)&lt;&gt;"",FALSE)</f>
        <v>0</v>
      </c>
      <c r="C115" t="str">
        <f t="shared" si="1"/>
        <v/>
      </c>
    </row>
    <row r="116" spans="1:3" x14ac:dyDescent="0.25">
      <c r="A116" t="s">
        <v>1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162</v>
      </c>
      <c r="B117" t="b">
        <f>IFERROR(VLOOKUP(A117,#REF!,1,0)&lt;&gt;"",FALSE)</f>
        <v>0</v>
      </c>
      <c r="C117" t="str">
        <f t="shared" si="1"/>
        <v>Black Honey Uniform Green 70660BH ERLER</v>
      </c>
    </row>
    <row r="118" spans="1:3" x14ac:dyDescent="0.25">
      <c r="A118" t="s">
        <v>163</v>
      </c>
      <c r="B118" t="b">
        <f>IFERROR(VLOOKUP(A118,#REF!,1,0)&lt;&gt;"",FALSE)</f>
        <v>0</v>
      </c>
      <c r="C118" t="str">
        <f t="shared" si="1"/>
        <v/>
      </c>
    </row>
    <row r="119" spans="1:3" x14ac:dyDescent="0.25">
      <c r="A119" t="s">
        <v>1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167</v>
      </c>
      <c r="B120" t="b">
        <f>IFERROR(VLOOKUP(A120,#REF!,1,0)&lt;&gt;"",FALSE)</f>
        <v>0</v>
      </c>
      <c r="C120" t="str">
        <f t="shared" si="1"/>
        <v>Black Nickel Satin Brass Uniform Green 7021 DARRON</v>
      </c>
    </row>
    <row r="121" spans="1:3" x14ac:dyDescent="0.25">
      <c r="A121" t="s">
        <v>168</v>
      </c>
      <c r="B121" t="b">
        <f>IFERROR(VLOOKUP(A121,#REF!,1,0)&lt;&gt;"",FALSE)</f>
        <v>0</v>
      </c>
      <c r="C121" t="str">
        <f t="shared" si="1"/>
        <v/>
      </c>
    </row>
    <row r="122" spans="1:3" x14ac:dyDescent="0.25">
      <c r="A122" t="s">
        <v>105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171</v>
      </c>
      <c r="B123" t="b">
        <f>IFERROR(VLOOKUP(A123,#REF!,1,0)&lt;&gt;"",FALSE)</f>
        <v>0</v>
      </c>
      <c r="C123" t="str">
        <f t="shared" si="1"/>
        <v>Black Caramel Gun Metal Satin Brass Soft Khaki 7005 CURTIS</v>
      </c>
    </row>
    <row r="124" spans="1:3" x14ac:dyDescent="0.25">
      <c r="A124" t="s">
        <v>172</v>
      </c>
      <c r="B124" t="b">
        <f>IFERROR(VLOOKUP(A124,#REF!,1,0)&lt;&gt;"",FALSE)</f>
        <v>0</v>
      </c>
      <c r="C124" t="str">
        <f t="shared" si="1"/>
        <v/>
      </c>
    </row>
    <row r="125" spans="1:3" x14ac:dyDescent="0.25">
      <c r="A125" t="s">
        <v>105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175</v>
      </c>
      <c r="B126" t="b">
        <f>IFERROR(VLOOKUP(A126,#REF!,1,0)&lt;&gt;"",FALSE)</f>
        <v>0</v>
      </c>
      <c r="C126" t="str">
        <f t="shared" si="1"/>
        <v>Sea Breeze Serpent Speckled Egg Mix Uniform Green Vintage Blue Antique Black Contrapposto Grey Navy</v>
      </c>
    </row>
    <row r="127" spans="1:3" x14ac:dyDescent="0.25">
      <c r="A127" t="s">
        <v>176</v>
      </c>
      <c r="B127" t="b">
        <f>IFERROR(VLOOKUP(A127,#REF!,1,0)&lt;&gt;"",FALSE)</f>
        <v>0</v>
      </c>
      <c r="C127" t="str">
        <f t="shared" si="1"/>
        <v/>
      </c>
    </row>
    <row r="128" spans="1:3" x14ac:dyDescent="0.25">
      <c r="A128" t="s">
        <v>177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179</v>
      </c>
      <c r="B130" t="b">
        <f>IFERROR(VLOOKUP(A130,#REF!,1,0)&lt;&gt;"",FALSE)</f>
        <v>0</v>
      </c>
      <c r="C130" t="str">
        <f t="shared" ref="C130:C192" si="2">IF(AND(IFERROR(FIND(",",A129)&gt;=1,FALSE),B131&lt;&gt;TRUE),A130&amp;" "&amp;A131,"")</f>
        <v>Black Oxford Mix 70646BH NELLES</v>
      </c>
    </row>
    <row r="131" spans="1:3" x14ac:dyDescent="0.25">
      <c r="A131" t="s">
        <v>180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184</v>
      </c>
      <c r="B133" t="b">
        <f>IFERROR(VLOOKUP(A133,#REF!,1,0)&lt;&gt;"",FALSE)</f>
        <v>0</v>
      </c>
      <c r="C133" t="str">
        <f t="shared" si="2"/>
        <v>Black Camel Pale Olive Whiskey 70654BH TREPORT</v>
      </c>
    </row>
    <row r="134" spans="1:3" x14ac:dyDescent="0.25">
      <c r="A134" t="s">
        <v>185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187</v>
      </c>
      <c r="B136" t="b">
        <f>IFERROR(VLOOKUP(A136,#REF!,1,0)&lt;&gt;"",FALSE)</f>
        <v>0</v>
      </c>
      <c r="C136" t="str">
        <f t="shared" si="2"/>
        <v>Ink Blue Olive Mix Rust 7002 FEDORA</v>
      </c>
    </row>
    <row r="137" spans="1:3" x14ac:dyDescent="0.25">
      <c r="A137" t="s">
        <v>188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189</v>
      </c>
      <c r="B139" t="b">
        <f>IFERROR(VLOOKUP(A139,#REF!,1,0)&lt;&gt;"",FALSE)</f>
        <v>0</v>
      </c>
      <c r="C139" t="str">
        <f t="shared" si="2"/>
        <v>Black Graphite Nickel Red 70613BH SPERLING</v>
      </c>
    </row>
    <row r="140" spans="1:3" x14ac:dyDescent="0.25">
      <c r="A140" t="s">
        <v>190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191</v>
      </c>
      <c r="B142" t="b">
        <f>IFERROR(VLOOKUP(A142,#REF!,1,0)&lt;&gt;"",FALSE)</f>
        <v>0</v>
      </c>
      <c r="C142" t="str">
        <f t="shared" si="2"/>
        <v>Bluestone Serpent Woodland Mix 70653BH BURNELL</v>
      </c>
    </row>
    <row r="143" spans="1:3" x14ac:dyDescent="0.25">
      <c r="A143" t="s">
        <v>192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195</v>
      </c>
      <c r="B145" t="b">
        <f>IFERROR(VLOOKUP(A145,#REF!,1,0)&lt;&gt;"",FALSE)</f>
        <v>0</v>
      </c>
      <c r="C145" t="str">
        <f t="shared" si="2"/>
        <v>Natural Mix Ochre 7016 WYNN</v>
      </c>
    </row>
    <row r="146" spans="1:3" x14ac:dyDescent="0.25">
      <c r="A146" t="s">
        <v>196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198</v>
      </c>
      <c r="B148" t="b">
        <f>IFERROR(VLOOKUP(A148,#REF!,1,0)&lt;&gt;"",FALSE)</f>
        <v>0</v>
      </c>
      <c r="C148" t="str">
        <f t="shared" si="2"/>
        <v>Oxblood Pewter Serpent Silverbelly Black Cognac Olive Mix</v>
      </c>
    </row>
    <row r="149" spans="1:3" x14ac:dyDescent="0.25">
      <c r="A149" t="s">
        <v>199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200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1</v>
      </c>
      <c r="B151" t="b">
        <f>IFERROR(VLOOKUP(A151,#REF!,1,0)&lt;&gt;"",FALSE)</f>
        <v>0</v>
      </c>
      <c r="C151" t="str">
        <f t="shared" si="2"/>
        <v/>
      </c>
    </row>
    <row r="152" spans="1:3" x14ac:dyDescent="0.25">
      <c r="A152" t="s">
        <v>203</v>
      </c>
      <c r="B152" t="b">
        <f>IFERROR(VLOOKUP(A152,#REF!,1,0)&lt;&gt;"",FALSE)</f>
        <v>0</v>
      </c>
      <c r="C152" t="str">
        <f t="shared" si="2"/>
        <v>Medium Brown Mix 7001 TINO</v>
      </c>
    </row>
    <row r="153" spans="1:3" x14ac:dyDescent="0.25">
      <c r="A153" t="s">
        <v>204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105</v>
      </c>
      <c r="B154" t="b">
        <f>IFERROR(VLOOKUP(A154,#REF!,1,0)&lt;&gt;"",FALSE)</f>
        <v>0</v>
      </c>
      <c r="C154" t="str">
        <f t="shared" si="2"/>
        <v/>
      </c>
    </row>
    <row r="155" spans="1:3" x14ac:dyDescent="0.25">
      <c r="A155" t="s">
        <v>205</v>
      </c>
      <c r="B155" t="b">
        <f>IFERROR(VLOOKUP(A155,#REF!,1,0)&lt;&gt;"",FALSE)</f>
        <v>0</v>
      </c>
      <c r="C155" t="str">
        <f t="shared" si="2"/>
        <v>Contrapposto Copper Natural Mix Navy Port Red Satin Brass Sea Breeze Unbleached Vintage Blue Basalt Black Black Mix Brown</v>
      </c>
    </row>
    <row r="156" spans="1:3" x14ac:dyDescent="0.25">
      <c r="A156" t="s">
        <v>453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208</v>
      </c>
      <c r="B157" t="b">
        <f>IFERROR(VLOOKUP(A157,#REF!,1,0)&lt;&gt;"",FALSE)</f>
        <v>0</v>
      </c>
      <c r="C157" t="str">
        <f t="shared" si="2"/>
        <v/>
      </c>
    </row>
    <row r="158" spans="1:3" x14ac:dyDescent="0.25">
      <c r="A158" t="s">
        <v>1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212</v>
      </c>
      <c r="B159" t="b">
        <f>IFERROR(VLOOKUP(A159,#REF!,1,0)&lt;&gt;"",FALSE)</f>
        <v>0</v>
      </c>
      <c r="C159" t="str">
        <f t="shared" si="2"/>
        <v>Black Cognac Fawn 38359BH TROPE</v>
      </c>
    </row>
    <row r="160" spans="1:3" x14ac:dyDescent="0.25">
      <c r="A160" t="s">
        <v>213</v>
      </c>
      <c r="B160" t="b">
        <f>IFERROR(VLOOKUP(A160,#REF!,1,0)&lt;&gt;"",FALSE)</f>
        <v>0</v>
      </c>
      <c r="C160" t="str">
        <f t="shared" si="2"/>
        <v/>
      </c>
    </row>
    <row r="161" spans="1:3" x14ac:dyDescent="0.25">
      <c r="A161" t="s">
        <v>1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217</v>
      </c>
      <c r="B162" t="b">
        <f>IFERROR(VLOOKUP(A162,#REF!,1,0)&lt;&gt;"",FALSE)</f>
        <v>0</v>
      </c>
      <c r="C162" t="str">
        <f t="shared" si="2"/>
        <v>Black Uniform Green 38368BH CYD</v>
      </c>
    </row>
    <row r="163" spans="1:3" x14ac:dyDescent="0.25">
      <c r="A163" t="s">
        <v>218</v>
      </c>
      <c r="B163" t="b">
        <f>IFERROR(VLOOKUP(A163,#REF!,1,0)&lt;&gt;"",FALSE)</f>
        <v>0</v>
      </c>
      <c r="C163" t="str">
        <f t="shared" si="2"/>
        <v/>
      </c>
    </row>
    <row r="164" spans="1:3" x14ac:dyDescent="0.25">
      <c r="A164" t="s">
        <v>1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219</v>
      </c>
      <c r="B165" t="b">
        <f>IFERROR(VLOOKUP(A165,#REF!,1,0)&lt;&gt;"",FALSE)</f>
        <v>0</v>
      </c>
      <c r="C165" t="str">
        <f t="shared" si="2"/>
        <v>Avion Black Whiskey 38366BH THALER</v>
      </c>
    </row>
    <row r="166" spans="1:3" x14ac:dyDescent="0.25">
      <c r="A166" t="s">
        <v>220</v>
      </c>
      <c r="B166" t="b">
        <f>IFERROR(VLOOKUP(A166,#REF!,1,0)&lt;&gt;"",FALSE)</f>
        <v>0</v>
      </c>
      <c r="C166" t="str">
        <f t="shared" si="2"/>
        <v/>
      </c>
    </row>
    <row r="167" spans="1:3" x14ac:dyDescent="0.25">
      <c r="A167" t="s">
        <v>1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222</v>
      </c>
      <c r="B168" t="b">
        <f>IFERROR(VLOOKUP(A168,#REF!,1,0)&lt;&gt;"",FALSE)</f>
        <v>0</v>
      </c>
      <c r="C168" t="str">
        <f t="shared" si="2"/>
        <v>Black Nickel Uniform Green 3817 GODFATHER</v>
      </c>
    </row>
    <row r="169" spans="1:3" x14ac:dyDescent="0.25">
      <c r="A169" t="s">
        <v>223</v>
      </c>
      <c r="B169" t="b">
        <f>IFERROR(VLOOKUP(A169,#REF!,1,0)&lt;&gt;"",FALSE)</f>
        <v>0</v>
      </c>
      <c r="C169" t="str">
        <f t="shared" si="2"/>
        <v/>
      </c>
    </row>
    <row r="170" spans="1:3" x14ac:dyDescent="0.25">
      <c r="A170" t="s">
        <v>105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9</v>
      </c>
      <c r="B171" t="b">
        <f>IFERROR(VLOOKUP(A171,#REF!,1,0)&lt;&gt;"",FALSE)</f>
        <v>0</v>
      </c>
      <c r="C171" t="str">
        <f t="shared" si="2"/>
        <v>Black 3814 GANGSTER</v>
      </c>
    </row>
    <row r="172" spans="1:3" x14ac:dyDescent="0.25">
      <c r="A172" t="s">
        <v>226</v>
      </c>
      <c r="B172" t="b">
        <f>IFERROR(VLOOKUP(A172,#REF!,1,0)&lt;&gt;"",FALSE)</f>
        <v>0</v>
      </c>
      <c r="C172" t="str">
        <f t="shared" si="2"/>
        <v/>
      </c>
    </row>
    <row r="173" spans="1:3" x14ac:dyDescent="0.25">
      <c r="A173" t="s">
        <v>105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9</v>
      </c>
      <c r="B174" t="b">
        <f>IFERROR(VLOOKUP(A174,#REF!,1,0)&lt;&gt;"",FALSE)</f>
        <v>0</v>
      </c>
      <c r="C174" t="str">
        <f t="shared" si="2"/>
        <v>Black 38345BH MAGLOR</v>
      </c>
    </row>
    <row r="175" spans="1:3" x14ac:dyDescent="0.25">
      <c r="A175" t="s">
        <v>227</v>
      </c>
      <c r="B175" t="b">
        <f>IFERROR(VLOOKUP(A175,#REF!,1,0)&lt;&gt;"",FALSE)</f>
        <v>0</v>
      </c>
      <c r="C175" t="str">
        <f t="shared" si="2"/>
        <v/>
      </c>
    </row>
    <row r="176" spans="1:3" x14ac:dyDescent="0.25">
      <c r="A176" t="s">
        <v>1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230</v>
      </c>
      <c r="B177" t="b">
        <f>IFERROR(VLOOKUP(A177,#REF!,1,0)&lt;&gt;"",FALSE)</f>
        <v>0</v>
      </c>
      <c r="C177" t="str">
        <f t="shared" si="2"/>
        <v>Black Chocolate Forest Navy 7100 RIFF</v>
      </c>
    </row>
    <row r="178" spans="1:3" x14ac:dyDescent="0.25">
      <c r="A178" t="s">
        <v>231</v>
      </c>
      <c r="B178" t="b">
        <f>IFERROR(VLOOKUP(A178,#REF!,1,0)&lt;&gt;"",FALSE)</f>
        <v>0</v>
      </c>
      <c r="C178" t="str">
        <f t="shared" si="2"/>
        <v/>
      </c>
    </row>
    <row r="179" spans="1:3" x14ac:dyDescent="0.25">
      <c r="A179" t="s">
        <v>105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233</v>
      </c>
      <c r="B180" t="b">
        <f>IFERROR(VLOOKUP(A180,#REF!,1,0)&lt;&gt;"",FALSE)</f>
        <v>0</v>
      </c>
      <c r="C180" t="str">
        <f t="shared" si="2"/>
        <v>Black Lazuli Blue Mink Ochre 38350BH PISTON</v>
      </c>
    </row>
    <row r="181" spans="1:3" x14ac:dyDescent="0.25">
      <c r="A181" t="s">
        <v>234</v>
      </c>
      <c r="B181" t="b">
        <f>IFERROR(VLOOKUP(A181,#REF!,1,0)&lt;&gt;"",FALSE)</f>
        <v>0</v>
      </c>
      <c r="C181" t="str">
        <f t="shared" si="2"/>
        <v/>
      </c>
    </row>
    <row r="182" spans="1:3" x14ac:dyDescent="0.25">
      <c r="A182" t="s">
        <v>1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237</v>
      </c>
      <c r="B183" t="b">
        <f>IFERROR(VLOOKUP(A183,#REF!,1,0)&lt;&gt;"",FALSE)</f>
        <v>0</v>
      </c>
      <c r="C183" t="str">
        <f t="shared" si="2"/>
        <v>Black Caramel Navy Olive 38357BH KISNER</v>
      </c>
    </row>
    <row r="184" spans="1:3" x14ac:dyDescent="0.25">
      <c r="A184" t="s">
        <v>238</v>
      </c>
      <c r="B184" t="b">
        <f>IFERROR(VLOOKUP(A184,#REF!,1,0)&lt;&gt;"",FALSE)</f>
        <v>0</v>
      </c>
      <c r="C184" t="str">
        <f t="shared" si="2"/>
        <v/>
      </c>
    </row>
    <row r="185" spans="1:3" x14ac:dyDescent="0.25">
      <c r="A185" t="s">
        <v>1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243</v>
      </c>
      <c r="B186" t="b">
        <f>IFERROR(VLOOKUP(A186,#REF!,1,0)&lt;&gt;"",FALSE)</f>
        <v>0</v>
      </c>
      <c r="C186" t="str">
        <f t="shared" si="2"/>
        <v>Black Silver Sand 71001BH CRISS</v>
      </c>
    </row>
    <row r="187" spans="1:3" x14ac:dyDescent="0.25">
      <c r="A187" t="s">
        <v>244</v>
      </c>
      <c r="B187" t="b">
        <f>IFERROR(VLOOKUP(A187,#REF!,1,0)&lt;&gt;"",FALSE)</f>
        <v>0</v>
      </c>
      <c r="C187" t="str">
        <f t="shared" si="2"/>
        <v/>
      </c>
    </row>
    <row r="188" spans="1:3" x14ac:dyDescent="0.25">
      <c r="A188" t="s">
        <v>1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245</v>
      </c>
      <c r="B189" t="b">
        <f>IFERROR(VLOOKUP(A189,#REF!,1,0)&lt;&gt;"",FALSE)</f>
        <v>0</v>
      </c>
      <c r="C189" t="str">
        <f t="shared" si="2"/>
        <v>Bitter Chocolate Black Mink Night Shade Navy 10001BH BRODNAX</v>
      </c>
    </row>
    <row r="190" spans="1:3" x14ac:dyDescent="0.25">
      <c r="A190" t="s">
        <v>246</v>
      </c>
      <c r="B190" t="b">
        <f>IFERROR(VLOOKUP(A190,#REF!,1,0)&lt;&gt;"",FALSE)</f>
        <v>0</v>
      </c>
      <c r="C190" t="str">
        <f t="shared" si="2"/>
        <v/>
      </c>
    </row>
    <row r="191" spans="1:3" x14ac:dyDescent="0.25">
      <c r="A191" t="s">
        <v>1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252</v>
      </c>
      <c r="B192" t="b">
        <f>IFERROR(VLOOKUP(A192,#REF!,1,0)&lt;&gt;"",FALSE)</f>
        <v>0</v>
      </c>
      <c r="C192" t="str">
        <f t="shared" si="2"/>
        <v>Black Olive Oil Plaza Taupe 38358BH STERNE</v>
      </c>
    </row>
    <row r="193" spans="1:3" x14ac:dyDescent="0.25">
      <c r="A193" t="s">
        <v>253</v>
      </c>
      <c r="B193" t="b">
        <f>IFERROR(VLOOKUP(A193,#REF!,1,0)&lt;&gt;"",FALSE)</f>
        <v>0</v>
      </c>
      <c r="C193" t="str">
        <f t="shared" ref="C193:C256" si="3">IF(AND(IFERROR(FIND(",",A192)&gt;=1,FALSE),B194&lt;&gt;TRUE),A193&amp;" "&amp;A194,"")</f>
        <v/>
      </c>
    </row>
    <row r="194" spans="1:3" x14ac:dyDescent="0.25">
      <c r="A194" t="s">
        <v>1</v>
      </c>
      <c r="B194" t="b">
        <f>IFERROR(VLOOKUP(A194,#REF!,1,0)&lt;&gt;"",FALSE)</f>
        <v>0</v>
      </c>
      <c r="C194" t="str">
        <f t="shared" si="3"/>
        <v/>
      </c>
    </row>
    <row r="195" spans="1:3" x14ac:dyDescent="0.25">
      <c r="A195" t="s">
        <v>256</v>
      </c>
      <c r="B195" t="b">
        <f>IFERROR(VLOOKUP(A195,#REF!,1,0)&lt;&gt;"",FALSE)</f>
        <v>0</v>
      </c>
      <c r="C195" t="str">
        <f t="shared" si="3"/>
        <v>Ochre Soft Khaki 38349BH KLAXON</v>
      </c>
    </row>
    <row r="196" spans="1:3" x14ac:dyDescent="0.25">
      <c r="A196" t="s">
        <v>257</v>
      </c>
      <c r="B196" t="b">
        <f>IFERROR(VLOOKUP(A196,#REF!,1,0)&lt;&gt;"",FALSE)</f>
        <v>0</v>
      </c>
      <c r="C196" t="str">
        <f t="shared" si="3"/>
        <v/>
      </c>
    </row>
    <row r="197" spans="1:3" x14ac:dyDescent="0.25">
      <c r="A197" t="s">
        <v>1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259</v>
      </c>
      <c r="B198" t="b">
        <f>IFERROR(VLOOKUP(A198,#REF!,1,0)&lt;&gt;"",FALSE)</f>
        <v>0</v>
      </c>
      <c r="C198" t="str">
        <f t="shared" si="3"/>
        <v>Black Navy 1451 JETT</v>
      </c>
    </row>
    <row r="199" spans="1:3" x14ac:dyDescent="0.25">
      <c r="A199" t="s">
        <v>260</v>
      </c>
      <c r="B199" t="b">
        <f>IFERROR(VLOOKUP(A199,#REF!,1,0)&lt;&gt;"",FALSE)</f>
        <v>0</v>
      </c>
      <c r="C199" t="str">
        <f t="shared" si="3"/>
        <v/>
      </c>
    </row>
    <row r="200" spans="1:3" x14ac:dyDescent="0.25">
      <c r="A200" t="s">
        <v>262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9</v>
      </c>
      <c r="B201" t="b">
        <f>IFERROR(VLOOKUP(A201,#REF!,1,0)&lt;&gt;"",FALSE)</f>
        <v>0</v>
      </c>
      <c r="C201" t="str">
        <f t="shared" si="3"/>
        <v>Black 1452 HARKER</v>
      </c>
    </row>
    <row r="202" spans="1:3" x14ac:dyDescent="0.25">
      <c r="A202" t="s">
        <v>263</v>
      </c>
      <c r="B202" t="b">
        <f>IFERROR(VLOOKUP(A202,#REF!,1,0)&lt;&gt;"",FALSE)</f>
        <v>0</v>
      </c>
      <c r="C202" t="str">
        <f t="shared" si="3"/>
        <v/>
      </c>
    </row>
    <row r="203" spans="1:3" x14ac:dyDescent="0.25">
      <c r="A203" t="s">
        <v>262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266</v>
      </c>
      <c r="B204" t="b">
        <f>IFERROR(VLOOKUP(A204,#REF!,1,0)&lt;&gt;"",FALSE)</f>
        <v>0</v>
      </c>
      <c r="C204" t="str">
        <f t="shared" si="3"/>
        <v>Black Hemlock 3813 ICE</v>
      </c>
    </row>
    <row r="205" spans="1:3" x14ac:dyDescent="0.25">
      <c r="A205" t="s">
        <v>267</v>
      </c>
      <c r="B205" t="b">
        <f>IFERROR(VLOOKUP(A205,#REF!,1,0)&lt;&gt;"",FALSE)</f>
        <v>0</v>
      </c>
      <c r="C205" t="str">
        <f t="shared" si="3"/>
        <v/>
      </c>
    </row>
    <row r="206" spans="1:3" x14ac:dyDescent="0.25">
      <c r="A206" t="s">
        <v>1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9</v>
      </c>
      <c r="B207" t="b">
        <f>IFERROR(VLOOKUP(A207,#REF!,1,0)&lt;&gt;"",FALSE)</f>
        <v>0</v>
      </c>
      <c r="C207" t="str">
        <f t="shared" si="3"/>
        <v>Black 3816 DERBY</v>
      </c>
    </row>
    <row r="208" spans="1:3" x14ac:dyDescent="0.25">
      <c r="A208" t="s">
        <v>270</v>
      </c>
      <c r="B208" t="b">
        <f>IFERROR(VLOOKUP(A208,#REF!,1,0)&lt;&gt;"",FALSE)</f>
        <v>0</v>
      </c>
      <c r="C208" t="str">
        <f t="shared" si="3"/>
        <v/>
      </c>
    </row>
    <row r="209" spans="1:3" x14ac:dyDescent="0.25">
      <c r="A209" t="s">
        <v>105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271</v>
      </c>
      <c r="B210" t="b">
        <f>IFERROR(VLOOKUP(A210,#REF!,1,0)&lt;&gt;"",FALSE)</f>
        <v>0</v>
      </c>
      <c r="C210" t="str">
        <f t="shared" si="3"/>
        <v>Black Brown White 81670 BILLY</v>
      </c>
    </row>
    <row r="211" spans="1:3" x14ac:dyDescent="0.25">
      <c r="A211" t="s">
        <v>272</v>
      </c>
      <c r="B211" t="b">
        <f>IFERROR(VLOOKUP(A211,#REF!,1,0)&lt;&gt;"",FALSE)</f>
        <v>0</v>
      </c>
      <c r="C211" t="str">
        <f t="shared" si="3"/>
        <v/>
      </c>
    </row>
    <row r="212" spans="1:3" x14ac:dyDescent="0.25">
      <c r="A212" t="s">
        <v>105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276</v>
      </c>
      <c r="B213" t="b">
        <f>IFERROR(VLOOKUP(A213,#REF!,1,0)&lt;&gt;"",FALSE)</f>
        <v>0</v>
      </c>
      <c r="C213" t="str">
        <f t="shared" si="3"/>
        <v>Fog Latte Navy Static Tan Birch Black Coconut Deep Red Espresso</v>
      </c>
    </row>
    <row r="214" spans="1:3" x14ac:dyDescent="0.25">
      <c r="A214" t="s">
        <v>277</v>
      </c>
      <c r="B214" t="b">
        <f>IFERROR(VLOOKUP(A214,#REF!,1,0)&lt;&gt;"",FALSE)</f>
        <v>0</v>
      </c>
      <c r="C214" t="str">
        <f t="shared" si="3"/>
        <v/>
      </c>
    </row>
    <row r="215" spans="1:3" x14ac:dyDescent="0.25">
      <c r="A215" t="s">
        <v>278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105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280</v>
      </c>
      <c r="B217" t="b">
        <f>IFERROR(VLOOKUP(A217,#REF!,1,0)&lt;&gt;"",FALSE)</f>
        <v>0</v>
      </c>
      <c r="C217" t="str">
        <f t="shared" si="3"/>
        <v>Navy Multi Nordic Multi Overcast Skydiver Woods Multi Cement Multi Deep Red Multi Light Grey Multi Natural Multi Brown Multi Charcoal Multi</v>
      </c>
    </row>
    <row r="218" spans="1:3" x14ac:dyDescent="0.25">
      <c r="A218" t="s">
        <v>345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281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1</v>
      </c>
      <c r="B220" t="b">
        <f>IFERROR(VLOOKUP(A220,#REF!,1,0)&lt;&gt;"",FALSE)</f>
        <v>0</v>
      </c>
      <c r="C220" t="str">
        <f t="shared" si="3"/>
        <v/>
      </c>
    </row>
    <row r="221" spans="1:3" x14ac:dyDescent="0.25">
      <c r="A221" t="s">
        <v>283</v>
      </c>
      <c r="B221" t="b">
        <f>IFERROR(VLOOKUP(A221,#REF!,1,0)&lt;&gt;"",FALSE)</f>
        <v>0</v>
      </c>
      <c r="C221" t="str">
        <f t="shared" si="3"/>
        <v>Black Blue Bronze 25553BH ABEL</v>
      </c>
    </row>
    <row r="222" spans="1:3" x14ac:dyDescent="0.25">
      <c r="A222" t="s">
        <v>284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1</v>
      </c>
      <c r="B223" t="b">
        <f>IFERROR(VLOOKUP(A223,#REF!,1,0)&lt;&gt;"",FALSE)</f>
        <v>0</v>
      </c>
      <c r="C223" t="str">
        <f t="shared" si="3"/>
        <v/>
      </c>
    </row>
    <row r="224" spans="1:3" x14ac:dyDescent="0.25">
      <c r="A224" t="s">
        <v>288</v>
      </c>
      <c r="B224" t="b">
        <f>IFERROR(VLOOKUP(A224,#REF!,1,0)&lt;&gt;"",FALSE)</f>
        <v>0</v>
      </c>
      <c r="C224" t="str">
        <f t="shared" si="3"/>
        <v>Copper Green Grey 25552BH CLAUD</v>
      </c>
    </row>
    <row r="225" spans="1:3" x14ac:dyDescent="0.25">
      <c r="A225" t="s">
        <v>289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1</v>
      </c>
      <c r="B226" t="b">
        <f>IFERROR(VLOOKUP(A226,#REF!,1,0)&lt;&gt;"",FALSE)</f>
        <v>0</v>
      </c>
      <c r="C226" t="str">
        <f t="shared" si="3"/>
        <v/>
      </c>
    </row>
    <row r="227" spans="1:3" x14ac:dyDescent="0.25">
      <c r="A227" t="s">
        <v>283</v>
      </c>
      <c r="B227" t="b">
        <f>IFERROR(VLOOKUP(A227,#REF!,1,0)&lt;&gt;"",FALSE)</f>
        <v>0</v>
      </c>
      <c r="C227" t="str">
        <f t="shared" si="3"/>
        <v>Black Blue Bronze 25551BH FOSTER</v>
      </c>
    </row>
    <row r="228" spans="1:3" x14ac:dyDescent="0.25">
      <c r="A228" t="s">
        <v>291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1</v>
      </c>
      <c r="B229" t="b">
        <f>IFERROR(VLOOKUP(A229,#REF!,1,0)&lt;&gt;"",FALSE)</f>
        <v>0</v>
      </c>
      <c r="C229" t="str">
        <f t="shared" si="3"/>
        <v/>
      </c>
    </row>
    <row r="230" spans="1:3" x14ac:dyDescent="0.25">
      <c r="A230" t="s">
        <v>293</v>
      </c>
      <c r="B230" t="b">
        <f>IFERROR(VLOOKUP(A230,#REF!,1,0)&lt;&gt;"",FALSE)</f>
        <v>0</v>
      </c>
      <c r="C230" t="str">
        <f t="shared" si="3"/>
        <v>Avion Black Oak 25555BH APOSTO</v>
      </c>
    </row>
    <row r="231" spans="1:3" x14ac:dyDescent="0.25">
      <c r="A231" t="s">
        <v>294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1</v>
      </c>
      <c r="B232" t="b">
        <f>IFERROR(VLOOKUP(A232,#REF!,1,0)&lt;&gt;"",FALSE)</f>
        <v>0</v>
      </c>
      <c r="C232" t="str">
        <f t="shared" si="3"/>
        <v/>
      </c>
    </row>
    <row r="233" spans="1:3" x14ac:dyDescent="0.25">
      <c r="A233" t="s">
        <v>295</v>
      </c>
      <c r="B233" t="b">
        <f>IFERROR(VLOOKUP(A233,#REF!,1,0)&lt;&gt;"",FALSE)</f>
        <v>0</v>
      </c>
      <c r="C233" t="str">
        <f t="shared" si="3"/>
        <v>Beige Stripe Black Stripe Avion Stripe 25554BH LOU</v>
      </c>
    </row>
    <row r="234" spans="1:3" x14ac:dyDescent="0.25">
      <c r="A234" t="s">
        <v>296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</v>
      </c>
      <c r="B235" t="b">
        <f>IFERROR(VLOOKUP(A235,#REF!,1,0)&lt;&gt;"",FALSE)</f>
        <v>0</v>
      </c>
      <c r="C235" t="str">
        <f t="shared" si="3"/>
        <v/>
      </c>
    </row>
    <row r="236" spans="1:3" x14ac:dyDescent="0.25">
      <c r="A236" t="s">
        <v>298</v>
      </c>
      <c r="B236" t="b">
        <f>IFERROR(VLOOKUP(A236,#REF!,1,0)&lt;&gt;"",FALSE)</f>
        <v>0</v>
      </c>
      <c r="C236" t="str">
        <f t="shared" si="3"/>
        <v>Oak Plaid 25558BH FURMAN</v>
      </c>
    </row>
    <row r="237" spans="1:3" x14ac:dyDescent="0.25">
      <c r="A237" t="s">
        <v>299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1</v>
      </c>
      <c r="B238" t="b">
        <f>IFERROR(VLOOKUP(A238,#REF!,1,0)&lt;&gt;"",FALSE)</f>
        <v>0</v>
      </c>
      <c r="C238" t="str">
        <f t="shared" si="3"/>
        <v/>
      </c>
    </row>
    <row r="239" spans="1:3" x14ac:dyDescent="0.25">
      <c r="A239" t="s">
        <v>301</v>
      </c>
      <c r="B239" t="b">
        <f>IFERROR(VLOOKUP(A239,#REF!,1,0)&lt;&gt;"",FALSE)</f>
        <v>0</v>
      </c>
      <c r="C239" t="str">
        <f t="shared" si="3"/>
        <v>Blue Plaid Copper Plaid Uniform Green Plaid 25440 ORMOND</v>
      </c>
    </row>
    <row r="240" spans="1:3" x14ac:dyDescent="0.25">
      <c r="A240" t="s">
        <v>302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105</v>
      </c>
      <c r="B241" t="b">
        <f>IFERROR(VLOOKUP(A241,#REF!,1,0)&lt;&gt;"",FALSE)</f>
        <v>0</v>
      </c>
      <c r="C241" t="str">
        <f t="shared" si="3"/>
        <v/>
      </c>
    </row>
    <row r="242" spans="1:3" x14ac:dyDescent="0.25">
      <c r="A242" t="s">
        <v>303</v>
      </c>
      <c r="B242" t="b">
        <f>IFERROR(VLOOKUP(A242,#REF!,1,0)&lt;&gt;"",FALSE)</f>
        <v>0</v>
      </c>
      <c r="C242" t="str">
        <f t="shared" si="3"/>
        <v>Black Paid Brown Herringbone 25548BH FINNEGAN</v>
      </c>
    </row>
    <row r="243" spans="1:3" x14ac:dyDescent="0.25">
      <c r="A243" t="s">
        <v>304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1</v>
      </c>
      <c r="B244" t="b">
        <f>IFERROR(VLOOKUP(A244,#REF!,1,0)&lt;&gt;"",FALSE)</f>
        <v>0</v>
      </c>
      <c r="C244" t="str">
        <f t="shared" si="3"/>
        <v/>
      </c>
    </row>
    <row r="245" spans="1:3" x14ac:dyDescent="0.25">
      <c r="A245" t="s">
        <v>151</v>
      </c>
      <c r="B245" t="b">
        <f>IFERROR(VLOOKUP(A245,#REF!,1,0)&lt;&gt;"",FALSE)</f>
        <v>0</v>
      </c>
      <c r="C245" t="str">
        <f t="shared" si="3"/>
        <v>Black Ochre 25557BH BRUNE</v>
      </c>
    </row>
    <row r="246" spans="1:3" x14ac:dyDescent="0.25">
      <c r="A246" t="s">
        <v>305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1</v>
      </c>
      <c r="B247" t="b">
        <f>IFERROR(VLOOKUP(A247,#REF!,1,0)&lt;&gt;"",FALSE)</f>
        <v>0</v>
      </c>
      <c r="C247" t="str">
        <f t="shared" si="3"/>
        <v/>
      </c>
    </row>
    <row r="248" spans="1:3" x14ac:dyDescent="0.25">
      <c r="A248" t="s">
        <v>306</v>
      </c>
      <c r="B248" t="b">
        <f>IFERROR(VLOOKUP(A248,#REF!,1,0)&lt;&gt;"",FALSE)</f>
        <v>0</v>
      </c>
      <c r="C248" t="str">
        <f t="shared" si="3"/>
        <v>Avion Grey 25556BH GRIFF</v>
      </c>
    </row>
    <row r="249" spans="1:3" x14ac:dyDescent="0.25">
      <c r="A249" t="s">
        <v>307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1</v>
      </c>
      <c r="B250" t="b">
        <f>IFERROR(VLOOKUP(A250,#REF!,1,0)&lt;&gt;"",FALSE)</f>
        <v>0</v>
      </c>
      <c r="C250" t="str">
        <f t="shared" si="3"/>
        <v/>
      </c>
    </row>
    <row r="251" spans="1:3" x14ac:dyDescent="0.25">
      <c r="A251" t="s">
        <v>308</v>
      </c>
      <c r="B251" t="b">
        <f>IFERROR(VLOOKUP(A251,#REF!,1,0)&lt;&gt;"",FALSE)</f>
        <v>0</v>
      </c>
      <c r="C251" t="str">
        <f t="shared" si="3"/>
        <v>Avion Plaid Oak Twill Uniform Green Plaid 1365 GRAHAM</v>
      </c>
    </row>
    <row r="252" spans="1:3" x14ac:dyDescent="0.25">
      <c r="A252" t="s">
        <v>309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105</v>
      </c>
      <c r="B253" t="b">
        <f>IFERROR(VLOOKUP(A253,#REF!,1,0)&lt;&gt;"",FALSE)</f>
        <v>0</v>
      </c>
      <c r="C253" t="str">
        <f t="shared" si="3"/>
        <v/>
      </c>
    </row>
    <row r="254" spans="1:3" x14ac:dyDescent="0.25">
      <c r="A254" t="s">
        <v>311</v>
      </c>
      <c r="B254" t="b">
        <f>IFERROR(VLOOKUP(A254,#REF!,1,0)&lt;&gt;"",FALSE)</f>
        <v>0</v>
      </c>
      <c r="C254" t="str">
        <f t="shared" si="3"/>
        <v>Black Chino Navy Tan 25150BH REFFELL</v>
      </c>
    </row>
    <row r="255" spans="1:3" x14ac:dyDescent="0.25">
      <c r="A255" t="s">
        <v>312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1</v>
      </c>
      <c r="B256" t="b">
        <f>IFERROR(VLOOKUP(A256,#REF!,1,0)&lt;&gt;"",FALSE)</f>
        <v>0</v>
      </c>
      <c r="C256" t="str">
        <f t="shared" si="3"/>
        <v/>
      </c>
    </row>
    <row r="257" spans="1:3" x14ac:dyDescent="0.25">
      <c r="A257" t="s">
        <v>314</v>
      </c>
      <c r="B257" t="b">
        <f>IFERROR(VLOOKUP(A257,#REF!,1,0)&lt;&gt;"",FALSE)</f>
        <v>0</v>
      </c>
      <c r="C257" t="str">
        <f t="shared" ref="C257:C284" si="4">IF(AND(IFERROR(FIND(",",A256)&gt;=1,FALSE),B258&lt;&gt;TRUE),A257&amp;" "&amp;A258,"")</f>
        <v>Black Copper 25102 TAXTEN</v>
      </c>
    </row>
    <row r="258" spans="1:3" x14ac:dyDescent="0.25">
      <c r="A258" t="s">
        <v>315</v>
      </c>
      <c r="B258" t="b">
        <f>IFERROR(VLOOKUP(A258,#REF!,1,0)&lt;&gt;"",FALSE)</f>
        <v>0</v>
      </c>
      <c r="C258" t="str">
        <f t="shared" si="4"/>
        <v/>
      </c>
    </row>
    <row r="259" spans="1:3" x14ac:dyDescent="0.25">
      <c r="A259" t="s">
        <v>1</v>
      </c>
      <c r="B259" t="b">
        <f>IFERROR(VLOOKUP(A259,#REF!,1,0)&lt;&gt;"",FALSE)</f>
        <v>0</v>
      </c>
      <c r="C259" t="str">
        <f t="shared" si="4"/>
        <v/>
      </c>
    </row>
    <row r="260" spans="1:3" x14ac:dyDescent="0.25">
      <c r="A260" t="s">
        <v>317</v>
      </c>
      <c r="B260" t="b">
        <f>IFERROR(VLOOKUP(A260,#REF!,1,0)&lt;&gt;"",FALSE)</f>
        <v>0</v>
      </c>
      <c r="C260" t="str">
        <f t="shared" si="4"/>
        <v>Brown 25101 STOCKTON</v>
      </c>
    </row>
    <row r="261" spans="1:3" x14ac:dyDescent="0.25">
      <c r="A261" t="s">
        <v>318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1</v>
      </c>
      <c r="B262" t="b">
        <f>IFERROR(VLOOKUP(A262,#REF!,1,0)&lt;&gt;"",FALSE)</f>
        <v>0</v>
      </c>
      <c r="C262" t="str">
        <f t="shared" si="4"/>
        <v/>
      </c>
    </row>
    <row r="263" spans="1:3" x14ac:dyDescent="0.25">
      <c r="A263" t="s">
        <v>9</v>
      </c>
      <c r="B263" t="b">
        <f>IFERROR(VLOOKUP(A263,#REF!,1,0)&lt;&gt;"",FALSE)</f>
        <v>0</v>
      </c>
      <c r="C263" t="str">
        <f t="shared" si="4"/>
        <v>Black 25111 LAZAR</v>
      </c>
    </row>
    <row r="264" spans="1:3" x14ac:dyDescent="0.25">
      <c r="A264" t="s">
        <v>322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1</v>
      </c>
      <c r="B265" t="b">
        <f>IFERROR(VLOOKUP(A265,#REF!,1,0)&lt;&gt;"",FALSE)</f>
        <v>0</v>
      </c>
      <c r="C265" t="str">
        <f t="shared" si="4"/>
        <v/>
      </c>
    </row>
    <row r="266" spans="1:3" x14ac:dyDescent="0.25">
      <c r="A266" t="s">
        <v>323</v>
      </c>
      <c r="B266" t="b">
        <f>IFERROR(VLOOKUP(A266,#REF!,1,0)&lt;&gt;"",FALSE)</f>
        <v>0</v>
      </c>
      <c r="C266" t="str">
        <f t="shared" si="4"/>
        <v>Dark Coffee 25100 NOCLIN</v>
      </c>
    </row>
    <row r="267" spans="1:3" x14ac:dyDescent="0.25">
      <c r="A267" t="s">
        <v>324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1</v>
      </c>
      <c r="B268" t="b">
        <f>IFERROR(VLOOKUP(A268,#REF!,1,0)&lt;&gt;"",FALSE)</f>
        <v>0</v>
      </c>
      <c r="C268" t="str">
        <f t="shared" si="4"/>
        <v/>
      </c>
    </row>
    <row r="269" spans="1:3" x14ac:dyDescent="0.25">
      <c r="A269" t="s">
        <v>9</v>
      </c>
      <c r="B269" t="b">
        <f>IFERROR(VLOOKUP(A269,#REF!,1,0)&lt;&gt;"",FALSE)</f>
        <v>0</v>
      </c>
      <c r="C269" t="str">
        <f t="shared" si="4"/>
        <v>Black 25105 VEGA</v>
      </c>
    </row>
    <row r="270" spans="1:3" x14ac:dyDescent="0.25">
      <c r="A270" t="s">
        <v>325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1</v>
      </c>
      <c r="B271" t="b">
        <f>IFERROR(VLOOKUP(A271,#REF!,1,0)&lt;&gt;"",FALSE)</f>
        <v>0</v>
      </c>
      <c r="C271" t="str">
        <f t="shared" si="4"/>
        <v/>
      </c>
    </row>
    <row r="272" spans="1:3" x14ac:dyDescent="0.25">
      <c r="A272" t="s">
        <v>9</v>
      </c>
      <c r="B272" t="b">
        <f>IFERROR(VLOOKUP(A272,#REF!,1,0)&lt;&gt;"",FALSE)</f>
        <v>0</v>
      </c>
      <c r="C272" t="str">
        <f t="shared" si="4"/>
        <v>Black 25141BH BRODIE</v>
      </c>
    </row>
    <row r="273" spans="1:3" x14ac:dyDescent="0.25">
      <c r="A273" t="s">
        <v>328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1</v>
      </c>
      <c r="B274" t="b">
        <f>IFERROR(VLOOKUP(A274,#REF!,1,0)&lt;&gt;"",FALSE)</f>
        <v>0</v>
      </c>
      <c r="C274" t="str">
        <f t="shared" si="4"/>
        <v/>
      </c>
    </row>
    <row r="275" spans="1:3" x14ac:dyDescent="0.25">
      <c r="A275" t="s">
        <v>330</v>
      </c>
      <c r="B275" t="b">
        <f>IFERROR(VLOOKUP(A275,#REF!,1,0)&lt;&gt;"",FALSE)</f>
        <v>0</v>
      </c>
      <c r="C275" t="str">
        <f t="shared" si="4"/>
        <v>Marl Black Navy Plaid 25119 VERNON</v>
      </c>
    </row>
    <row r="276" spans="1:3" x14ac:dyDescent="0.25">
      <c r="A276" t="s">
        <v>331</v>
      </c>
      <c r="B276" t="b">
        <f>IFERROR(VLOOKUP(A276,#REF!,1,0)&lt;&gt;"",FALSE)</f>
        <v>0</v>
      </c>
      <c r="C276" t="str">
        <f t="shared" si="4"/>
        <v/>
      </c>
    </row>
    <row r="277" spans="1:3" x14ac:dyDescent="0.25">
      <c r="A277" t="s">
        <v>1</v>
      </c>
      <c r="B277" t="b">
        <f>IFERROR(VLOOKUP(A277,#REF!,1,0)&lt;&gt;"",FALSE)</f>
        <v>0</v>
      </c>
      <c r="C277" t="str">
        <f t="shared" si="4"/>
        <v/>
      </c>
    </row>
    <row r="278" spans="1:3" x14ac:dyDescent="0.25">
      <c r="A278" t="s">
        <v>334</v>
      </c>
      <c r="B278" t="b">
        <f>IFERROR(VLOOKUP(A278,#REF!,1,0)&lt;&gt;"",FALSE)</f>
        <v>0</v>
      </c>
      <c r="C278" t="str">
        <f t="shared" si="4"/>
        <v>Black Brown 1362 DALTON</v>
      </c>
    </row>
    <row r="279" spans="1:3" x14ac:dyDescent="0.25">
      <c r="A279" t="s">
        <v>335</v>
      </c>
      <c r="B279" t="b">
        <f>IFERROR(VLOOKUP(A279,#REF!,1,0)&lt;&gt;"",FALSE)</f>
        <v>0</v>
      </c>
      <c r="C279" t="str">
        <f t="shared" si="4"/>
        <v/>
      </c>
    </row>
    <row r="280" spans="1:3" x14ac:dyDescent="0.25">
      <c r="A280" t="s">
        <v>105</v>
      </c>
      <c r="B280" t="b">
        <f>IFERROR(VLOOKUP(A280,#REF!,1,0)&lt;&gt;"",FALSE)</f>
        <v>0</v>
      </c>
      <c r="C280" t="str">
        <f t="shared" si="4"/>
        <v/>
      </c>
    </row>
    <row r="281" spans="1:3" x14ac:dyDescent="0.25">
      <c r="A281" t="s">
        <v>311</v>
      </c>
      <c r="B281" t="b">
        <f>IFERROR(VLOOKUP(A281,#REF!,1,0)&lt;&gt;"",FALSE)</f>
        <v>0</v>
      </c>
      <c r="C281" t="str">
        <f t="shared" si="4"/>
        <v>Black Chino Navy Tan 1369 JACKMAN</v>
      </c>
    </row>
    <row r="282" spans="1:3" x14ac:dyDescent="0.25">
      <c r="A282" t="s">
        <v>338</v>
      </c>
      <c r="B282" t="b">
        <f>IFERROR(VLOOKUP(A282,#REF!,1,0)&lt;&gt;"",FALSE)</f>
        <v>0</v>
      </c>
      <c r="C282" t="str">
        <f t="shared" si="4"/>
        <v/>
      </c>
    </row>
    <row r="283" spans="1:3" x14ac:dyDescent="0.25">
      <c r="A283" t="s">
        <v>105</v>
      </c>
      <c r="B283" t="b">
        <f>IFERROR(VLOOKUP(A283,#REF!,1,0)&lt;&gt;"",FALSE)</f>
        <v>0</v>
      </c>
      <c r="C283" t="str">
        <f t="shared" si="4"/>
        <v/>
      </c>
    </row>
    <row r="284" spans="1:3" x14ac:dyDescent="0.25">
      <c r="A284" t="s">
        <v>346</v>
      </c>
      <c r="B284" t="b">
        <f>IFERROR(VLOOKUP(A284,#REF!,1,0)&lt;&gt;"",FALSE)</f>
        <v>0</v>
      </c>
      <c r="C284" t="str">
        <f t="shared" si="4"/>
        <v xml:space="preserve">Charcoal Dk. Brown Navy Black Burgundy 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788CD-C1B6-44D9-AA61-4D509996C289}">
  <sheetPr codeName="Лист6"/>
  <dimension ref="A1:E51"/>
  <sheetViews>
    <sheetView zoomScaleNormal="100" workbookViewId="0">
      <selection activeCell="D28" sqref="D28"/>
    </sheetView>
  </sheetViews>
  <sheetFormatPr defaultRowHeight="15" x14ac:dyDescent="0.25"/>
  <cols>
    <col min="1" max="1" width="20.42578125" bestFit="1" customWidth="1"/>
    <col min="2" max="2" width="19.28515625" style="6" bestFit="1" customWidth="1"/>
    <col min="4" max="4" width="20.42578125" style="13" bestFit="1" customWidth="1"/>
    <col min="5" max="5" width="19.28515625" style="14" bestFit="1" customWidth="1"/>
  </cols>
  <sheetData>
    <row r="1" spans="1:5" s="10" customFormat="1" ht="15.75" thickBot="1" x14ac:dyDescent="0.3">
      <c r="A1" s="7" t="s">
        <v>503</v>
      </c>
      <c r="B1" s="8" t="s">
        <v>455</v>
      </c>
      <c r="C1" s="9" t="s">
        <v>733</v>
      </c>
      <c r="D1" s="11" t="str" cm="1">
        <f t="array" aca="1" ref="D1:E51" ca="1">_xlfn.LET(_xlpm.LastRow,COUNTA(A:A),_xlfn.SORTBY(INDIRECT("A1:B"&amp;_xlpm.LastRow),INDIRECT("C1:C"&amp;_xlpm.LastRow),-1))</f>
        <v>VLUP</v>
      </c>
      <c r="E1" s="12" t="str">
        <f ca="1"/>
        <v>Двойные цвета</v>
      </c>
    </row>
    <row r="2" spans="1:5" x14ac:dyDescent="0.25">
      <c r="A2" t="str">
        <f t="shared" ref="A2:A33" si="0">SUBSTITUTE(TRIM(B2)," ",", ")</f>
        <v>Medium, Brown, Mix</v>
      </c>
      <c r="B2" s="6" t="s">
        <v>203</v>
      </c>
      <c r="C2" s="5">
        <f t="shared" ref="C2:C33" si="1">VALUE(LEN(B2) - LEN(SUBSTITUTE(B2," ","")))</f>
        <v>2</v>
      </c>
      <c r="D2" s="13" t="str">
        <f ca="1"/>
        <v>Medium, Brown, Mix</v>
      </c>
      <c r="E2" s="14" t="str">
        <f ca="1"/>
        <v>Medium Brown Mix</v>
      </c>
    </row>
    <row r="3" spans="1:5" x14ac:dyDescent="0.25">
      <c r="A3" t="str">
        <f t="shared" si="0"/>
        <v>Speckled, Egg, Mix</v>
      </c>
      <c r="B3" s="6" t="s">
        <v>467</v>
      </c>
      <c r="C3" s="5">
        <f t="shared" si="1"/>
        <v>2</v>
      </c>
      <c r="D3" s="13" t="str">
        <f ca="1"/>
        <v>Speckled, Egg, Mix</v>
      </c>
      <c r="E3" s="14" t="str">
        <f ca="1"/>
        <v>Speckled Egg Mix</v>
      </c>
    </row>
    <row r="4" spans="1:5" x14ac:dyDescent="0.25">
      <c r="A4" t="str">
        <f t="shared" si="0"/>
        <v>Uniform, Green, Plaid</v>
      </c>
      <c r="B4" s="6" t="s">
        <v>494</v>
      </c>
      <c r="C4" s="5">
        <f t="shared" si="1"/>
        <v>2</v>
      </c>
      <c r="D4" s="13" t="str">
        <f ca="1"/>
        <v>Uniform, Green, Plaid</v>
      </c>
      <c r="E4" s="14" t="str">
        <f ca="1"/>
        <v>Uniform Green Plaid</v>
      </c>
    </row>
    <row r="5" spans="1:5" x14ac:dyDescent="0.25">
      <c r="A5" t="str">
        <f t="shared" si="0"/>
        <v>Deep, Red, Multi</v>
      </c>
      <c r="B5" s="6" t="s">
        <v>734</v>
      </c>
      <c r="C5" s="5">
        <f t="shared" si="1"/>
        <v>2</v>
      </c>
      <c r="D5" s="13" t="str">
        <f ca="1"/>
        <v>Deep, Red, Multi</v>
      </c>
      <c r="E5" s="14" t="str">
        <f ca="1"/>
        <v>Deep Red Multi</v>
      </c>
    </row>
    <row r="6" spans="1:5" x14ac:dyDescent="0.25">
      <c r="A6" t="str">
        <f t="shared" si="0"/>
        <v>Navy, Plaid</v>
      </c>
      <c r="B6" s="6" t="s">
        <v>501</v>
      </c>
      <c r="C6" s="5">
        <f t="shared" si="1"/>
        <v>1</v>
      </c>
      <c r="D6" s="13" t="str">
        <f ca="1"/>
        <v>Navy, Plaid</v>
      </c>
      <c r="E6" s="14" t="str">
        <f ca="1"/>
        <v>Navy Plaid</v>
      </c>
    </row>
    <row r="7" spans="1:5" x14ac:dyDescent="0.25">
      <c r="A7" t="str">
        <f t="shared" si="0"/>
        <v>Natural, Multi</v>
      </c>
      <c r="B7" s="6" t="s">
        <v>487</v>
      </c>
      <c r="C7" s="5">
        <f t="shared" si="1"/>
        <v>1</v>
      </c>
      <c r="D7" s="13" t="str">
        <f ca="1"/>
        <v>Natural, Multi</v>
      </c>
      <c r="E7" s="14" t="str">
        <f ca="1"/>
        <v>Natural Multi</v>
      </c>
    </row>
    <row r="8" spans="1:5" x14ac:dyDescent="0.25">
      <c r="A8" t="str">
        <f t="shared" si="0"/>
        <v>Natural, Mix</v>
      </c>
      <c r="B8" s="6" t="s">
        <v>472</v>
      </c>
      <c r="C8" s="5">
        <f t="shared" si="1"/>
        <v>1</v>
      </c>
      <c r="D8" s="13" t="str">
        <f ca="1"/>
        <v>Natural, Mix</v>
      </c>
      <c r="E8" s="14" t="str">
        <f ca="1"/>
        <v>Natural Mix</v>
      </c>
    </row>
    <row r="9" spans="1:5" x14ac:dyDescent="0.25">
      <c r="A9" t="str">
        <f t="shared" si="0"/>
        <v>Woods, Multi</v>
      </c>
      <c r="B9" s="6" t="s">
        <v>482</v>
      </c>
      <c r="C9" s="5">
        <f t="shared" si="1"/>
        <v>1</v>
      </c>
      <c r="D9" s="13" t="str">
        <f ca="1"/>
        <v>Woods, Multi</v>
      </c>
      <c r="E9" s="14" t="str">
        <f ca="1"/>
        <v>Woods Multi</v>
      </c>
    </row>
    <row r="10" spans="1:5" x14ac:dyDescent="0.25">
      <c r="A10" t="str">
        <f t="shared" si="0"/>
        <v>Woodland, Mix</v>
      </c>
      <c r="B10" s="6" t="s">
        <v>464</v>
      </c>
      <c r="C10" s="5">
        <f t="shared" si="1"/>
        <v>1</v>
      </c>
      <c r="D10" s="13" t="str">
        <f ca="1"/>
        <v>Woodland, Mix</v>
      </c>
      <c r="E10" s="14" t="str">
        <f ca="1"/>
        <v>Woodland Mix</v>
      </c>
    </row>
    <row r="11" spans="1:5" x14ac:dyDescent="0.25">
      <c r="A11" t="str">
        <f t="shared" si="0"/>
        <v>Midnight, Brown</v>
      </c>
      <c r="B11" s="6" t="s">
        <v>462</v>
      </c>
      <c r="C11" s="5">
        <f t="shared" si="1"/>
        <v>1</v>
      </c>
      <c r="D11" s="13" t="str">
        <f ca="1"/>
        <v>Midnight, Brown</v>
      </c>
      <c r="E11" s="14" t="str">
        <f ca="1"/>
        <v>Midnight Brown</v>
      </c>
    </row>
    <row r="12" spans="1:5" x14ac:dyDescent="0.25">
      <c r="A12" t="str">
        <f t="shared" si="0"/>
        <v>Uniform, Green</v>
      </c>
      <c r="B12" s="6" t="s">
        <v>456</v>
      </c>
      <c r="C12" s="5">
        <f t="shared" si="1"/>
        <v>1</v>
      </c>
      <c r="D12" s="13" t="str">
        <f ca="1"/>
        <v>Uniform, Green</v>
      </c>
      <c r="E12" s="14" t="str">
        <f ca="1"/>
        <v>Uniform Green</v>
      </c>
    </row>
    <row r="13" spans="1:5" x14ac:dyDescent="0.25">
      <c r="A13" t="str">
        <f t="shared" si="0"/>
        <v>Vintage, Blue</v>
      </c>
      <c r="B13" s="6" t="s">
        <v>466</v>
      </c>
      <c r="C13" s="5">
        <f t="shared" si="1"/>
        <v>1</v>
      </c>
      <c r="D13" s="13" t="str">
        <f ca="1"/>
        <v>Vintage, Blue</v>
      </c>
      <c r="E13" s="14" t="str">
        <f ca="1"/>
        <v>Vintage Blue</v>
      </c>
    </row>
    <row r="14" spans="1:5" x14ac:dyDescent="0.25">
      <c r="A14" t="str">
        <f t="shared" si="0"/>
        <v>Avion, Plaid</v>
      </c>
      <c r="B14" s="6" t="s">
        <v>493</v>
      </c>
      <c r="C14" s="5">
        <f t="shared" si="1"/>
        <v>1</v>
      </c>
      <c r="D14" s="13" t="str">
        <f ca="1"/>
        <v>Avion, Plaid</v>
      </c>
      <c r="E14" s="14" t="str">
        <f ca="1"/>
        <v>Avion Plaid</v>
      </c>
    </row>
    <row r="15" spans="1:5" x14ac:dyDescent="0.25">
      <c r="A15" t="str">
        <f t="shared" si="0"/>
        <v>Avion, Stripe</v>
      </c>
      <c r="B15" s="6" t="s">
        <v>491</v>
      </c>
      <c r="C15" s="5">
        <f t="shared" si="1"/>
        <v>1</v>
      </c>
      <c r="D15" s="13" t="str">
        <f ca="1"/>
        <v>Avion, Stripe</v>
      </c>
      <c r="E15" s="14" t="str">
        <f ca="1"/>
        <v>Avion Stripe</v>
      </c>
    </row>
    <row r="16" spans="1:5" x14ac:dyDescent="0.25">
      <c r="A16" t="str">
        <f t="shared" si="0"/>
        <v>Beige, Stripe</v>
      </c>
      <c r="B16" s="6" t="s">
        <v>489</v>
      </c>
      <c r="C16" s="5">
        <f t="shared" si="1"/>
        <v>1</v>
      </c>
      <c r="D16" s="13" t="str">
        <f ca="1"/>
        <v>Beige, Stripe</v>
      </c>
      <c r="E16" s="14" t="str">
        <f ca="1"/>
        <v>Beige Stripe</v>
      </c>
    </row>
    <row r="17" spans="1:5" x14ac:dyDescent="0.25">
      <c r="A17" t="str">
        <f t="shared" si="0"/>
        <v>Bitter, Chocolate</v>
      </c>
      <c r="B17" s="6" t="s">
        <v>475</v>
      </c>
      <c r="C17" s="5">
        <f t="shared" si="1"/>
        <v>1</v>
      </c>
      <c r="D17" s="13" t="str">
        <f ca="1"/>
        <v>Bitter, Chocolate</v>
      </c>
      <c r="E17" s="14" t="str">
        <f ca="1"/>
        <v>Bitter Chocolate</v>
      </c>
    </row>
    <row r="18" spans="1:5" x14ac:dyDescent="0.25">
      <c r="A18" t="str">
        <f t="shared" si="0"/>
        <v>Black, Mix</v>
      </c>
      <c r="B18" s="6" t="s">
        <v>463</v>
      </c>
      <c r="C18" s="5">
        <f t="shared" si="1"/>
        <v>1</v>
      </c>
      <c r="D18" s="13" t="str">
        <f ca="1"/>
        <v>Black, Mix</v>
      </c>
      <c r="E18" s="14" t="str">
        <f ca="1"/>
        <v>Black Mix</v>
      </c>
    </row>
    <row r="19" spans="1:5" x14ac:dyDescent="0.25">
      <c r="A19" t="str">
        <f t="shared" si="0"/>
        <v>Black, Paid</v>
      </c>
      <c r="B19" s="6" t="s">
        <v>498</v>
      </c>
      <c r="C19" s="5">
        <f t="shared" si="1"/>
        <v>1</v>
      </c>
      <c r="D19" s="13" t="str">
        <f ca="1"/>
        <v>Black, Paid</v>
      </c>
      <c r="E19" s="14" t="str">
        <f ca="1"/>
        <v>Black Paid</v>
      </c>
    </row>
    <row r="20" spans="1:5" x14ac:dyDescent="0.25">
      <c r="A20" t="str">
        <f t="shared" si="0"/>
        <v>Black, Stripe</v>
      </c>
      <c r="B20" s="6" t="s">
        <v>490</v>
      </c>
      <c r="C20" s="5">
        <f t="shared" si="1"/>
        <v>1</v>
      </c>
      <c r="D20" s="13" t="str">
        <f ca="1"/>
        <v>Black, Stripe</v>
      </c>
      <c r="E20" s="14" t="str">
        <f ca="1"/>
        <v>Black Stripe</v>
      </c>
    </row>
    <row r="21" spans="1:5" x14ac:dyDescent="0.25">
      <c r="A21" t="str">
        <f t="shared" si="0"/>
        <v>Blue, Plaid</v>
      </c>
      <c r="B21" s="6" t="s">
        <v>497</v>
      </c>
      <c r="C21" s="5">
        <f t="shared" si="1"/>
        <v>1</v>
      </c>
      <c r="D21" s="13" t="str">
        <f ca="1"/>
        <v>Blue, Plaid</v>
      </c>
      <c r="E21" s="14" t="str">
        <f ca="1"/>
        <v>Blue Plaid</v>
      </c>
    </row>
    <row r="22" spans="1:5" x14ac:dyDescent="0.25">
      <c r="A22" t="str">
        <f t="shared" si="0"/>
        <v>Brown, Herringbone</v>
      </c>
      <c r="B22" s="6" t="s">
        <v>499</v>
      </c>
      <c r="C22" s="5">
        <f t="shared" si="1"/>
        <v>1</v>
      </c>
      <c r="D22" s="13" t="str">
        <f ca="1"/>
        <v>Brown, Herringbone</v>
      </c>
      <c r="E22" s="14" t="str">
        <f ca="1"/>
        <v>Brown Herringbone</v>
      </c>
    </row>
    <row r="23" spans="1:5" x14ac:dyDescent="0.25">
      <c r="A23" t="str">
        <f t="shared" si="0"/>
        <v>Brown, Multi</v>
      </c>
      <c r="B23" s="6" t="s">
        <v>480</v>
      </c>
      <c r="C23" s="5">
        <f t="shared" si="1"/>
        <v>1</v>
      </c>
      <c r="D23" s="13" t="str">
        <f ca="1"/>
        <v>Brown, Multi</v>
      </c>
      <c r="E23" s="14" t="str">
        <f ca="1"/>
        <v>Brown Multi</v>
      </c>
    </row>
    <row r="24" spans="1:5" x14ac:dyDescent="0.25">
      <c r="A24" t="str">
        <f t="shared" si="0"/>
        <v>Cement, Multi</v>
      </c>
      <c r="B24" s="6" t="s">
        <v>485</v>
      </c>
      <c r="C24" s="5">
        <f t="shared" si="1"/>
        <v>1</v>
      </c>
      <c r="D24" s="13" t="str">
        <f ca="1"/>
        <v>Cement, Multi</v>
      </c>
      <c r="E24" s="14" t="str">
        <f ca="1"/>
        <v>Cement Multi</v>
      </c>
    </row>
    <row r="25" spans="1:5" x14ac:dyDescent="0.25">
      <c r="A25" t="str">
        <f t="shared" si="0"/>
        <v>Charcoal, Multi</v>
      </c>
      <c r="B25" s="6" t="s">
        <v>481</v>
      </c>
      <c r="C25" s="5">
        <f t="shared" si="1"/>
        <v>1</v>
      </c>
      <c r="D25" s="13" t="str">
        <f ca="1"/>
        <v>Charcoal, Multi</v>
      </c>
      <c r="E25" s="14" t="str">
        <f ca="1"/>
        <v>Charcoal Multi</v>
      </c>
    </row>
    <row r="26" spans="1:5" x14ac:dyDescent="0.25">
      <c r="A26" t="str">
        <f t="shared" si="0"/>
        <v>Copper, Plaid</v>
      </c>
      <c r="B26" s="6" t="s">
        <v>496</v>
      </c>
      <c r="C26" s="5">
        <f t="shared" si="1"/>
        <v>1</v>
      </c>
      <c r="D26" s="13" t="str">
        <f ca="1"/>
        <v>Copper, Plaid</v>
      </c>
      <c r="E26" s="14" t="str">
        <f ca="1"/>
        <v>Copper Plaid</v>
      </c>
    </row>
    <row r="27" spans="1:5" x14ac:dyDescent="0.25">
      <c r="A27" t="str">
        <f t="shared" si="0"/>
        <v>Dark, Coffee</v>
      </c>
      <c r="B27" s="6" t="s">
        <v>323</v>
      </c>
      <c r="C27" s="5">
        <f t="shared" si="1"/>
        <v>1</v>
      </c>
      <c r="D27" s="13" t="str">
        <f ca="1"/>
        <v>Dark, Coffee</v>
      </c>
      <c r="E27" s="14" t="str">
        <f ca="1"/>
        <v>Dark Coffee</v>
      </c>
    </row>
    <row r="28" spans="1:5" x14ac:dyDescent="0.25">
      <c r="A28" t="str">
        <f t="shared" si="0"/>
        <v>Deep, Red</v>
      </c>
      <c r="B28" s="6" t="s">
        <v>479</v>
      </c>
      <c r="C28" s="5">
        <f t="shared" si="1"/>
        <v>1</v>
      </c>
      <c r="D28" s="13" t="str">
        <f ca="1"/>
        <v>Deep, Red</v>
      </c>
      <c r="E28" s="14" t="str">
        <f ca="1"/>
        <v>Deep Red</v>
      </c>
    </row>
    <row r="29" spans="1:5" x14ac:dyDescent="0.25">
      <c r="A29" t="str">
        <f t="shared" si="0"/>
        <v>Dk., Brown</v>
      </c>
      <c r="B29" s="6" t="s">
        <v>492</v>
      </c>
      <c r="C29" s="5">
        <f t="shared" si="1"/>
        <v>1</v>
      </c>
      <c r="D29" s="13" t="str">
        <f ca="1"/>
        <v>Dk., Brown</v>
      </c>
      <c r="E29" s="14" t="str">
        <f ca="1"/>
        <v>Dk. Brown</v>
      </c>
    </row>
    <row r="30" spans="1:5" x14ac:dyDescent="0.25">
      <c r="A30" t="str">
        <f t="shared" si="0"/>
        <v>Grey, Multi</v>
      </c>
      <c r="B30" s="6" t="s">
        <v>488</v>
      </c>
      <c r="C30" s="5">
        <f t="shared" si="1"/>
        <v>1</v>
      </c>
      <c r="D30" s="13" t="str">
        <f ca="1"/>
        <v>Grey, Multi</v>
      </c>
      <c r="E30" s="14" t="str">
        <f ca="1"/>
        <v>Grey Multi</v>
      </c>
    </row>
    <row r="31" spans="1:5" x14ac:dyDescent="0.25">
      <c r="A31" t="str">
        <f t="shared" si="0"/>
        <v>Gun, Metal</v>
      </c>
      <c r="B31" s="6" t="s">
        <v>470</v>
      </c>
      <c r="C31" s="5">
        <f t="shared" si="1"/>
        <v>1</v>
      </c>
      <c r="D31" s="13" t="str">
        <f ca="1"/>
        <v>Gun, Metal</v>
      </c>
      <c r="E31" s="14" t="str">
        <f ca="1"/>
        <v>Gun Metal</v>
      </c>
    </row>
    <row r="32" spans="1:5" x14ac:dyDescent="0.25">
      <c r="A32" t="str">
        <f t="shared" si="0"/>
        <v>Ink, Blue</v>
      </c>
      <c r="B32" s="6" t="s">
        <v>468</v>
      </c>
      <c r="C32" s="5">
        <f t="shared" si="1"/>
        <v>1</v>
      </c>
      <c r="D32" s="13" t="str">
        <f ca="1"/>
        <v>Ink, Blue</v>
      </c>
      <c r="E32" s="14" t="str">
        <f ca="1"/>
        <v>Ink Blue</v>
      </c>
    </row>
    <row r="33" spans="1:5" x14ac:dyDescent="0.25">
      <c r="A33" t="str">
        <f t="shared" si="0"/>
        <v>Lazuli, Blue</v>
      </c>
      <c r="B33" s="6" t="s">
        <v>459</v>
      </c>
      <c r="C33" s="5">
        <f t="shared" si="1"/>
        <v>1</v>
      </c>
      <c r="D33" s="13" t="str">
        <f ca="1"/>
        <v>Lazuli, Blue</v>
      </c>
      <c r="E33" s="14" t="str">
        <f ca="1"/>
        <v>Lazuli Blue</v>
      </c>
    </row>
    <row r="34" spans="1:5" x14ac:dyDescent="0.25">
      <c r="A34" t="str">
        <f t="shared" ref="A34:A51" si="2">SUBSTITUTE(TRIM(B34)," ",", ")</f>
        <v>Light, Grey</v>
      </c>
      <c r="B34" s="6" t="s">
        <v>732</v>
      </c>
      <c r="C34" s="5">
        <f t="shared" ref="C34:C51" si="3">VALUE(LEN(B34) - LEN(SUBSTITUTE(B34," ","")))</f>
        <v>1</v>
      </c>
      <c r="D34" s="13" t="str">
        <f ca="1"/>
        <v>Light, Grey</v>
      </c>
      <c r="E34" s="14" t="str">
        <f ca="1"/>
        <v>Light Grey</v>
      </c>
    </row>
    <row r="35" spans="1:5" x14ac:dyDescent="0.25">
      <c r="A35" t="str">
        <f t="shared" si="2"/>
        <v>Light, Mink</v>
      </c>
      <c r="B35" s="6" t="s">
        <v>457</v>
      </c>
      <c r="C35" s="5">
        <f t="shared" si="3"/>
        <v>1</v>
      </c>
      <c r="D35" s="13" t="str">
        <f ca="1"/>
        <v>Light, Mink</v>
      </c>
      <c r="E35" s="14" t="str">
        <f ca="1"/>
        <v>Light Mink</v>
      </c>
    </row>
    <row r="36" spans="1:5" x14ac:dyDescent="0.25">
      <c r="A36" t="str">
        <f t="shared" si="2"/>
        <v>Marl, Black</v>
      </c>
      <c r="B36" s="6" t="s">
        <v>500</v>
      </c>
      <c r="C36" s="5">
        <f t="shared" si="3"/>
        <v>1</v>
      </c>
      <c r="D36" s="13" t="str">
        <f ca="1"/>
        <v>Marl, Black</v>
      </c>
      <c r="E36" s="14" t="str">
        <f ca="1"/>
        <v>Marl Black</v>
      </c>
    </row>
    <row r="37" spans="1:5" x14ac:dyDescent="0.25">
      <c r="A37" t="str">
        <f t="shared" si="2"/>
        <v>Night, Shade</v>
      </c>
      <c r="B37" s="6" t="s">
        <v>476</v>
      </c>
      <c r="C37" s="5">
        <f t="shared" si="3"/>
        <v>1</v>
      </c>
      <c r="D37" s="13" t="str">
        <f ca="1"/>
        <v>Night, Shade</v>
      </c>
      <c r="E37" s="14" t="str">
        <f ca="1"/>
        <v>Night Shade</v>
      </c>
    </row>
    <row r="38" spans="1:5" x14ac:dyDescent="0.25">
      <c r="A38" t="str">
        <f t="shared" si="2"/>
        <v>Nordic, Multi</v>
      </c>
      <c r="B38" s="6" t="s">
        <v>484</v>
      </c>
      <c r="C38" s="5">
        <f t="shared" si="3"/>
        <v>1</v>
      </c>
      <c r="D38" s="13" t="str">
        <f ca="1"/>
        <v>Nordic, Multi</v>
      </c>
      <c r="E38" s="14" t="str">
        <f ca="1"/>
        <v>Nordic Multi</v>
      </c>
    </row>
    <row r="39" spans="1:5" x14ac:dyDescent="0.25">
      <c r="A39" t="str">
        <f t="shared" si="2"/>
        <v>Oak, Plaid</v>
      </c>
      <c r="B39" s="6" t="s">
        <v>298</v>
      </c>
      <c r="C39" s="5">
        <f t="shared" si="3"/>
        <v>1</v>
      </c>
      <c r="D39" s="13" t="str">
        <f ca="1"/>
        <v>Oak, Plaid</v>
      </c>
      <c r="E39" s="14" t="str">
        <f ca="1"/>
        <v>Oak Plaid</v>
      </c>
    </row>
    <row r="40" spans="1:5" x14ac:dyDescent="0.25">
      <c r="A40" t="str">
        <f t="shared" si="2"/>
        <v>Oak, Twill</v>
      </c>
      <c r="B40" s="6" t="s">
        <v>495</v>
      </c>
      <c r="C40" s="5">
        <f t="shared" si="3"/>
        <v>1</v>
      </c>
      <c r="D40" s="13" t="str">
        <f ca="1"/>
        <v>Oak, Twill</v>
      </c>
      <c r="E40" s="14" t="str">
        <f ca="1"/>
        <v>Oak Twill</v>
      </c>
    </row>
    <row r="41" spans="1:5" x14ac:dyDescent="0.25">
      <c r="A41" t="str">
        <f t="shared" si="2"/>
        <v>Olive, Mix</v>
      </c>
      <c r="B41" s="6" t="s">
        <v>469</v>
      </c>
      <c r="C41" s="5">
        <f t="shared" si="3"/>
        <v>1</v>
      </c>
      <c r="D41" s="13" t="str">
        <f ca="1"/>
        <v>Olive, Mix</v>
      </c>
      <c r="E41" s="14" t="str">
        <f ca="1"/>
        <v>Olive Mix</v>
      </c>
    </row>
    <row r="42" spans="1:5" x14ac:dyDescent="0.25">
      <c r="A42" t="str">
        <f t="shared" si="2"/>
        <v>Olive, Oil</v>
      </c>
      <c r="B42" s="6" t="s">
        <v>478</v>
      </c>
      <c r="C42" s="5">
        <f t="shared" si="3"/>
        <v>1</v>
      </c>
      <c r="D42" s="13" t="str">
        <f ca="1"/>
        <v>Olive, Oil</v>
      </c>
      <c r="E42" s="14" t="str">
        <f ca="1"/>
        <v>Olive Oil</v>
      </c>
    </row>
    <row r="43" spans="1:5" x14ac:dyDescent="0.25">
      <c r="A43" t="str">
        <f t="shared" si="2"/>
        <v>Oxford, Mix</v>
      </c>
      <c r="B43" s="6" t="s">
        <v>473</v>
      </c>
      <c r="C43" s="5">
        <f t="shared" si="3"/>
        <v>1</v>
      </c>
      <c r="D43" s="13" t="str">
        <f ca="1"/>
        <v>Oxford, Mix</v>
      </c>
      <c r="E43" s="14" t="str">
        <f ca="1"/>
        <v>Oxford Mix</v>
      </c>
    </row>
    <row r="44" spans="1:5" x14ac:dyDescent="0.25">
      <c r="A44" t="str">
        <f t="shared" si="2"/>
        <v>Pale, Olive</v>
      </c>
      <c r="B44" s="6" t="s">
        <v>471</v>
      </c>
      <c r="C44" s="5">
        <f t="shared" si="3"/>
        <v>1</v>
      </c>
      <c r="D44" s="13" t="str">
        <f ca="1"/>
        <v>Pale, Olive</v>
      </c>
      <c r="E44" s="14" t="str">
        <f ca="1"/>
        <v>Pale Olive</v>
      </c>
    </row>
    <row r="45" spans="1:5" x14ac:dyDescent="0.25">
      <c r="A45" t="str">
        <f t="shared" si="2"/>
        <v>Plaza, Taupe</v>
      </c>
      <c r="B45" s="6" t="s">
        <v>461</v>
      </c>
      <c r="C45" s="5">
        <f t="shared" si="3"/>
        <v>1</v>
      </c>
      <c r="D45" s="13" t="str">
        <f ca="1"/>
        <v>Plaza, Taupe</v>
      </c>
      <c r="E45" s="14" t="str">
        <f ca="1"/>
        <v>Plaza Taupe</v>
      </c>
    </row>
    <row r="46" spans="1:5" x14ac:dyDescent="0.25">
      <c r="A46" t="str">
        <f t="shared" si="2"/>
        <v>Satin, Brass</v>
      </c>
      <c r="B46" s="6" t="s">
        <v>465</v>
      </c>
      <c r="C46" s="5">
        <f t="shared" si="3"/>
        <v>1</v>
      </c>
      <c r="D46" s="13" t="str">
        <f ca="1"/>
        <v>Satin, Brass</v>
      </c>
      <c r="E46" s="14" t="str">
        <f ca="1"/>
        <v>Satin Brass</v>
      </c>
    </row>
    <row r="47" spans="1:5" x14ac:dyDescent="0.25">
      <c r="A47" t="str">
        <f t="shared" si="2"/>
        <v>Sea, Breeze</v>
      </c>
      <c r="B47" s="6" t="s">
        <v>474</v>
      </c>
      <c r="C47" s="5">
        <f t="shared" si="3"/>
        <v>1</v>
      </c>
      <c r="D47" s="13" t="str">
        <f ca="1"/>
        <v>Sea, Breeze</v>
      </c>
      <c r="E47" s="14" t="str">
        <f ca="1"/>
        <v>Sea Breeze</v>
      </c>
    </row>
    <row r="48" spans="1:5" x14ac:dyDescent="0.25">
      <c r="A48" t="str">
        <f t="shared" si="2"/>
        <v>Silver, Lining</v>
      </c>
      <c r="B48" s="6" t="s">
        <v>460</v>
      </c>
      <c r="C48" s="5">
        <f t="shared" si="3"/>
        <v>1</v>
      </c>
      <c r="D48" s="13" t="str">
        <f ca="1"/>
        <v>Silver, Lining</v>
      </c>
      <c r="E48" s="14" t="str">
        <f ca="1"/>
        <v>Silver Lining</v>
      </c>
    </row>
    <row r="49" spans="1:5" x14ac:dyDescent="0.25">
      <c r="A49" t="str">
        <f t="shared" si="2"/>
        <v>Silver, Sand</v>
      </c>
      <c r="B49" s="6" t="s">
        <v>477</v>
      </c>
      <c r="C49" s="5">
        <f t="shared" si="3"/>
        <v>1</v>
      </c>
      <c r="D49" s="13" t="str">
        <f ca="1"/>
        <v>Silver, Sand</v>
      </c>
      <c r="E49" s="14" t="str">
        <f ca="1"/>
        <v>Silver Sand</v>
      </c>
    </row>
    <row r="50" spans="1:5" x14ac:dyDescent="0.25">
      <c r="A50" t="str">
        <f t="shared" si="2"/>
        <v>Soft, Khaki</v>
      </c>
      <c r="B50" s="6" t="s">
        <v>458</v>
      </c>
      <c r="C50" s="5">
        <f t="shared" si="3"/>
        <v>1</v>
      </c>
      <c r="D50" s="13" t="str">
        <f ca="1"/>
        <v>Soft, Khaki</v>
      </c>
      <c r="E50" s="14" t="str">
        <f ca="1"/>
        <v>Soft Khaki</v>
      </c>
    </row>
    <row r="51" spans="1:5" x14ac:dyDescent="0.25">
      <c r="A51" t="str">
        <f t="shared" si="2"/>
        <v>Navy, Multi</v>
      </c>
      <c r="B51" s="6" t="s">
        <v>483</v>
      </c>
      <c r="C51" s="5">
        <f t="shared" si="3"/>
        <v>1</v>
      </c>
      <c r="D51" s="13" t="str">
        <f ca="1"/>
        <v>Navy, Multi</v>
      </c>
      <c r="E51" s="14" t="str">
        <f ca="1"/>
        <v>Navy Multi</v>
      </c>
    </row>
  </sheetData>
  <sortState xmlns:xlrd2="http://schemas.microsoft.com/office/spreadsheetml/2017/richdata2" ref="A2:C51">
    <sortCondition ref="C2:C51"/>
  </sortState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737F-D114-44CB-BF1D-3D8C1DACDAB7}">
  <sheetPr codeName="Лист2"/>
  <dimension ref="A1:E92"/>
  <sheetViews>
    <sheetView tabSelected="1" topLeftCell="D1" zoomScale="80" zoomScaleNormal="80" workbookViewId="0">
      <selection activeCell="E11" sqref="E11"/>
    </sheetView>
  </sheetViews>
  <sheetFormatPr defaultRowHeight="15" x14ac:dyDescent="0.25"/>
  <cols>
    <col min="1" max="1" width="22.5703125" bestFit="1" customWidth="1"/>
    <col min="2" max="2" width="40" bestFit="1" customWidth="1"/>
    <col min="3" max="3" width="86.42578125" customWidth="1"/>
    <col min="4" max="4" width="144.140625" bestFit="1" customWidth="1"/>
    <col min="5" max="5" width="150.5703125" bestFit="1" customWidth="1"/>
  </cols>
  <sheetData>
    <row r="1" spans="1:5" x14ac:dyDescent="0.25">
      <c r="A1" s="2" t="s">
        <v>440</v>
      </c>
      <c r="B1" s="2" t="s">
        <v>441</v>
      </c>
      <c r="C1" s="2" t="s">
        <v>442</v>
      </c>
      <c r="D1" s="2" t="s">
        <v>504</v>
      </c>
      <c r="E1" s="2" t="s">
        <v>502</v>
      </c>
    </row>
    <row r="2" spans="1:5" x14ac:dyDescent="0.25">
      <c r="A2" t="s">
        <v>10</v>
      </c>
      <c r="B2" t="s">
        <v>3</v>
      </c>
      <c r="C2" t="s">
        <v>16</v>
      </c>
      <c r="D2" t="str">
        <f t="shared" ref="D2:D65" si="0">_xlfn.LET(_xlpm.SepColors,SUBSTITUTE(TRIM(C2)," ",", "),_xlpm.SepColors)</f>
        <v>Black, Charcoal, Cognac, Olive</v>
      </c>
      <c r="E2" t="str" cm="1">
        <f t="array" aca="1" ref="E2" ca="1">ReplaceColorsSeparators(D2)</f>
        <v>Black, Charcoal, Cognac, Olive</v>
      </c>
    </row>
    <row r="3" spans="1:5" x14ac:dyDescent="0.25">
      <c r="A3" t="s">
        <v>17</v>
      </c>
      <c r="B3" t="s">
        <v>1</v>
      </c>
      <c r="C3" t="s">
        <v>20</v>
      </c>
      <c r="D3" t="str">
        <f t="shared" si="0"/>
        <v>Black, Maple</v>
      </c>
      <c r="E3" t="str" cm="1">
        <f t="array" aca="1" ref="E3" ca="1">ReplaceColorsSeparators(D3)</f>
        <v>Black, Maple</v>
      </c>
    </row>
    <row r="4" spans="1:5" x14ac:dyDescent="0.25">
      <c r="A4" t="s">
        <v>21</v>
      </c>
      <c r="B4" t="s">
        <v>1</v>
      </c>
      <c r="C4" t="s">
        <v>25</v>
      </c>
      <c r="D4" t="str">
        <f t="shared" si="0"/>
        <v>Black, Charcoal</v>
      </c>
      <c r="E4" t="str" cm="1">
        <f t="array" aca="1" ref="E4" ca="1">ReplaceColorsSeparators(D4)</f>
        <v>Black, Charcoal</v>
      </c>
    </row>
    <row r="5" spans="1:5" x14ac:dyDescent="0.25">
      <c r="A5" t="s">
        <v>2</v>
      </c>
      <c r="B5" t="s">
        <v>1</v>
      </c>
      <c r="C5" t="s">
        <v>27</v>
      </c>
      <c r="D5" t="str">
        <f t="shared" si="0"/>
        <v>Black, Buckskin</v>
      </c>
      <c r="E5" t="str" cm="1">
        <f t="array" aca="1" ref="E5" ca="1">ReplaceColorsSeparators(D5)</f>
        <v>Black, Buckskin</v>
      </c>
    </row>
    <row r="6" spans="1:5" x14ac:dyDescent="0.25">
      <c r="A6" t="s">
        <v>28</v>
      </c>
      <c r="B6" t="s">
        <v>1</v>
      </c>
      <c r="C6" t="s">
        <v>31</v>
      </c>
      <c r="D6" t="str">
        <f t="shared" si="0"/>
        <v>Copper, Slate, Uniform, Green</v>
      </c>
      <c r="E6" t="str" cm="1">
        <f t="array" aca="1" ref="E6" ca="1">ReplaceColorsSeparators(D6)</f>
        <v>Copper, Slate, Uniform Green</v>
      </c>
    </row>
    <row r="7" spans="1:5" x14ac:dyDescent="0.25">
      <c r="A7" t="s">
        <v>4</v>
      </c>
      <c r="B7" t="s">
        <v>1</v>
      </c>
      <c r="C7" t="s">
        <v>36</v>
      </c>
      <c r="D7" t="str">
        <f t="shared" si="0"/>
        <v>Black, Light, Mink</v>
      </c>
      <c r="E7" t="str" cm="1">
        <f t="array" aca="1" ref="E7" ca="1">ReplaceColorsSeparators(D7)</f>
        <v>Black, Light Mink</v>
      </c>
    </row>
    <row r="8" spans="1:5" x14ac:dyDescent="0.25">
      <c r="A8" t="s">
        <v>37</v>
      </c>
      <c r="B8" t="s">
        <v>1</v>
      </c>
      <c r="C8" t="s">
        <v>40</v>
      </c>
      <c r="D8" t="str">
        <f t="shared" si="0"/>
        <v>Black, Chocolate</v>
      </c>
      <c r="E8" t="str" cm="1">
        <f t="array" aca="1" ref="E8" ca="1">ReplaceColorsSeparators(D8)</f>
        <v>Black, Chocolate</v>
      </c>
    </row>
    <row r="9" spans="1:5" x14ac:dyDescent="0.25">
      <c r="A9" t="s">
        <v>41</v>
      </c>
      <c r="B9" t="s">
        <v>1</v>
      </c>
      <c r="C9" t="s">
        <v>44</v>
      </c>
      <c r="D9" t="str">
        <f t="shared" si="0"/>
        <v>Aubergine, Black, Mink</v>
      </c>
      <c r="E9" t="str" cm="1">
        <f t="array" aca="1" ref="E9" ca="1">ReplaceColorsSeparators(D9)</f>
        <v>Aubergine, Black, Mink</v>
      </c>
    </row>
    <row r="10" spans="1:5" x14ac:dyDescent="0.25">
      <c r="A10" t="s">
        <v>45</v>
      </c>
      <c r="B10" t="s">
        <v>1</v>
      </c>
      <c r="C10" t="s">
        <v>9</v>
      </c>
      <c r="D10" t="str">
        <f t="shared" si="0"/>
        <v>Black</v>
      </c>
      <c r="E10" t="str" cm="1">
        <f t="array" aca="1" ref="E10" ca="1">ReplaceColorsSeparators(D10)</f>
        <v>Black</v>
      </c>
    </row>
    <row r="11" spans="1:5" x14ac:dyDescent="0.25">
      <c r="A11" t="s">
        <v>47</v>
      </c>
      <c r="B11" t="s">
        <v>1</v>
      </c>
      <c r="C11" t="s">
        <v>53</v>
      </c>
      <c r="D11" t="str">
        <f t="shared" si="0"/>
        <v>Black, Nickel, Soft, Khaki, Stucco</v>
      </c>
      <c r="E11" t="str" cm="1">
        <f t="array" aca="1" ref="E11" ca="1">ReplaceColorsSeparators(D11)</f>
        <v>Black, Nickel, Soft Khaki, Stucco</v>
      </c>
    </row>
    <row r="12" spans="1:5" x14ac:dyDescent="0.25">
      <c r="A12" t="s">
        <v>54</v>
      </c>
      <c r="B12" t="s">
        <v>1</v>
      </c>
      <c r="C12" t="s">
        <v>57</v>
      </c>
      <c r="D12" t="str">
        <f t="shared" si="0"/>
        <v>Black, Eggplant, Lazuli, Blue, Oak, Taupe</v>
      </c>
      <c r="E12" t="str" cm="1">
        <f t="array" aca="1" ref="E12" ca="1">ReplaceColorsSeparators(D12)</f>
        <v>Black, Eggplant, Lazuli Blue, Oak, Taupe</v>
      </c>
    </row>
    <row r="13" spans="1:5" x14ac:dyDescent="0.25">
      <c r="A13" t="s">
        <v>58</v>
      </c>
      <c r="B13" t="s">
        <v>1</v>
      </c>
      <c r="C13" t="s">
        <v>60</v>
      </c>
      <c r="D13" t="str">
        <f t="shared" si="0"/>
        <v>Black, Copper, Nickel</v>
      </c>
      <c r="E13" t="str" cm="1">
        <f t="array" aca="1" ref="E13" ca="1">ReplaceColorsSeparators(D13)</f>
        <v>Black, Copper, Nickel</v>
      </c>
    </row>
    <row r="14" spans="1:5" x14ac:dyDescent="0.25">
      <c r="A14" t="s">
        <v>61</v>
      </c>
      <c r="B14" t="s">
        <v>1</v>
      </c>
      <c r="C14" t="s">
        <v>444</v>
      </c>
      <c r="D14" t="str">
        <f t="shared" si="0"/>
        <v>Peacoat, Plaza, Taupe, Saddle, Steel, Almond, Black, Camel</v>
      </c>
      <c r="E14" t="str" cm="1">
        <f t="array" aca="1" ref="E14" ca="1">ReplaceColorsSeparators(D14)</f>
        <v>Peacoat, Plaza Taupe, Saddle, Steel, Almond, Black, Camel</v>
      </c>
    </row>
    <row r="15" spans="1:5" x14ac:dyDescent="0.25">
      <c r="A15" t="s">
        <v>67</v>
      </c>
      <c r="B15" t="s">
        <v>1</v>
      </c>
      <c r="C15" t="s">
        <v>73</v>
      </c>
      <c r="D15" t="str">
        <f t="shared" si="0"/>
        <v>Black, Unbleached</v>
      </c>
      <c r="E15" t="str" cm="1">
        <f t="array" aca="1" ref="E15" ca="1">ReplaceColorsSeparators(D15)</f>
        <v>Black, Unbleached</v>
      </c>
    </row>
    <row r="16" spans="1:5" x14ac:dyDescent="0.25">
      <c r="A16" t="s">
        <v>74</v>
      </c>
      <c r="B16" t="s">
        <v>1</v>
      </c>
      <c r="C16" t="s">
        <v>78</v>
      </c>
      <c r="D16" t="str">
        <f t="shared" si="0"/>
        <v>Black, Lazuli, Blue, Uniform, Green</v>
      </c>
      <c r="E16" t="str" cm="1">
        <f t="array" aca="1" ref="E16" ca="1">ReplaceColorsSeparators(D16)</f>
        <v>Black, Lazuli Blue, Uniform Green</v>
      </c>
    </row>
    <row r="17" spans="1:5" x14ac:dyDescent="0.25">
      <c r="A17" t="s">
        <v>79</v>
      </c>
      <c r="B17" t="s">
        <v>1</v>
      </c>
      <c r="C17" t="s">
        <v>82</v>
      </c>
      <c r="D17" t="str">
        <f t="shared" si="0"/>
        <v>Black, Copper, Taupe</v>
      </c>
      <c r="E17" t="str" cm="1">
        <f t="array" aca="1" ref="E17" ca="1">ReplaceColorsSeparators(D17)</f>
        <v>Black, Copper, Taupe</v>
      </c>
    </row>
    <row r="18" spans="1:5" x14ac:dyDescent="0.25">
      <c r="A18" t="s">
        <v>83</v>
      </c>
      <c r="B18" t="s">
        <v>1</v>
      </c>
      <c r="C18" t="s">
        <v>445</v>
      </c>
      <c r="D18" t="str">
        <f t="shared" si="0"/>
        <v>Greige, Honey, Ochre, Silver, Lining, Avion, Black, Chestnut</v>
      </c>
      <c r="E18" t="str" cm="1">
        <f t="array" aca="1" ref="E18" ca="1">ReplaceColorsSeparators(D18)</f>
        <v>Greige, Honey, Ochre, Silver Lining, Avion, Black, Chestnut</v>
      </c>
    </row>
    <row r="19" spans="1:5" x14ac:dyDescent="0.25">
      <c r="A19" t="s">
        <v>88</v>
      </c>
      <c r="B19" t="s">
        <v>1</v>
      </c>
      <c r="C19" t="s">
        <v>92</v>
      </c>
      <c r="D19" t="str">
        <f t="shared" si="0"/>
        <v>Black, Nickel, Oak</v>
      </c>
      <c r="E19" t="str" cm="1">
        <f t="array" aca="1" ref="E19" ca="1">ReplaceColorsSeparators(D19)</f>
        <v>Black, Nickel, Oak</v>
      </c>
    </row>
    <row r="20" spans="1:5" x14ac:dyDescent="0.25">
      <c r="A20" t="s">
        <v>93</v>
      </c>
      <c r="B20" t="s">
        <v>1</v>
      </c>
      <c r="C20" t="s">
        <v>97</v>
      </c>
      <c r="D20" t="str">
        <f t="shared" si="0"/>
        <v>Avion, Black, Uniform, Green</v>
      </c>
      <c r="E20" t="str" cm="1">
        <f t="array" aca="1" ref="E20" ca="1">ReplaceColorsSeparators(D20)</f>
        <v>Avion, Black, Uniform Green</v>
      </c>
    </row>
    <row r="21" spans="1:5" x14ac:dyDescent="0.25">
      <c r="A21" t="s">
        <v>98</v>
      </c>
      <c r="B21" t="s">
        <v>1</v>
      </c>
      <c r="C21" t="s">
        <v>102</v>
      </c>
      <c r="D21" t="str">
        <f t="shared" si="0"/>
        <v>Black, Lazuli, Blue, Oak</v>
      </c>
      <c r="E21" t="str" cm="1">
        <f t="array" aca="1" ref="E21" ca="1">ReplaceColorsSeparators(D21)</f>
        <v>Black, Lazuli Blue, Oak</v>
      </c>
    </row>
    <row r="22" spans="1:5" x14ac:dyDescent="0.25">
      <c r="A22" t="s">
        <v>103</v>
      </c>
      <c r="B22" t="s">
        <v>105</v>
      </c>
      <c r="C22" t="s">
        <v>106</v>
      </c>
      <c r="D22" t="str">
        <f t="shared" si="0"/>
        <v>Black, Camel, Oak, Stucco</v>
      </c>
      <c r="E22" t="str" cm="1">
        <f t="array" aca="1" ref="E22" ca="1">ReplaceColorsSeparators(D22)</f>
        <v>Black, Camel, Oak, Stucco</v>
      </c>
    </row>
    <row r="23" spans="1:5" x14ac:dyDescent="0.25">
      <c r="A23" t="s">
        <v>7</v>
      </c>
      <c r="B23" t="s">
        <v>1</v>
      </c>
      <c r="C23" t="s">
        <v>109</v>
      </c>
      <c r="D23" t="str">
        <f t="shared" si="0"/>
        <v>Black, Plaza, Taupe</v>
      </c>
      <c r="E23" t="str" cm="1">
        <f t="array" aca="1" ref="E23" ca="1">ReplaceColorsSeparators(D23)</f>
        <v>Black, Plaza Taupe</v>
      </c>
    </row>
    <row r="24" spans="1:5" x14ac:dyDescent="0.25">
      <c r="A24" t="s">
        <v>110</v>
      </c>
      <c r="B24" t="s">
        <v>1</v>
      </c>
      <c r="C24" t="s">
        <v>114</v>
      </c>
      <c r="D24" t="str">
        <f t="shared" si="0"/>
        <v>Avion, Black, Soft, Khaki</v>
      </c>
      <c r="E24" t="str" cm="1">
        <f t="array" aca="1" ref="E24" ca="1">ReplaceColorsSeparators(D24)</f>
        <v>Avion, Black, Soft Khaki</v>
      </c>
    </row>
    <row r="25" spans="1:5" x14ac:dyDescent="0.25">
      <c r="A25" t="s">
        <v>8</v>
      </c>
      <c r="B25" t="s">
        <v>1</v>
      </c>
      <c r="C25" t="s">
        <v>444</v>
      </c>
      <c r="D25" t="str">
        <f t="shared" si="0"/>
        <v>Peacoat, Plaza, Taupe, Saddle, Steel, Almond, Black, Camel</v>
      </c>
      <c r="E25" t="str" cm="1">
        <f t="array" aca="1" ref="E25" ca="1">ReplaceColorsSeparators(D25)</f>
        <v>Peacoat, Plaza Taupe, Saddle, Steel, Almond, Black, Camel</v>
      </c>
    </row>
    <row r="26" spans="1:5" x14ac:dyDescent="0.25">
      <c r="A26" t="s">
        <v>115</v>
      </c>
      <c r="B26" t="s">
        <v>1</v>
      </c>
      <c r="C26" t="s">
        <v>119</v>
      </c>
      <c r="D26" t="str">
        <f t="shared" si="0"/>
        <v>Black, Midnight, Brown, Unbleached</v>
      </c>
      <c r="E26" t="str" cm="1">
        <f t="array" aca="1" ref="E26" ca="1">ReplaceColorsSeparators(D26)</f>
        <v>Black, Midnight Brown, Unbleached</v>
      </c>
    </row>
    <row r="27" spans="1:5" x14ac:dyDescent="0.25">
      <c r="A27" t="s">
        <v>6</v>
      </c>
      <c r="B27" t="s">
        <v>1</v>
      </c>
      <c r="C27" t="s">
        <v>447</v>
      </c>
      <c r="D27" t="str">
        <f t="shared" si="0"/>
        <v>Peacoat, Plaza, Taupe, Saddle, Steel, Almond, Black, Camel, Henna</v>
      </c>
      <c r="E27" t="str" cm="1">
        <f t="array" aca="1" ref="E27" ca="1">ReplaceColorsSeparators(D27)</f>
        <v>Peacoat, Plaza Taupe, Saddle, Steel, Almond, Black, Camel, Henna</v>
      </c>
    </row>
    <row r="28" spans="1:5" x14ac:dyDescent="0.25">
      <c r="A28" t="s">
        <v>123</v>
      </c>
      <c r="B28" t="s">
        <v>1</v>
      </c>
      <c r="C28" t="s">
        <v>126</v>
      </c>
      <c r="D28" t="str">
        <f t="shared" si="0"/>
        <v>Beech, Black, Whiskey</v>
      </c>
      <c r="E28" t="str" cm="1">
        <f t="array" aca="1" ref="E28" ca="1">ReplaceColorsSeparators(D28)</f>
        <v>Beech, Black, Whiskey</v>
      </c>
    </row>
    <row r="29" spans="1:5" x14ac:dyDescent="0.25">
      <c r="A29" t="s">
        <v>127</v>
      </c>
      <c r="B29" t="s">
        <v>1</v>
      </c>
      <c r="C29" t="s">
        <v>129</v>
      </c>
      <c r="D29" t="str">
        <f t="shared" si="0"/>
        <v>Ink, Blue, Plaza, Taupe</v>
      </c>
      <c r="E29" t="str" cm="1">
        <f t="array" aca="1" ref="E29" ca="1">ReplaceColorsSeparators(D29)</f>
        <v>Ink Blue, Plaza Taupe</v>
      </c>
    </row>
    <row r="30" spans="1:5" x14ac:dyDescent="0.25">
      <c r="A30" t="s">
        <v>130</v>
      </c>
      <c r="B30" t="s">
        <v>134</v>
      </c>
      <c r="C30" t="s">
        <v>135</v>
      </c>
      <c r="D30" t="str">
        <f t="shared" si="0"/>
        <v>Black, Black, Mix, Bluestone, Walnut</v>
      </c>
      <c r="E30" t="str" cm="1">
        <f t="array" aca="1" ref="E30" ca="1">ReplaceColorsSeparators(D30)</f>
        <v>Black, Black Mix, Bluestone, Walnut</v>
      </c>
    </row>
    <row r="31" spans="1:5" x14ac:dyDescent="0.25">
      <c r="A31" t="s">
        <v>136</v>
      </c>
      <c r="B31" t="s">
        <v>1</v>
      </c>
      <c r="C31" t="s">
        <v>137</v>
      </c>
      <c r="D31" t="str">
        <f t="shared" si="0"/>
        <v>Navy, Serpent, Walnut</v>
      </c>
      <c r="E31" t="str" cm="1">
        <f t="array" aca="1" ref="E31" ca="1">ReplaceColorsSeparators(D31)</f>
        <v>Navy, Serpent, Walnut</v>
      </c>
    </row>
    <row r="32" spans="1:5" x14ac:dyDescent="0.25">
      <c r="A32" t="s">
        <v>138</v>
      </c>
      <c r="B32" t="s">
        <v>1</v>
      </c>
      <c r="C32" t="s">
        <v>119</v>
      </c>
      <c r="D32" t="str">
        <f t="shared" si="0"/>
        <v>Black, Midnight, Brown, Unbleached</v>
      </c>
      <c r="E32" t="str" cm="1">
        <f t="array" aca="1" ref="E32" ca="1">ReplaceColorsSeparators(D32)</f>
        <v>Black, Midnight Brown, Unbleached</v>
      </c>
    </row>
    <row r="33" spans="1:5" x14ac:dyDescent="0.25">
      <c r="A33" t="s">
        <v>144</v>
      </c>
      <c r="B33" t="s">
        <v>105</v>
      </c>
      <c r="C33" t="s">
        <v>448</v>
      </c>
      <c r="D33" t="str">
        <f t="shared" si="0"/>
        <v>Navy, Nickel, Satin, Brass, Silverbelly, Vintage, Blue, Black, Cognac, Copper, Medium, Brown, Mix, Basalt, Avion</v>
      </c>
      <c r="E33" t="str" cm="1">
        <f t="array" aca="1" ref="E33" ca="1">ReplaceColorsSeparators(D33)</f>
        <v>Navy, Nickel, Satin Brass, Silverbelly, Vintage Blue, Black, Cognac, Copper, Medium Brown Mix, Basalt, Avion</v>
      </c>
    </row>
    <row r="34" spans="1:5" x14ac:dyDescent="0.25">
      <c r="A34" t="s">
        <v>146</v>
      </c>
      <c r="B34" t="s">
        <v>1</v>
      </c>
      <c r="C34" t="s">
        <v>148</v>
      </c>
      <c r="D34" t="str">
        <f t="shared" si="0"/>
        <v>Black, Unbleached, Woodland, Mix</v>
      </c>
      <c r="E34" t="str" cm="1">
        <f t="array" aca="1" ref="E34" ca="1">ReplaceColorsSeparators(D34)</f>
        <v>Black, Unbleached, Woodland Mix</v>
      </c>
    </row>
    <row r="35" spans="1:5" x14ac:dyDescent="0.25">
      <c r="A35" t="s">
        <v>149</v>
      </c>
      <c r="B35" t="s">
        <v>1</v>
      </c>
      <c r="C35" t="s">
        <v>151</v>
      </c>
      <c r="D35" t="str">
        <f t="shared" si="0"/>
        <v>Black, Ochre</v>
      </c>
      <c r="E35" t="str" cm="1">
        <f t="array" aca="1" ref="E35" ca="1">ReplaceColorsSeparators(D35)</f>
        <v>Black, Ochre</v>
      </c>
    </row>
    <row r="36" spans="1:5" x14ac:dyDescent="0.25">
      <c r="A36" t="s">
        <v>152</v>
      </c>
      <c r="B36" t="s">
        <v>1</v>
      </c>
      <c r="C36" t="s">
        <v>155</v>
      </c>
      <c r="D36" t="str">
        <f t="shared" si="0"/>
        <v>Black, Oak</v>
      </c>
      <c r="E36" t="str" cm="1">
        <f t="array" aca="1" ref="E36" ca="1">ReplaceColorsSeparators(D36)</f>
        <v>Black, Oak</v>
      </c>
    </row>
    <row r="37" spans="1:5" x14ac:dyDescent="0.25">
      <c r="A37" t="s">
        <v>156</v>
      </c>
      <c r="B37" t="s">
        <v>1</v>
      </c>
      <c r="C37" t="s">
        <v>159</v>
      </c>
      <c r="D37" t="str">
        <f t="shared" si="0"/>
        <v>Avion, Black</v>
      </c>
      <c r="E37" t="str" cm="1">
        <f t="array" aca="1" ref="E37" ca="1">ReplaceColorsSeparators(D37)</f>
        <v>Avion, Black</v>
      </c>
    </row>
    <row r="38" spans="1:5" x14ac:dyDescent="0.25">
      <c r="A38" t="s">
        <v>160</v>
      </c>
      <c r="B38" t="s">
        <v>1</v>
      </c>
      <c r="C38" t="s">
        <v>162</v>
      </c>
      <c r="D38" t="str">
        <f t="shared" si="0"/>
        <v>Black, Honey, Uniform, Green</v>
      </c>
      <c r="E38" t="str" cm="1">
        <f t="array" aca="1" ref="E38" ca="1">ReplaceColorsSeparators(D38)</f>
        <v>Black, Honey, Uniform Green</v>
      </c>
    </row>
    <row r="39" spans="1:5" x14ac:dyDescent="0.25">
      <c r="A39" t="s">
        <v>163</v>
      </c>
      <c r="B39" t="s">
        <v>1</v>
      </c>
      <c r="C39" t="s">
        <v>167</v>
      </c>
      <c r="D39" t="str">
        <f t="shared" si="0"/>
        <v>Black, Nickel, Satin, Brass, Uniform, Green</v>
      </c>
      <c r="E39" t="str" cm="1">
        <f t="array" aca="1" ref="E39" ca="1">ReplaceColorsSeparators(D39)</f>
        <v>Black, Nickel, Satin Brass, Uniform Green</v>
      </c>
    </row>
    <row r="40" spans="1:5" x14ac:dyDescent="0.25">
      <c r="A40" t="s">
        <v>168</v>
      </c>
      <c r="B40" t="s">
        <v>105</v>
      </c>
      <c r="C40" t="s">
        <v>171</v>
      </c>
      <c r="D40" t="str">
        <f t="shared" si="0"/>
        <v>Black, Caramel, Gun, Metal, Satin, Brass, Soft, Khaki</v>
      </c>
      <c r="E40" t="str" cm="1">
        <f t="array" aca="1" ref="E40" ca="1">ReplaceColorsSeparators(D40)</f>
        <v>Black, Caramel, Gun Metal, Satin Brass, Soft Khaki</v>
      </c>
    </row>
    <row r="41" spans="1:5" x14ac:dyDescent="0.25">
      <c r="A41" t="s">
        <v>172</v>
      </c>
      <c r="B41" t="s">
        <v>105</v>
      </c>
      <c r="C41" t="s">
        <v>449</v>
      </c>
      <c r="D41" t="str">
        <f t="shared" si="0"/>
        <v>Sea, Breeze, Serpent, Speckled, Egg, Mix, Uniform, Green, Vintage, Blue, Antique, Black, Contrapposto, Grey, Navy</v>
      </c>
      <c r="E41" t="str" cm="1">
        <f t="array" aca="1" ref="E41" ca="1">ReplaceColorsSeparators(D41)</f>
        <v>Sea Breeze, Serpent, Speckled Egg Mix, Uniform Green, Vintage Blue, Antique, Black, Contrapposto, Grey, Navy</v>
      </c>
    </row>
    <row r="42" spans="1:5" x14ac:dyDescent="0.25">
      <c r="A42" t="s">
        <v>177</v>
      </c>
      <c r="B42" t="s">
        <v>1</v>
      </c>
      <c r="C42" t="s">
        <v>179</v>
      </c>
      <c r="D42" t="str">
        <f t="shared" si="0"/>
        <v>Black, Oxford, Mix</v>
      </c>
      <c r="E42" t="str" cm="1">
        <f t="array" aca="1" ref="E42" ca="1">ReplaceColorsSeparators(D42)</f>
        <v>Black, Oxford Mix</v>
      </c>
    </row>
    <row r="43" spans="1:5" x14ac:dyDescent="0.25">
      <c r="A43" t="s">
        <v>180</v>
      </c>
      <c r="B43" t="s">
        <v>1</v>
      </c>
      <c r="C43" t="s">
        <v>184</v>
      </c>
      <c r="D43" t="str">
        <f t="shared" si="0"/>
        <v>Black, Camel, Pale, Olive, Whiskey</v>
      </c>
      <c r="E43" t="str" cm="1">
        <f t="array" aca="1" ref="E43" ca="1">ReplaceColorsSeparators(D43)</f>
        <v>Black, Camel, Pale Olive, Whiskey</v>
      </c>
    </row>
    <row r="44" spans="1:5" x14ac:dyDescent="0.25">
      <c r="A44" t="s">
        <v>185</v>
      </c>
      <c r="B44" t="s">
        <v>1</v>
      </c>
      <c r="C44" t="s">
        <v>187</v>
      </c>
      <c r="D44" t="str">
        <f t="shared" si="0"/>
        <v>Ink, Blue, Olive, Mix, Rust</v>
      </c>
      <c r="E44" t="str" cm="1">
        <f t="array" aca="1" ref="E44" ca="1">ReplaceColorsSeparators(D44)</f>
        <v>Ink Blue, Olive Mix, Rust</v>
      </c>
    </row>
    <row r="45" spans="1:5" x14ac:dyDescent="0.25">
      <c r="A45" t="s">
        <v>188</v>
      </c>
      <c r="B45" t="s">
        <v>1</v>
      </c>
      <c r="C45" t="s">
        <v>189</v>
      </c>
      <c r="D45" t="str">
        <f t="shared" si="0"/>
        <v>Black, Graphite, Nickel, Red</v>
      </c>
      <c r="E45" t="str" cm="1">
        <f t="array" aca="1" ref="E45" ca="1">ReplaceColorsSeparators(D45)</f>
        <v>Black, Graphite, Nickel, Red</v>
      </c>
    </row>
    <row r="46" spans="1:5" x14ac:dyDescent="0.25">
      <c r="A46" t="s">
        <v>190</v>
      </c>
      <c r="B46" t="s">
        <v>1</v>
      </c>
      <c r="C46" t="s">
        <v>191</v>
      </c>
      <c r="D46" t="str">
        <f t="shared" si="0"/>
        <v>Bluestone, Serpent, Woodland, Mix</v>
      </c>
      <c r="E46" t="str" cm="1">
        <f t="array" aca="1" ref="E46" ca="1">ReplaceColorsSeparators(D46)</f>
        <v>Bluestone, Serpent, Woodland Mix</v>
      </c>
    </row>
    <row r="47" spans="1:5" x14ac:dyDescent="0.25">
      <c r="A47" t="s">
        <v>192</v>
      </c>
      <c r="B47" t="s">
        <v>1</v>
      </c>
      <c r="C47" t="s">
        <v>195</v>
      </c>
      <c r="D47" t="str">
        <f t="shared" si="0"/>
        <v>Natural, Mix, Ochre</v>
      </c>
      <c r="E47" t="str" cm="1">
        <f t="array" aca="1" ref="E47" ca="1">ReplaceColorsSeparators(D47)</f>
        <v>Natural Mix, Ochre</v>
      </c>
    </row>
    <row r="48" spans="1:5" x14ac:dyDescent="0.25">
      <c r="A48" t="s">
        <v>196</v>
      </c>
      <c r="B48" t="s">
        <v>1</v>
      </c>
      <c r="C48" t="s">
        <v>450</v>
      </c>
      <c r="D48" t="str">
        <f t="shared" si="0"/>
        <v>Oxblood, Pewter, Serpent, Silverbelly, Black, Cognac, Olive, Mix</v>
      </c>
      <c r="E48" t="str" cm="1">
        <f t="array" aca="1" ref="E48" ca="1">ReplaceColorsSeparators(D48)</f>
        <v>Oxblood, Pewter, Serpent, Silverbelly, Black, Cognac, Olive Mix</v>
      </c>
    </row>
    <row r="49" spans="1:5" x14ac:dyDescent="0.25">
      <c r="A49" t="s">
        <v>200</v>
      </c>
      <c r="B49" t="s">
        <v>1</v>
      </c>
      <c r="C49" t="s">
        <v>203</v>
      </c>
      <c r="D49" t="str">
        <f t="shared" si="0"/>
        <v>Medium, Brown, Mix</v>
      </c>
      <c r="E49" t="str" cm="1">
        <f t="array" aca="1" ref="E49" ca="1">ReplaceColorsSeparators(D49)</f>
        <v>Medium Brown Mix</v>
      </c>
    </row>
    <row r="50" spans="1:5" x14ac:dyDescent="0.25">
      <c r="A50" t="s">
        <v>204</v>
      </c>
      <c r="B50" t="s">
        <v>105</v>
      </c>
      <c r="C50" t="s">
        <v>454</v>
      </c>
      <c r="D50" t="str">
        <f t="shared" si="0"/>
        <v>Contrapposto, Copper, Natural, Mix, Navy, Port, Red, Satin, Brass, Sea, Breeze, Unbleached, Vintage, Blue, Basalt, Black, Black, Mix, Brown</v>
      </c>
      <c r="E50" t="str" cm="1">
        <f t="array" aca="1" ref="E50" ca="1">ReplaceColorsSeparators(D50)</f>
        <v>Contrapposto, Copper, Natural Mix, Navy, Port, Red, Satin Brass, Sea Breeze, Unbleached, Vintage Blue, Basalt, Black, Black Mix, Brown</v>
      </c>
    </row>
    <row r="51" spans="1:5" x14ac:dyDescent="0.25">
      <c r="A51" t="s">
        <v>208</v>
      </c>
      <c r="B51" t="s">
        <v>1</v>
      </c>
      <c r="C51" t="s">
        <v>212</v>
      </c>
      <c r="D51" t="str">
        <f t="shared" si="0"/>
        <v>Black, Cognac, Fawn</v>
      </c>
      <c r="E51" t="str" cm="1">
        <f t="array" aca="1" ref="E51" ca="1">ReplaceColorsSeparators(D51)</f>
        <v>Black, Cognac, Fawn</v>
      </c>
    </row>
    <row r="52" spans="1:5" x14ac:dyDescent="0.25">
      <c r="A52" t="s">
        <v>213</v>
      </c>
      <c r="B52" t="s">
        <v>1</v>
      </c>
      <c r="C52" t="s">
        <v>217</v>
      </c>
      <c r="D52" t="str">
        <f t="shared" si="0"/>
        <v>Black, Uniform, Green</v>
      </c>
      <c r="E52" t="str" cm="1">
        <f t="array" aca="1" ref="E52" ca="1">ReplaceColorsSeparators(D52)</f>
        <v>Black, Uniform Green</v>
      </c>
    </row>
    <row r="53" spans="1:5" x14ac:dyDescent="0.25">
      <c r="A53" t="s">
        <v>218</v>
      </c>
      <c r="B53" t="s">
        <v>1</v>
      </c>
      <c r="C53" t="s">
        <v>219</v>
      </c>
      <c r="D53" t="str">
        <f t="shared" si="0"/>
        <v>Avion, Black, Whiskey</v>
      </c>
      <c r="E53" t="str" cm="1">
        <f t="array" aca="1" ref="E53" ca="1">ReplaceColorsSeparators(D53)</f>
        <v>Avion, Black, Whiskey</v>
      </c>
    </row>
    <row r="54" spans="1:5" x14ac:dyDescent="0.25">
      <c r="A54" t="s">
        <v>220</v>
      </c>
      <c r="B54" t="s">
        <v>1</v>
      </c>
      <c r="C54" t="s">
        <v>222</v>
      </c>
      <c r="D54" t="str">
        <f t="shared" si="0"/>
        <v>Black, Nickel, Uniform, Green</v>
      </c>
      <c r="E54" t="str" cm="1">
        <f t="array" aca="1" ref="E54" ca="1">ReplaceColorsSeparators(D54)</f>
        <v>Black, Nickel, Uniform Green</v>
      </c>
    </row>
    <row r="55" spans="1:5" x14ac:dyDescent="0.25">
      <c r="A55" t="s">
        <v>223</v>
      </c>
      <c r="B55" t="s">
        <v>105</v>
      </c>
      <c r="C55" t="s">
        <v>9</v>
      </c>
      <c r="D55" t="str">
        <f t="shared" si="0"/>
        <v>Black</v>
      </c>
      <c r="E55" t="str" cm="1">
        <f t="array" aca="1" ref="E55" ca="1">ReplaceColorsSeparators(D55)</f>
        <v>Black</v>
      </c>
    </row>
    <row r="56" spans="1:5" x14ac:dyDescent="0.25">
      <c r="A56" t="s">
        <v>226</v>
      </c>
      <c r="B56" t="s">
        <v>105</v>
      </c>
      <c r="C56" t="s">
        <v>9</v>
      </c>
      <c r="D56" t="str">
        <f t="shared" si="0"/>
        <v>Black</v>
      </c>
      <c r="E56" t="str" cm="1">
        <f t="array" aca="1" ref="E56" ca="1">ReplaceColorsSeparators(D56)</f>
        <v>Black</v>
      </c>
    </row>
    <row r="57" spans="1:5" x14ac:dyDescent="0.25">
      <c r="A57" t="s">
        <v>227</v>
      </c>
      <c r="B57" t="s">
        <v>1</v>
      </c>
      <c r="C57" t="s">
        <v>230</v>
      </c>
      <c r="D57" t="str">
        <f t="shared" si="0"/>
        <v>Black, Chocolate, Forest, Navy</v>
      </c>
      <c r="E57" t="str" cm="1">
        <f t="array" aca="1" ref="E57" ca="1">ReplaceColorsSeparators(D57)</f>
        <v>Black, Chocolate, Forest, Navy</v>
      </c>
    </row>
    <row r="58" spans="1:5" x14ac:dyDescent="0.25">
      <c r="A58" t="s">
        <v>231</v>
      </c>
      <c r="B58" t="s">
        <v>105</v>
      </c>
      <c r="C58" t="s">
        <v>233</v>
      </c>
      <c r="D58" t="str">
        <f t="shared" si="0"/>
        <v>Black, Lazuli, Blue, Mink, Ochre</v>
      </c>
      <c r="E58" t="str" cm="1">
        <f t="array" aca="1" ref="E58" ca="1">ReplaceColorsSeparators(D58)</f>
        <v>Black, Lazuli Blue, Mink, Ochre</v>
      </c>
    </row>
    <row r="59" spans="1:5" x14ac:dyDescent="0.25">
      <c r="A59" t="s">
        <v>234</v>
      </c>
      <c r="B59" t="s">
        <v>1</v>
      </c>
      <c r="C59" t="s">
        <v>237</v>
      </c>
      <c r="D59" t="str">
        <f t="shared" si="0"/>
        <v>Black, Caramel, Navy, Olive</v>
      </c>
      <c r="E59" t="str" cm="1">
        <f t="array" aca="1" ref="E59" ca="1">ReplaceColorsSeparators(D59)</f>
        <v>Black, Caramel, Navy, Olive</v>
      </c>
    </row>
    <row r="60" spans="1:5" x14ac:dyDescent="0.25">
      <c r="A60" t="s">
        <v>238</v>
      </c>
      <c r="B60" t="s">
        <v>1</v>
      </c>
      <c r="C60" t="s">
        <v>243</v>
      </c>
      <c r="D60" t="str">
        <f t="shared" si="0"/>
        <v>Black, Silver, Sand</v>
      </c>
      <c r="E60" t="str" cm="1">
        <f t="array" aca="1" ref="E60" ca="1">ReplaceColorsSeparators(D60)</f>
        <v>Black, Silver Sand</v>
      </c>
    </row>
    <row r="61" spans="1:5" x14ac:dyDescent="0.25">
      <c r="A61" t="s">
        <v>244</v>
      </c>
      <c r="B61" t="s">
        <v>1</v>
      </c>
      <c r="C61" t="s">
        <v>245</v>
      </c>
      <c r="D61" t="str">
        <f t="shared" si="0"/>
        <v>Bitter, Chocolate, Black, Mink, Night, Shade, Navy</v>
      </c>
      <c r="E61" t="str" cm="1">
        <f t="array" aca="1" ref="E61" ca="1">ReplaceColorsSeparators(D61)</f>
        <v>Bitter Chocolate, Black, Mink, Night Shade, Navy</v>
      </c>
    </row>
    <row r="62" spans="1:5" x14ac:dyDescent="0.25">
      <c r="A62" t="s">
        <v>246</v>
      </c>
      <c r="B62" t="s">
        <v>1</v>
      </c>
      <c r="C62" t="s">
        <v>252</v>
      </c>
      <c r="D62" t="str">
        <f t="shared" si="0"/>
        <v>Black, Olive, Oil, Plaza, Taupe</v>
      </c>
      <c r="E62" t="str" cm="1">
        <f t="array" aca="1" ref="E62" ca="1">ReplaceColorsSeparators(D62)</f>
        <v>Black, Olive Oil, Plaza Taupe</v>
      </c>
    </row>
    <row r="63" spans="1:5" x14ac:dyDescent="0.25">
      <c r="A63" t="s">
        <v>253</v>
      </c>
      <c r="B63" t="s">
        <v>1</v>
      </c>
      <c r="C63" t="s">
        <v>256</v>
      </c>
      <c r="D63" t="str">
        <f t="shared" si="0"/>
        <v>Ochre, Soft, Khaki</v>
      </c>
      <c r="E63" t="str" cm="1">
        <f t="array" aca="1" ref="E63" ca="1">ReplaceColorsSeparators(D63)</f>
        <v>Ochre, Soft Khaki</v>
      </c>
    </row>
    <row r="64" spans="1:5" x14ac:dyDescent="0.25">
      <c r="A64" t="s">
        <v>257</v>
      </c>
      <c r="B64" t="s">
        <v>1</v>
      </c>
      <c r="C64" t="s">
        <v>259</v>
      </c>
      <c r="D64" t="str">
        <f t="shared" si="0"/>
        <v>Black, Navy</v>
      </c>
      <c r="E64" t="str" cm="1">
        <f t="array" aca="1" ref="E64" ca="1">ReplaceColorsSeparators(D64)</f>
        <v>Black, Navy</v>
      </c>
    </row>
    <row r="65" spans="1:5" x14ac:dyDescent="0.25">
      <c r="A65" t="s">
        <v>260</v>
      </c>
      <c r="B65" t="s">
        <v>262</v>
      </c>
      <c r="C65" t="s">
        <v>9</v>
      </c>
      <c r="D65" t="str">
        <f t="shared" si="0"/>
        <v>Black</v>
      </c>
      <c r="E65" t="str" cm="1">
        <f t="array" aca="1" ref="E65" ca="1">ReplaceColorsSeparators(D65)</f>
        <v>Black</v>
      </c>
    </row>
    <row r="66" spans="1:5" x14ac:dyDescent="0.25">
      <c r="A66" t="s">
        <v>263</v>
      </c>
      <c r="B66" t="s">
        <v>262</v>
      </c>
      <c r="C66" t="s">
        <v>266</v>
      </c>
      <c r="D66" t="str">
        <f t="shared" ref="D66:D91" si="1">_xlfn.LET(_xlpm.SepColors,SUBSTITUTE(TRIM(C66)," ",", "),_xlpm.SepColors)</f>
        <v>Black, Hemlock</v>
      </c>
      <c r="E66" t="str" cm="1">
        <f t="array" aca="1" ref="E66" ca="1">ReplaceColorsSeparators(D66)</f>
        <v>Black, Hemlock</v>
      </c>
    </row>
    <row r="67" spans="1:5" x14ac:dyDescent="0.25">
      <c r="A67" t="s">
        <v>267</v>
      </c>
      <c r="B67" t="s">
        <v>1</v>
      </c>
      <c r="C67" t="s">
        <v>9</v>
      </c>
      <c r="D67" t="str">
        <f t="shared" si="1"/>
        <v>Black</v>
      </c>
      <c r="E67" t="str" cm="1">
        <f t="array" aca="1" ref="E67" ca="1">ReplaceColorsSeparators(D67)</f>
        <v>Black</v>
      </c>
    </row>
    <row r="68" spans="1:5" x14ac:dyDescent="0.25">
      <c r="A68" t="s">
        <v>270</v>
      </c>
      <c r="B68" t="s">
        <v>105</v>
      </c>
      <c r="C68" t="s">
        <v>271</v>
      </c>
      <c r="D68" t="str">
        <f t="shared" si="1"/>
        <v>Black, Brown, White</v>
      </c>
      <c r="E68" t="str" cm="1">
        <f t="array" aca="1" ref="E68" ca="1">ReplaceColorsSeparators(D68)</f>
        <v>Black, Brown, White</v>
      </c>
    </row>
    <row r="69" spans="1:5" x14ac:dyDescent="0.25">
      <c r="A69" t="s">
        <v>272</v>
      </c>
      <c r="B69" t="s">
        <v>105</v>
      </c>
      <c r="C69" t="s">
        <v>443</v>
      </c>
      <c r="D69" t="str">
        <f t="shared" si="1"/>
        <v>Fog, Latte, Navy, Static, Tan, Birch, Black, Coconut, Deep, Red, Espresso</v>
      </c>
      <c r="E69" t="str" cm="1">
        <f t="array" aca="1" ref="E69" ca="1">ReplaceColorsSeparators(D69)</f>
        <v>Fog, Latte, Navy, Static, Tan, Birch, Black, Coconut, Deep Red, Espresso</v>
      </c>
    </row>
    <row r="70" spans="1:5" x14ac:dyDescent="0.25">
      <c r="A70" t="s">
        <v>278</v>
      </c>
      <c r="B70" t="s">
        <v>105</v>
      </c>
      <c r="C70" t="s">
        <v>451</v>
      </c>
      <c r="D70" t="str">
        <f>_xlfn.LET(_xlpm.SepColors,SUBSTITUTE(TRIM(C70)," ",", "),_xlpm.SepColors)</f>
        <v>Navy, Multi, Nordic, Multi, Overcast, Skydiver, Woods, Multi, Cement, Multi, Deep, Red, Multi, Light, Grey, Multi, Natural, Multi, Brown, Multi, Charcoal, Multi</v>
      </c>
      <c r="E70" t="str" cm="1">
        <f t="array" aca="1" ref="E70" ca="1">ReplaceColorsSeparators(D70)</f>
        <v>Navy Multi, Nordic Multi, Overcast, Skydiver, Woods Multi, Cement Multi, Deep Red Multi, Light Grey Multi, Natural Multi, Brown Multi, Charcoal Multi</v>
      </c>
    </row>
    <row r="71" spans="1:5" x14ac:dyDescent="0.25">
      <c r="A71" t="s">
        <v>281</v>
      </c>
      <c r="B71" t="s">
        <v>1</v>
      </c>
      <c r="C71" t="s">
        <v>283</v>
      </c>
      <c r="D71" t="str">
        <f t="shared" si="1"/>
        <v>Black, Blue, Bronze</v>
      </c>
      <c r="E71" t="str" cm="1">
        <f t="array" aca="1" ref="E71" ca="1">ReplaceColorsSeparators(D71)</f>
        <v>Black, Blue, Bronze</v>
      </c>
    </row>
    <row r="72" spans="1:5" x14ac:dyDescent="0.25">
      <c r="A72" t="s">
        <v>284</v>
      </c>
      <c r="B72" t="s">
        <v>1</v>
      </c>
      <c r="C72" t="s">
        <v>288</v>
      </c>
      <c r="D72" t="str">
        <f t="shared" si="1"/>
        <v>Copper, Green, Grey</v>
      </c>
      <c r="E72" t="str" cm="1">
        <f t="array" aca="1" ref="E72" ca="1">ReplaceColorsSeparators(D72)</f>
        <v>Copper, Green, Grey</v>
      </c>
    </row>
    <row r="73" spans="1:5" x14ac:dyDescent="0.25">
      <c r="A73" t="s">
        <v>289</v>
      </c>
      <c r="B73" t="s">
        <v>1</v>
      </c>
      <c r="C73" t="s">
        <v>283</v>
      </c>
      <c r="D73" t="str">
        <f t="shared" si="1"/>
        <v>Black, Blue, Bronze</v>
      </c>
      <c r="E73" t="str" cm="1">
        <f t="array" aca="1" ref="E73" ca="1">ReplaceColorsSeparators(D73)</f>
        <v>Black, Blue, Bronze</v>
      </c>
    </row>
    <row r="74" spans="1:5" x14ac:dyDescent="0.25">
      <c r="A74" t="s">
        <v>291</v>
      </c>
      <c r="B74" t="s">
        <v>1</v>
      </c>
      <c r="C74" t="s">
        <v>293</v>
      </c>
      <c r="D74" t="str">
        <f t="shared" si="1"/>
        <v>Avion, Black, Oak</v>
      </c>
      <c r="E74" t="str" cm="1">
        <f t="array" aca="1" ref="E74" ca="1">ReplaceColorsSeparators(D74)</f>
        <v>Avion, Black, Oak</v>
      </c>
    </row>
    <row r="75" spans="1:5" x14ac:dyDescent="0.25">
      <c r="A75" t="s">
        <v>294</v>
      </c>
      <c r="B75" t="s">
        <v>1</v>
      </c>
      <c r="C75" t="s">
        <v>295</v>
      </c>
      <c r="D75" t="str">
        <f t="shared" si="1"/>
        <v>Beige, Stripe, Black, Stripe, Avion, Stripe</v>
      </c>
      <c r="E75" t="str" cm="1">
        <f t="array" aca="1" ref="E75" ca="1">ReplaceColorsSeparators(D75)</f>
        <v>Beige Stripe, Black Stripe, Avion Stripe</v>
      </c>
    </row>
    <row r="76" spans="1:5" x14ac:dyDescent="0.25">
      <c r="A76" t="s">
        <v>296</v>
      </c>
      <c r="B76" t="s">
        <v>1</v>
      </c>
      <c r="C76" t="s">
        <v>298</v>
      </c>
      <c r="D76" t="str">
        <f t="shared" si="1"/>
        <v>Oak, Plaid</v>
      </c>
      <c r="E76" t="str" cm="1">
        <f t="array" aca="1" ref="E76" ca="1">ReplaceColorsSeparators(D76)</f>
        <v>Oak Plaid</v>
      </c>
    </row>
    <row r="77" spans="1:5" x14ac:dyDescent="0.25">
      <c r="A77" t="s">
        <v>299</v>
      </c>
      <c r="B77" t="s">
        <v>1</v>
      </c>
      <c r="C77" t="s">
        <v>301</v>
      </c>
      <c r="D77" t="str">
        <f t="shared" si="1"/>
        <v>Blue, Plaid, Copper, Plaid, Uniform, Green, Plaid</v>
      </c>
      <c r="E77" t="str" cm="1">
        <f t="array" aca="1" ref="E77" ca="1">ReplaceColorsSeparators(D77)</f>
        <v>Blue Plaid, Copper Plaid, Uniform Green Plaid</v>
      </c>
    </row>
    <row r="78" spans="1:5" x14ac:dyDescent="0.25">
      <c r="A78" t="s">
        <v>302</v>
      </c>
      <c r="B78" t="s">
        <v>105</v>
      </c>
      <c r="C78" t="s">
        <v>303</v>
      </c>
      <c r="D78" t="str">
        <f t="shared" si="1"/>
        <v>Black, Paid, Brown, Herringbone</v>
      </c>
      <c r="E78" t="str" cm="1">
        <f t="array" aca="1" ref="E78" ca="1">ReplaceColorsSeparators(D78)</f>
        <v>Black Paid, Brown Herringbone</v>
      </c>
    </row>
    <row r="79" spans="1:5" x14ac:dyDescent="0.25">
      <c r="A79" t="s">
        <v>304</v>
      </c>
      <c r="B79" t="s">
        <v>1</v>
      </c>
      <c r="C79" t="s">
        <v>151</v>
      </c>
      <c r="D79" t="str">
        <f t="shared" si="1"/>
        <v>Black, Ochre</v>
      </c>
      <c r="E79" t="str" cm="1">
        <f t="array" aca="1" ref="E79" ca="1">ReplaceColorsSeparators(D79)</f>
        <v>Black, Ochre</v>
      </c>
    </row>
    <row r="80" spans="1:5" x14ac:dyDescent="0.25">
      <c r="A80" t="s">
        <v>305</v>
      </c>
      <c r="B80" t="s">
        <v>1</v>
      </c>
      <c r="C80" t="s">
        <v>306</v>
      </c>
      <c r="D80" t="str">
        <f t="shared" si="1"/>
        <v>Avion, Grey</v>
      </c>
      <c r="E80" t="str" cm="1">
        <f t="array" aca="1" ref="E80" ca="1">ReplaceColorsSeparators(D80)</f>
        <v>Avion, Grey</v>
      </c>
    </row>
    <row r="81" spans="1:5" x14ac:dyDescent="0.25">
      <c r="A81" t="s">
        <v>307</v>
      </c>
      <c r="B81" t="s">
        <v>1</v>
      </c>
      <c r="C81" t="s">
        <v>308</v>
      </c>
      <c r="D81" t="str">
        <f t="shared" si="1"/>
        <v>Avion, Plaid, Oak, Twill, Uniform, Green, Plaid</v>
      </c>
      <c r="E81" t="str" cm="1">
        <f t="array" aca="1" ref="E81" ca="1">ReplaceColorsSeparators(D81)</f>
        <v>Avion Plaid, Oak Twill, Uniform Green Plaid</v>
      </c>
    </row>
    <row r="82" spans="1:5" x14ac:dyDescent="0.25">
      <c r="A82" t="s">
        <v>309</v>
      </c>
      <c r="B82" t="s">
        <v>105</v>
      </c>
      <c r="C82" t="s">
        <v>311</v>
      </c>
      <c r="D82" t="str">
        <f t="shared" si="1"/>
        <v>Black, Chino, Navy, Tan</v>
      </c>
      <c r="E82" t="str" cm="1">
        <f t="array" aca="1" ref="E82" ca="1">ReplaceColorsSeparators(D82)</f>
        <v>Black, Chino, Navy, Tan</v>
      </c>
    </row>
    <row r="83" spans="1:5" x14ac:dyDescent="0.25">
      <c r="A83" t="s">
        <v>312</v>
      </c>
      <c r="B83" t="s">
        <v>1</v>
      </c>
      <c r="C83" t="s">
        <v>314</v>
      </c>
      <c r="D83" t="str">
        <f t="shared" si="1"/>
        <v>Black, Copper</v>
      </c>
      <c r="E83" t="str" cm="1">
        <f t="array" aca="1" ref="E83" ca="1">ReplaceColorsSeparators(D83)</f>
        <v>Black, Copper</v>
      </c>
    </row>
    <row r="84" spans="1:5" x14ac:dyDescent="0.25">
      <c r="A84" t="s">
        <v>315</v>
      </c>
      <c r="B84" t="s">
        <v>1</v>
      </c>
      <c r="C84" t="s">
        <v>317</v>
      </c>
      <c r="D84" t="str">
        <f t="shared" si="1"/>
        <v>Brown</v>
      </c>
      <c r="E84" t="str" cm="1">
        <f t="array" aca="1" ref="E84" ca="1">ReplaceColorsSeparators(D84)</f>
        <v>Brown</v>
      </c>
    </row>
    <row r="85" spans="1:5" x14ac:dyDescent="0.25">
      <c r="A85" t="s">
        <v>318</v>
      </c>
      <c r="B85" t="s">
        <v>1</v>
      </c>
      <c r="C85" t="s">
        <v>9</v>
      </c>
      <c r="D85" t="str">
        <f t="shared" si="1"/>
        <v>Black</v>
      </c>
      <c r="E85" t="str" cm="1">
        <f t="array" aca="1" ref="E85" ca="1">ReplaceColorsSeparators(D85)</f>
        <v>Black</v>
      </c>
    </row>
    <row r="86" spans="1:5" x14ac:dyDescent="0.25">
      <c r="A86" t="s">
        <v>322</v>
      </c>
      <c r="B86" t="s">
        <v>1</v>
      </c>
      <c r="C86" t="s">
        <v>323</v>
      </c>
      <c r="D86" t="str">
        <f t="shared" si="1"/>
        <v>Dark, Coffee</v>
      </c>
      <c r="E86" t="str" cm="1">
        <f t="array" aca="1" ref="E86" ca="1">ReplaceColorsSeparators(D86)</f>
        <v>Dark Coffee</v>
      </c>
    </row>
    <row r="87" spans="1:5" x14ac:dyDescent="0.25">
      <c r="A87" t="s">
        <v>324</v>
      </c>
      <c r="B87" t="s">
        <v>1</v>
      </c>
      <c r="C87" t="s">
        <v>9</v>
      </c>
      <c r="D87" t="str">
        <f t="shared" si="1"/>
        <v>Black</v>
      </c>
      <c r="E87" t="str" cm="1">
        <f t="array" aca="1" ref="E87" ca="1">ReplaceColorsSeparators(D87)</f>
        <v>Black</v>
      </c>
    </row>
    <row r="88" spans="1:5" x14ac:dyDescent="0.25">
      <c r="A88" t="s">
        <v>325</v>
      </c>
      <c r="B88" t="s">
        <v>1</v>
      </c>
      <c r="C88" t="s">
        <v>9</v>
      </c>
      <c r="D88" t="str">
        <f t="shared" si="1"/>
        <v>Black</v>
      </c>
      <c r="E88" t="str" cm="1">
        <f t="array" aca="1" ref="E88" ca="1">ReplaceColorsSeparators(D88)</f>
        <v>Black</v>
      </c>
    </row>
    <row r="89" spans="1:5" x14ac:dyDescent="0.25">
      <c r="A89" t="s">
        <v>328</v>
      </c>
      <c r="B89" t="s">
        <v>1</v>
      </c>
      <c r="C89" t="s">
        <v>330</v>
      </c>
      <c r="D89" t="str">
        <f t="shared" si="1"/>
        <v>Marl, Black, Navy, Plaid</v>
      </c>
      <c r="E89" t="str" cm="1">
        <f t="array" aca="1" ref="E89" ca="1">ReplaceColorsSeparators(D89)</f>
        <v>Marl Black, Navy Plaid</v>
      </c>
    </row>
    <row r="90" spans="1:5" x14ac:dyDescent="0.25">
      <c r="A90" t="s">
        <v>331</v>
      </c>
      <c r="B90" t="s">
        <v>1</v>
      </c>
      <c r="C90" t="s">
        <v>334</v>
      </c>
      <c r="D90" t="str">
        <f t="shared" si="1"/>
        <v>Black, Brown</v>
      </c>
      <c r="E90" t="str" cm="1">
        <f t="array" aca="1" ref="E90" ca="1">ReplaceColorsSeparators(D90)</f>
        <v>Black, Brown</v>
      </c>
    </row>
    <row r="91" spans="1:5" x14ac:dyDescent="0.25">
      <c r="A91" t="s">
        <v>335</v>
      </c>
      <c r="B91" t="s">
        <v>105</v>
      </c>
      <c r="C91" t="s">
        <v>311</v>
      </c>
      <c r="D91" t="str">
        <f t="shared" si="1"/>
        <v>Black, Chino, Navy, Tan</v>
      </c>
      <c r="E91" t="str" cm="1">
        <f t="array" aca="1" ref="E91" ca="1">ReplaceColorsSeparators(D91)</f>
        <v>Black, Chino, Navy, Tan</v>
      </c>
    </row>
    <row r="92" spans="1:5" x14ac:dyDescent="0.25">
      <c r="A92" t="s">
        <v>338</v>
      </c>
      <c r="B92" t="s">
        <v>105</v>
      </c>
      <c r="C92" t="s">
        <v>452</v>
      </c>
      <c r="D92" t="str">
        <f>_xlfn.LET(_xlpm.SepColors,SUBSTITUTE(TRIM(C92)," ",", "),_xlpm.SepColors)</f>
        <v>Charcoal, Dk., Brown, Navy, Black, Burgundy</v>
      </c>
      <c r="E92" t="str" cm="1">
        <f t="array" aca="1" ref="E92" ca="1">ReplaceColorsSeparators(D92)</f>
        <v>Charcoal, Dk. Brown, Navy, Black, Burgundy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F099-75C1-4579-A6CB-894BC27B985F}">
  <sheetPr codeName="Лист8"/>
  <dimension ref="A1:F311"/>
  <sheetViews>
    <sheetView workbookViewId="0">
      <pane ySplit="1" topLeftCell="A2" activePane="bottomLeft" state="frozen"/>
      <selection activeCell="F2" sqref="F2"/>
      <selection pane="bottomLeft" activeCell="F2" sqref="F2"/>
    </sheetView>
  </sheetViews>
  <sheetFormatPr defaultRowHeight="74.45" customHeight="1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18.5703125" style="1" bestFit="1" customWidth="1"/>
    <col min="6" max="7" width="13.85546875" bestFit="1" customWidth="1"/>
  </cols>
  <sheetData>
    <row r="1" spans="1:6" s="2" customFormat="1" ht="15" x14ac:dyDescent="0.25">
      <c r="A1" s="2" t="s">
        <v>505</v>
      </c>
      <c r="B1" s="2" t="s">
        <v>506</v>
      </c>
      <c r="C1" s="3" t="s">
        <v>440</v>
      </c>
      <c r="D1" s="3" t="s">
        <v>441</v>
      </c>
      <c r="E1" s="3" t="s">
        <v>442</v>
      </c>
      <c r="F1" s="2" t="s">
        <v>571</v>
      </c>
    </row>
    <row r="2" spans="1:6" ht="74.45" customHeight="1" x14ac:dyDescent="0.25">
      <c r="B2" t="s">
        <v>347</v>
      </c>
      <c r="C2" s="1" t="s">
        <v>28</v>
      </c>
      <c r="D2" s="1" t="str">
        <f>TRIM(_xlfn.XLOOKUP('Результат(Old)'!C2,Таблица!A:A,Таблица!B:B,"Ошибка",0))</f>
        <v>S, M, L, XL</v>
      </c>
      <c r="E2" s="1" t="s">
        <v>513</v>
      </c>
      <c r="F2" t="str">
        <f>IF(AND(B1&lt;&gt;"",B2=""),LEFT(B1,6)&amp;RIGHT("000"&amp;VALUE(MID(B1,FIND("_",B1)+1,3))+1,3)&amp;RIGHT(B1,4),B2)</f>
        <v>Image_001.jpg</v>
      </c>
    </row>
    <row r="3" spans="1:6" ht="74.45" customHeight="1" x14ac:dyDescent="0.25">
      <c r="C3" s="1" t="s">
        <v>28</v>
      </c>
      <c r="D3" s="1" t="str">
        <f>TRIM(_xlfn.XLOOKUP('Результат(Old)'!C3,Таблица!A:A,Таблица!B:B,"Ошибка",0))</f>
        <v>S, M, L, XL</v>
      </c>
      <c r="E3" s="1" t="s">
        <v>570</v>
      </c>
      <c r="F3" t="str">
        <f t="shared" ref="F3:F66" si="0">IF(AND(B2&lt;&gt;"",B3=""),LEFT(B2,6)&amp;RIGHT("000"&amp;VALUE(MID(B2,FIND("_",B2)+1,3))+1,3)&amp;RIGHT(B2,4),B3)</f>
        <v>Image_002.jpg</v>
      </c>
    </row>
    <row r="4" spans="1:6" ht="74.45" customHeight="1" x14ac:dyDescent="0.25">
      <c r="C4" s="1" t="s">
        <v>28</v>
      </c>
      <c r="D4" s="1" t="str">
        <f>TRIM(_xlfn.XLOOKUP('Результат(Old)'!C4,Таблица!A:A,Таблица!B:B,"Ошибка",0))</f>
        <v>S, M, L, XL</v>
      </c>
      <c r="E4" s="1" t="s">
        <v>456</v>
      </c>
      <c r="F4">
        <f t="shared" si="0"/>
        <v>0</v>
      </c>
    </row>
    <row r="5" spans="1:6" ht="74.45" customHeight="1" x14ac:dyDescent="0.25">
      <c r="B5" t="s">
        <v>348</v>
      </c>
      <c r="C5" s="1" t="s">
        <v>21</v>
      </c>
      <c r="D5" s="1" t="str">
        <f>TRIM(_xlfn.XLOOKUP('Результат(Old)'!C5,Таблица!A:A,Таблица!B:B,"Ошибка",0))</f>
        <v>S, M, L, XL</v>
      </c>
      <c r="E5" s="1" t="s">
        <v>9</v>
      </c>
      <c r="F5" t="str">
        <f t="shared" si="0"/>
        <v>Image_004.png</v>
      </c>
    </row>
    <row r="6" spans="1:6" ht="74.45" customHeight="1" x14ac:dyDescent="0.25">
      <c r="C6" s="1" t="s">
        <v>21</v>
      </c>
      <c r="D6" s="1" t="str">
        <f>TRIM(_xlfn.XLOOKUP('Результат(Old)'!C6,Таблица!A:A,Таблица!B:B,"Ошибка",0))</f>
        <v>S, M, L, XL</v>
      </c>
      <c r="E6" s="1" t="s">
        <v>511</v>
      </c>
      <c r="F6" t="str">
        <f t="shared" si="0"/>
        <v>Image_005.png</v>
      </c>
    </row>
    <row r="7" spans="1:6" ht="74.45" customHeight="1" x14ac:dyDescent="0.25">
      <c r="B7" t="s">
        <v>349</v>
      </c>
      <c r="C7" s="1" t="s">
        <v>2</v>
      </c>
      <c r="D7" s="1" t="str">
        <f>TRIM(_xlfn.XLOOKUP('Результат(Old)'!C7,Таблица!A:A,Таблица!B:B,"Ошибка",0))</f>
        <v>S, M, L, XL</v>
      </c>
      <c r="E7" s="1" t="s">
        <v>9</v>
      </c>
      <c r="F7" t="str">
        <f t="shared" si="0"/>
        <v>Image_007.png</v>
      </c>
    </row>
    <row r="8" spans="1:6" ht="74.45" customHeight="1" x14ac:dyDescent="0.25">
      <c r="C8" s="1" t="s">
        <v>2</v>
      </c>
      <c r="D8" s="1" t="str">
        <f>TRIM(_xlfn.XLOOKUP('Результат(Old)'!C8,Таблица!A:A,Таблица!B:B,"Ошибка",0))</f>
        <v>S, M, L, XL</v>
      </c>
      <c r="E8" s="1" t="s">
        <v>569</v>
      </c>
      <c r="F8" t="str">
        <f t="shared" si="0"/>
        <v>Image_008.png</v>
      </c>
    </row>
    <row r="9" spans="1:6" ht="74.45" customHeight="1" x14ac:dyDescent="0.25">
      <c r="B9" t="s">
        <v>350</v>
      </c>
      <c r="C9" s="1" t="s">
        <v>4</v>
      </c>
      <c r="D9" s="1" t="str">
        <f>TRIM(_xlfn.XLOOKUP('Результат(Old)'!C9,Таблица!A:A,Таблица!B:B,"Ошибка",0))</f>
        <v>S, M, L, XL</v>
      </c>
      <c r="E9" s="1" t="s">
        <v>9</v>
      </c>
      <c r="F9" t="str">
        <f t="shared" si="0"/>
        <v>Image_010.png</v>
      </c>
    </row>
    <row r="10" spans="1:6" ht="74.45" customHeight="1" x14ac:dyDescent="0.25">
      <c r="C10" s="1" t="s">
        <v>4</v>
      </c>
      <c r="D10" s="1" t="str">
        <f>TRIM(_xlfn.XLOOKUP('Результат(Old)'!C10,Таблица!A:A,Таблица!B:B,"Ошибка",0))</f>
        <v>S, M, L, XL</v>
      </c>
      <c r="E10" s="1" t="s">
        <v>457</v>
      </c>
      <c r="F10" t="str">
        <f t="shared" si="0"/>
        <v>Image_011.png</v>
      </c>
    </row>
    <row r="11" spans="1:6" ht="74.45" customHeight="1" x14ac:dyDescent="0.25">
      <c r="B11" t="s">
        <v>351</v>
      </c>
      <c r="C11" s="1" t="s">
        <v>37</v>
      </c>
      <c r="D11" s="1" t="str">
        <f>TRIM(_xlfn.XLOOKUP('Результат(Old)'!C11,Таблица!A:A,Таблица!B:B,"Ошибка",0))</f>
        <v>S, M, L, XL</v>
      </c>
      <c r="E11" s="1" t="s">
        <v>9</v>
      </c>
      <c r="F11" t="str">
        <f t="shared" si="0"/>
        <v>Image_013.png</v>
      </c>
    </row>
    <row r="12" spans="1:6" ht="74.45" customHeight="1" x14ac:dyDescent="0.25">
      <c r="C12" s="1" t="s">
        <v>37</v>
      </c>
      <c r="D12" s="1" t="str">
        <f>TRIM(_xlfn.XLOOKUP('Результат(Old)'!C12,Таблица!A:A,Таблица!B:B,"Ошибка",0))</f>
        <v>S, M, L, XL</v>
      </c>
      <c r="E12" s="1" t="s">
        <v>534</v>
      </c>
      <c r="F12" t="str">
        <f t="shared" si="0"/>
        <v>Image_014.png</v>
      </c>
    </row>
    <row r="13" spans="1:6" ht="74.45" customHeight="1" x14ac:dyDescent="0.25">
      <c r="B13" t="s">
        <v>352</v>
      </c>
      <c r="C13" s="1" t="s">
        <v>17</v>
      </c>
      <c r="D13" s="1" t="str">
        <f>TRIM(_xlfn.XLOOKUP('Результат(Old)'!C13,Таблица!A:A,Таблица!B:B,"Ошибка",0))</f>
        <v>S, M, L, XL</v>
      </c>
      <c r="E13" s="1" t="s">
        <v>9</v>
      </c>
      <c r="F13" t="str">
        <f t="shared" si="0"/>
        <v>Image_016.png</v>
      </c>
    </row>
    <row r="14" spans="1:6" ht="74.45" customHeight="1" x14ac:dyDescent="0.25">
      <c r="C14" s="1" t="s">
        <v>17</v>
      </c>
      <c r="D14" s="1" t="str">
        <f>TRIM(_xlfn.XLOOKUP('Результат(Old)'!C14,Таблица!A:A,Таблица!B:B,"Ошибка",0))</f>
        <v>S, M, L, XL</v>
      </c>
      <c r="E14" s="1" t="s">
        <v>568</v>
      </c>
      <c r="F14" t="str">
        <f t="shared" si="0"/>
        <v>Image_017.png</v>
      </c>
    </row>
    <row r="15" spans="1:6" ht="74.45" customHeight="1" x14ac:dyDescent="0.25">
      <c r="B15" t="s">
        <v>353</v>
      </c>
      <c r="C15" s="1" t="s">
        <v>10</v>
      </c>
      <c r="D15" s="1" t="str">
        <f>TRIM(_xlfn.XLOOKUP('Результат(Old)'!C15,Таблица!A:A,Таблица!B:B,"Ошибка",0))</f>
        <v>6 7/8, 7, 7 1/8, 7 1/4, 7 3/8, 7 1/2, 7 5/8</v>
      </c>
      <c r="E15" s="1" t="s">
        <v>9</v>
      </c>
      <c r="F15" t="str">
        <f t="shared" si="0"/>
        <v>Image_019.png</v>
      </c>
    </row>
    <row r="16" spans="1:6" ht="74.45" customHeight="1" x14ac:dyDescent="0.25">
      <c r="C16" s="1" t="s">
        <v>10</v>
      </c>
      <c r="D16" s="1" t="str">
        <f>TRIM(_xlfn.XLOOKUP('Результат(Old)'!C16,Таблица!A:A,Таблица!B:B,"Ошибка",0))</f>
        <v>6 7/8, 7, 7 1/8, 7 1/4, 7 3/8, 7 1/2, 7 5/8</v>
      </c>
      <c r="E16" s="1" t="s">
        <v>511</v>
      </c>
      <c r="F16" t="str">
        <f t="shared" si="0"/>
        <v>Image_020.png</v>
      </c>
    </row>
    <row r="17" spans="2:6" ht="74.45" customHeight="1" x14ac:dyDescent="0.25">
      <c r="C17" s="1" t="s">
        <v>10</v>
      </c>
      <c r="D17" s="1" t="str">
        <f>TRIM(_xlfn.XLOOKUP('Результат(Old)'!C17,Таблица!A:A,Таблица!B:B,"Ошибка",0))</f>
        <v>6 7/8, 7, 7 1/8, 7 1/4, 7 3/8, 7 1/2, 7 5/8</v>
      </c>
      <c r="E17" s="1" t="s">
        <v>538</v>
      </c>
      <c r="F17">
        <f t="shared" si="0"/>
        <v>0</v>
      </c>
    </row>
    <row r="18" spans="2:6" ht="74.45" customHeight="1" x14ac:dyDescent="0.25">
      <c r="C18" s="1" t="s">
        <v>10</v>
      </c>
      <c r="D18" s="1" t="str">
        <f>TRIM(_xlfn.XLOOKUP('Результат(Old)'!C18,Таблица!A:A,Таблица!B:B,"Ошибка",0))</f>
        <v>6 7/8, 7, 7 1/8, 7 1/4, 7 3/8, 7 1/2, 7 5/8</v>
      </c>
      <c r="E18" s="1" t="s">
        <v>532</v>
      </c>
      <c r="F18">
        <f t="shared" si="0"/>
        <v>0</v>
      </c>
    </row>
    <row r="19" spans="2:6" ht="74.45" customHeight="1" x14ac:dyDescent="0.25">
      <c r="B19" t="s">
        <v>354</v>
      </c>
      <c r="C19" s="1" t="s">
        <v>41</v>
      </c>
      <c r="D19" s="1" t="str">
        <f>TRIM(_xlfn.XLOOKUP('Результат(Old)'!C19,Таблица!A:A,Таблица!B:B,"Ошибка",0))</f>
        <v>S, M, L, XL</v>
      </c>
      <c r="E19" s="1" t="s">
        <v>567</v>
      </c>
      <c r="F19" t="str">
        <f t="shared" si="0"/>
        <v>Image_022.png</v>
      </c>
    </row>
    <row r="20" spans="2:6" ht="74.45" customHeight="1" x14ac:dyDescent="0.25">
      <c r="C20" s="1" t="s">
        <v>41</v>
      </c>
      <c r="D20" s="1" t="str">
        <f>TRIM(_xlfn.XLOOKUP('Результат(Old)'!C20,Таблица!A:A,Таблица!B:B,"Ошибка",0))</f>
        <v>S, M, L, XL</v>
      </c>
      <c r="E20" s="1" t="s">
        <v>9</v>
      </c>
      <c r="F20" t="str">
        <f t="shared" si="0"/>
        <v>Image_023.png</v>
      </c>
    </row>
    <row r="21" spans="2:6" ht="74.45" customHeight="1" x14ac:dyDescent="0.25">
      <c r="C21" s="1" t="s">
        <v>41</v>
      </c>
      <c r="D21" s="1" t="str">
        <f>TRIM(_xlfn.XLOOKUP('Результат(Old)'!C21,Таблица!A:A,Таблица!B:B,"Ошибка",0))</f>
        <v>S, M, L, XL</v>
      </c>
      <c r="E21" s="1" t="s">
        <v>533</v>
      </c>
      <c r="F21">
        <f t="shared" si="0"/>
        <v>0</v>
      </c>
    </row>
    <row r="22" spans="2:6" ht="74.45" customHeight="1" x14ac:dyDescent="0.25">
      <c r="B22" t="s">
        <v>355</v>
      </c>
      <c r="C22" s="1" t="s">
        <v>45</v>
      </c>
      <c r="D22" s="1" t="str">
        <f>TRIM(_xlfn.XLOOKUP('Результат(Old)'!C22,Таблица!A:A,Таблица!B:B,"Ошибка",0))</f>
        <v>S, M, L, XL</v>
      </c>
      <c r="E22" s="1" t="str">
        <f ca="1">TRIM(_xlfn.XLOOKUP('Результат(Old)'!C22,Таблица!A:A,Таблица!E:E,"Ошибка",0))</f>
        <v>Black</v>
      </c>
      <c r="F22" t="str">
        <f t="shared" si="0"/>
        <v>Image_025.png</v>
      </c>
    </row>
    <row r="23" spans="2:6" ht="74.45" customHeight="1" x14ac:dyDescent="0.25">
      <c r="B23" t="s">
        <v>356</v>
      </c>
      <c r="C23" s="1" t="s">
        <v>47</v>
      </c>
      <c r="D23" s="1" t="str">
        <f>TRIM(_xlfn.XLOOKUP('Результат(Old)'!C23,Таблица!A:A,Таблица!B:B,"Ошибка",0))</f>
        <v>S, M, L, XL</v>
      </c>
      <c r="E23" s="1" t="s">
        <v>9</v>
      </c>
      <c r="F23" t="str">
        <f t="shared" si="0"/>
        <v>Image_028.jpg</v>
      </c>
    </row>
    <row r="24" spans="2:6" ht="74.45" customHeight="1" x14ac:dyDescent="0.25">
      <c r="C24" s="1" t="s">
        <v>47</v>
      </c>
      <c r="D24" s="1" t="str">
        <f>TRIM(_xlfn.XLOOKUP('Результат(Old)'!C24,Таблица!A:A,Таблица!B:B,"Ошибка",0))</f>
        <v>S, M, L, XL</v>
      </c>
      <c r="E24" s="1" t="s">
        <v>536</v>
      </c>
      <c r="F24" t="str">
        <f t="shared" si="0"/>
        <v>Image_029.jpg</v>
      </c>
    </row>
    <row r="25" spans="2:6" ht="74.45" customHeight="1" x14ac:dyDescent="0.25">
      <c r="C25" s="1" t="s">
        <v>47</v>
      </c>
      <c r="D25" s="1" t="str">
        <f>TRIM(_xlfn.XLOOKUP('Результат(Old)'!C25,Таблица!A:A,Таблица!B:B,"Ошибка",0))</f>
        <v>S, M, L, XL</v>
      </c>
      <c r="E25" s="1" t="s">
        <v>458</v>
      </c>
      <c r="F25">
        <f t="shared" si="0"/>
        <v>0</v>
      </c>
    </row>
    <row r="26" spans="2:6" ht="74.45" customHeight="1" x14ac:dyDescent="0.25">
      <c r="C26" s="1" t="s">
        <v>47</v>
      </c>
      <c r="D26" s="1" t="str">
        <f>TRIM(_xlfn.XLOOKUP('Результат(Old)'!C26,Таблица!A:A,Таблица!B:B,"Ошибка",0))</f>
        <v>S, M, L, XL</v>
      </c>
      <c r="E26" s="1" t="s">
        <v>562</v>
      </c>
      <c r="F26">
        <f t="shared" si="0"/>
        <v>0</v>
      </c>
    </row>
    <row r="27" spans="2:6" ht="74.45" customHeight="1" x14ac:dyDescent="0.25">
      <c r="B27" t="s">
        <v>357</v>
      </c>
      <c r="C27" s="1" t="s">
        <v>54</v>
      </c>
      <c r="D27" s="1" t="str">
        <f>TRIM(_xlfn.XLOOKUP('Результат(Old)'!C27,Таблица!A:A,Таблица!B:B,"Ошибка",0))</f>
        <v>S, M, L, XL</v>
      </c>
      <c r="E27" s="1" t="s">
        <v>9</v>
      </c>
      <c r="F27" t="str">
        <f t="shared" si="0"/>
        <v>Image_031.jpg</v>
      </c>
    </row>
    <row r="28" spans="2:6" ht="74.45" customHeight="1" x14ac:dyDescent="0.25">
      <c r="C28" s="1" t="s">
        <v>54</v>
      </c>
      <c r="D28" s="1" t="str">
        <f>TRIM(_xlfn.XLOOKUP('Результат(Old)'!C28,Таблица!A:A,Таблица!B:B,"Ошибка",0))</f>
        <v>S, M, L, XL</v>
      </c>
      <c r="E28" s="1" t="s">
        <v>566</v>
      </c>
      <c r="F28" t="str">
        <f t="shared" si="0"/>
        <v>Image_032.jpg</v>
      </c>
    </row>
    <row r="29" spans="2:6" ht="74.45" customHeight="1" x14ac:dyDescent="0.25">
      <c r="C29" s="1" t="s">
        <v>54</v>
      </c>
      <c r="D29" s="1" t="str">
        <f>TRIM(_xlfn.XLOOKUP('Результат(Old)'!C29,Таблица!A:A,Таблица!B:B,"Ошибка",0))</f>
        <v>S, M, L, XL</v>
      </c>
      <c r="E29" s="1" t="s">
        <v>459</v>
      </c>
      <c r="F29">
        <f t="shared" si="0"/>
        <v>0</v>
      </c>
    </row>
    <row r="30" spans="2:6" ht="74.45" customHeight="1" x14ac:dyDescent="0.25">
      <c r="C30" s="1" t="s">
        <v>54</v>
      </c>
      <c r="D30" s="1" t="str">
        <f>TRIM(_xlfn.XLOOKUP('Результат(Old)'!C30,Таблица!A:A,Таблица!B:B,"Ошибка",0))</f>
        <v>S, M, L, XL</v>
      </c>
      <c r="E30" s="1" t="s">
        <v>517</v>
      </c>
      <c r="F30">
        <f t="shared" si="0"/>
        <v>0</v>
      </c>
    </row>
    <row r="31" spans="2:6" ht="74.45" customHeight="1" x14ac:dyDescent="0.25">
      <c r="C31" s="1" t="s">
        <v>54</v>
      </c>
      <c r="D31" s="1" t="str">
        <f>TRIM(_xlfn.XLOOKUP('Результат(Old)'!C31,Таблица!A:A,Таблица!B:B,"Ошибка",0))</f>
        <v>S, M, L, XL</v>
      </c>
      <c r="E31" s="1" t="s">
        <v>565</v>
      </c>
      <c r="F31">
        <f t="shared" si="0"/>
        <v>0</v>
      </c>
    </row>
    <row r="32" spans="2:6" ht="74.45" customHeight="1" x14ac:dyDescent="0.25">
      <c r="B32" t="s">
        <v>358</v>
      </c>
      <c r="C32" s="1" t="s">
        <v>58</v>
      </c>
      <c r="D32" s="1" t="str">
        <f>TRIM(_xlfn.XLOOKUP('Результат(Old)'!C32,Таблица!A:A,Таблица!B:B,"Ошибка",0))</f>
        <v>S, M, L, XL</v>
      </c>
      <c r="E32" s="1" t="s">
        <v>9</v>
      </c>
      <c r="F32" t="str">
        <f t="shared" si="0"/>
        <v>Image_034.png</v>
      </c>
    </row>
    <row r="33" spans="2:6" ht="74.45" customHeight="1" x14ac:dyDescent="0.25">
      <c r="C33" s="1" t="s">
        <v>58</v>
      </c>
      <c r="D33" s="1" t="str">
        <f>TRIM(_xlfn.XLOOKUP('Результат(Old)'!C33,Таблица!A:A,Таблица!B:B,"Ошибка",0))</f>
        <v>S, M, L, XL</v>
      </c>
      <c r="E33" s="1" t="s">
        <v>513</v>
      </c>
      <c r="F33" t="str">
        <f t="shared" si="0"/>
        <v>Image_035.png</v>
      </c>
    </row>
    <row r="34" spans="2:6" ht="74.45" customHeight="1" x14ac:dyDescent="0.25">
      <c r="C34" s="1" t="s">
        <v>58</v>
      </c>
      <c r="D34" s="1" t="str">
        <f>TRIM(_xlfn.XLOOKUP('Результат(Old)'!C34,Таблица!A:A,Таблица!B:B,"Ошибка",0))</f>
        <v>S, M, L, XL</v>
      </c>
      <c r="E34" s="1" t="s">
        <v>536</v>
      </c>
      <c r="F34">
        <f t="shared" si="0"/>
        <v>0</v>
      </c>
    </row>
    <row r="35" spans="2:6" ht="74.45" customHeight="1" x14ac:dyDescent="0.25">
      <c r="B35" t="s">
        <v>359</v>
      </c>
      <c r="C35" s="1" t="s">
        <v>88</v>
      </c>
      <c r="D35" s="1" t="str">
        <f>TRIM(_xlfn.XLOOKUP('Результат(Old)'!C35,Таблица!A:A,Таблица!B:B,"Ошибка",0))</f>
        <v>S, M, L, XL</v>
      </c>
      <c r="E35" s="1" t="s">
        <v>9</v>
      </c>
      <c r="F35" t="str">
        <f t="shared" si="0"/>
        <v>Image_037.png</v>
      </c>
    </row>
    <row r="36" spans="2:6" ht="74.45" customHeight="1" x14ac:dyDescent="0.25">
      <c r="C36" s="1" t="s">
        <v>88</v>
      </c>
      <c r="D36" s="1" t="str">
        <f>TRIM(_xlfn.XLOOKUP('Результат(Old)'!C36,Таблица!A:A,Таблица!B:B,"Ошибка",0))</f>
        <v>S, M, L, XL</v>
      </c>
      <c r="E36" s="1" t="s">
        <v>536</v>
      </c>
      <c r="F36" t="str">
        <f t="shared" si="0"/>
        <v>Image_038.png</v>
      </c>
    </row>
    <row r="37" spans="2:6" ht="74.45" customHeight="1" x14ac:dyDescent="0.25">
      <c r="C37" s="1" t="s">
        <v>88</v>
      </c>
      <c r="D37" s="1" t="str">
        <f>TRIM(_xlfn.XLOOKUP('Результат(Old)'!C37,Таблица!A:A,Таблица!B:B,"Ошибка",0))</f>
        <v>S, M, L, XL</v>
      </c>
      <c r="E37" s="1" t="s">
        <v>517</v>
      </c>
      <c r="F37">
        <f t="shared" si="0"/>
        <v>0</v>
      </c>
    </row>
    <row r="38" spans="2:6" ht="74.45" customHeight="1" x14ac:dyDescent="0.25">
      <c r="B38" t="s">
        <v>360</v>
      </c>
      <c r="C38" s="1" t="s">
        <v>93</v>
      </c>
      <c r="D38" s="1" t="str">
        <f>TRIM(_xlfn.XLOOKUP('Результат(Old)'!C38,Таблица!A:A,Таблица!B:B,"Ошибка",0))</f>
        <v>S, M, L, XL</v>
      </c>
      <c r="E38" s="1" t="s">
        <v>516</v>
      </c>
      <c r="F38" t="str">
        <f t="shared" si="0"/>
        <v>Image_040.png</v>
      </c>
    </row>
    <row r="39" spans="2:6" ht="74.45" customHeight="1" x14ac:dyDescent="0.25">
      <c r="C39" s="1" t="s">
        <v>93</v>
      </c>
      <c r="D39" s="1" t="str">
        <f>TRIM(_xlfn.XLOOKUP('Результат(Old)'!C39,Таблица!A:A,Таблица!B:B,"Ошибка",0))</f>
        <v>S, M, L, XL</v>
      </c>
      <c r="E39" s="1" t="s">
        <v>9</v>
      </c>
      <c r="F39" t="str">
        <f t="shared" si="0"/>
        <v>Image_041.png</v>
      </c>
    </row>
    <row r="40" spans="2:6" ht="74.45" customHeight="1" x14ac:dyDescent="0.25">
      <c r="C40" s="1" t="s">
        <v>93</v>
      </c>
      <c r="D40" s="1" t="str">
        <f>TRIM(_xlfn.XLOOKUP('Результат(Old)'!C40,Таблица!A:A,Таблица!B:B,"Ошибка",0))</f>
        <v>S, M, L, XL</v>
      </c>
      <c r="E40" s="1" t="s">
        <v>456</v>
      </c>
      <c r="F40">
        <f t="shared" si="0"/>
        <v>0</v>
      </c>
    </row>
    <row r="41" spans="2:6" ht="74.45" customHeight="1" x14ac:dyDescent="0.25">
      <c r="B41" t="s">
        <v>361</v>
      </c>
      <c r="C41" s="1" t="s">
        <v>79</v>
      </c>
      <c r="D41" s="1" t="str">
        <f>TRIM(_xlfn.XLOOKUP('Результат(Old)'!C41,Таблица!A:A,Таблица!B:B,"Ошибка",0))</f>
        <v>S, M, L, XL</v>
      </c>
      <c r="E41" s="1" t="s">
        <v>9</v>
      </c>
      <c r="F41" t="str">
        <f t="shared" si="0"/>
        <v>Image_043.jpg</v>
      </c>
    </row>
    <row r="42" spans="2:6" ht="74.45" customHeight="1" x14ac:dyDescent="0.25">
      <c r="C42" s="1" t="s">
        <v>79</v>
      </c>
      <c r="D42" s="1" t="str">
        <f>TRIM(_xlfn.XLOOKUP('Результат(Old)'!C42,Таблица!A:A,Таблица!B:B,"Ошибка",0))</f>
        <v>S, M, L, XL</v>
      </c>
      <c r="E42" s="1" t="s">
        <v>513</v>
      </c>
      <c r="F42" t="str">
        <f t="shared" si="0"/>
        <v>Image_044.jpg</v>
      </c>
    </row>
    <row r="43" spans="2:6" ht="74.45" customHeight="1" x14ac:dyDescent="0.25">
      <c r="C43" s="1" t="s">
        <v>79</v>
      </c>
      <c r="D43" s="1" t="str">
        <f>TRIM(_xlfn.XLOOKUP('Результат(Old)'!C43,Таблица!A:A,Таблица!B:B,"Ошибка",0))</f>
        <v>S, M, L, XL</v>
      </c>
      <c r="E43" s="1" t="s">
        <v>565</v>
      </c>
      <c r="F43">
        <f t="shared" si="0"/>
        <v>0</v>
      </c>
    </row>
    <row r="44" spans="2:6" ht="74.45" customHeight="1" x14ac:dyDescent="0.25">
      <c r="B44" t="s">
        <v>362</v>
      </c>
      <c r="C44" s="1" t="s">
        <v>98</v>
      </c>
      <c r="D44" s="1" t="str">
        <f>TRIM(_xlfn.XLOOKUP('Результат(Old)'!C44,Таблица!A:A,Таблица!B:B,"Ошибка",0))</f>
        <v>S, M, L, XL</v>
      </c>
      <c r="E44" s="1" t="s">
        <v>9</v>
      </c>
      <c r="F44" t="str">
        <f t="shared" si="0"/>
        <v>Image_046.png</v>
      </c>
    </row>
    <row r="45" spans="2:6" ht="74.45" customHeight="1" x14ac:dyDescent="0.25">
      <c r="C45" s="1" t="s">
        <v>98</v>
      </c>
      <c r="D45" s="1" t="str">
        <f>TRIM(_xlfn.XLOOKUP('Результат(Old)'!C45,Таблица!A:A,Таблица!B:B,"Ошибка",0))</f>
        <v>S, M, L, XL</v>
      </c>
      <c r="E45" s="1" t="s">
        <v>459</v>
      </c>
      <c r="F45" t="str">
        <f t="shared" si="0"/>
        <v>Image_047.png</v>
      </c>
    </row>
    <row r="46" spans="2:6" ht="74.45" customHeight="1" x14ac:dyDescent="0.25">
      <c r="C46" s="1" t="s">
        <v>98</v>
      </c>
      <c r="D46" s="1" t="str">
        <f>TRIM(_xlfn.XLOOKUP('Результат(Old)'!C46,Таблица!A:A,Таблица!B:B,"Ошибка",0))</f>
        <v>S, M, L, XL</v>
      </c>
      <c r="E46" s="1" t="s">
        <v>517</v>
      </c>
      <c r="F46">
        <f t="shared" si="0"/>
        <v>0</v>
      </c>
    </row>
    <row r="47" spans="2:6" ht="74.45" customHeight="1" x14ac:dyDescent="0.25">
      <c r="B47" t="s">
        <v>363</v>
      </c>
      <c r="C47" s="1" t="s">
        <v>74</v>
      </c>
      <c r="D47" s="1" t="str">
        <f>TRIM(_xlfn.XLOOKUP('Результат(Old)'!C47,Таблица!A:A,Таблица!B:B,"Ошибка",0))</f>
        <v>S, M, L, XL</v>
      </c>
      <c r="E47" s="1" t="s">
        <v>9</v>
      </c>
      <c r="F47" t="str">
        <f t="shared" si="0"/>
        <v>Image_049.png</v>
      </c>
    </row>
    <row r="48" spans="2:6" ht="74.45" customHeight="1" x14ac:dyDescent="0.25">
      <c r="C48" s="1" t="s">
        <v>74</v>
      </c>
      <c r="D48" s="1" t="str">
        <f>TRIM(_xlfn.XLOOKUP('Результат(Old)'!C48,Таблица!A:A,Таблица!B:B,"Ошибка",0))</f>
        <v>S, M, L, XL</v>
      </c>
      <c r="E48" s="1" t="s">
        <v>459</v>
      </c>
      <c r="F48" t="str">
        <f t="shared" si="0"/>
        <v>Image_050.png</v>
      </c>
    </row>
    <row r="49" spans="2:6" ht="74.45" customHeight="1" x14ac:dyDescent="0.25">
      <c r="C49" s="1" t="s">
        <v>74</v>
      </c>
      <c r="D49" s="1" t="str">
        <f>TRIM(_xlfn.XLOOKUP('Результат(Old)'!C49,Таблица!A:A,Таблица!B:B,"Ошибка",0))</f>
        <v>S, M, L, XL</v>
      </c>
      <c r="E49" s="1" t="s">
        <v>456</v>
      </c>
      <c r="F49">
        <f t="shared" si="0"/>
        <v>0</v>
      </c>
    </row>
    <row r="50" spans="2:6" ht="74.45" customHeight="1" x14ac:dyDescent="0.25">
      <c r="B50" t="s">
        <v>364</v>
      </c>
      <c r="C50" s="1" t="s">
        <v>83</v>
      </c>
      <c r="D50" s="1" t="str">
        <f>TRIM(_xlfn.XLOOKUP('Результат(Old)'!C50,Таблица!A:A,Таблица!B:B,"Ошибка",0))</f>
        <v>S, M, L, XL</v>
      </c>
      <c r="E50" s="1" t="s">
        <v>564</v>
      </c>
      <c r="F50" t="str">
        <f t="shared" si="0"/>
        <v>Image_052.jpg</v>
      </c>
    </row>
    <row r="51" spans="2:6" ht="74.45" customHeight="1" x14ac:dyDescent="0.25">
      <c r="C51" s="1" t="s">
        <v>83</v>
      </c>
      <c r="D51" s="1" t="str">
        <f>TRIM(_xlfn.XLOOKUP('Результат(Old)'!C51,Таблица!A:A,Таблица!B:B,"Ошибка",0))</f>
        <v>S, M, L, XL</v>
      </c>
      <c r="E51" s="1" t="s">
        <v>554</v>
      </c>
      <c r="F51" t="str">
        <f t="shared" si="0"/>
        <v>Image_053.jpg</v>
      </c>
    </row>
    <row r="52" spans="2:6" ht="74.45" customHeight="1" x14ac:dyDescent="0.25">
      <c r="C52" s="1" t="s">
        <v>83</v>
      </c>
      <c r="D52" s="1" t="str">
        <f>TRIM(_xlfn.XLOOKUP('Результат(Old)'!C52,Таблица!A:A,Таблица!B:B,"Ошибка",0))</f>
        <v>S, M, L, XL</v>
      </c>
      <c r="E52" s="1" t="s">
        <v>512</v>
      </c>
      <c r="F52">
        <f t="shared" si="0"/>
        <v>0</v>
      </c>
    </row>
    <row r="53" spans="2:6" ht="74.45" customHeight="1" x14ac:dyDescent="0.25">
      <c r="C53" s="1" t="s">
        <v>83</v>
      </c>
      <c r="D53" s="1" t="str">
        <f>TRIM(_xlfn.XLOOKUP('Результат(Old)'!C53,Таблица!A:A,Таблица!B:B,"Ошибка",0))</f>
        <v>S, M, L, XL</v>
      </c>
      <c r="E53" s="1" t="s">
        <v>460</v>
      </c>
      <c r="F53">
        <f t="shared" si="0"/>
        <v>0</v>
      </c>
    </row>
    <row r="54" spans="2:6" ht="74.45" customHeight="1" x14ac:dyDescent="0.25">
      <c r="C54" s="1" t="s">
        <v>83</v>
      </c>
      <c r="D54" s="1" t="str">
        <f>TRIM(_xlfn.XLOOKUP('Результат(Old)'!C54,Таблица!A:A,Таблица!B:B,"Ошибка",0))</f>
        <v>S, M, L, XL</v>
      </c>
      <c r="E54" s="1" t="s">
        <v>516</v>
      </c>
      <c r="F54">
        <f t="shared" si="0"/>
        <v>0</v>
      </c>
    </row>
    <row r="55" spans="2:6" ht="74.45" customHeight="1" x14ac:dyDescent="0.25">
      <c r="C55" s="1" t="s">
        <v>83</v>
      </c>
      <c r="D55" s="1" t="str">
        <f>TRIM(_xlfn.XLOOKUP('Результат(Old)'!C55,Таблица!A:A,Таблица!B:B,"Ошибка",0))</f>
        <v>S, M, L, XL</v>
      </c>
      <c r="E55" s="1" t="s">
        <v>9</v>
      </c>
      <c r="F55">
        <f t="shared" si="0"/>
        <v>0</v>
      </c>
    </row>
    <row r="56" spans="2:6" ht="74.45" customHeight="1" x14ac:dyDescent="0.25">
      <c r="C56" s="1" t="s">
        <v>83</v>
      </c>
      <c r="D56" s="1" t="str">
        <f>TRIM(_xlfn.XLOOKUP('Результат(Old)'!C56,Таблица!A:A,Таблица!B:B,"Ошибка",0))</f>
        <v>S, M, L, XL</v>
      </c>
      <c r="E56" s="1" t="s">
        <v>563</v>
      </c>
      <c r="F56">
        <f t="shared" si="0"/>
        <v>0</v>
      </c>
    </row>
    <row r="57" spans="2:6" ht="74.45" customHeight="1" x14ac:dyDescent="0.25">
      <c r="B57" t="s">
        <v>365</v>
      </c>
      <c r="C57" s="1" t="s">
        <v>61</v>
      </c>
      <c r="D57" s="1" t="str">
        <f>TRIM(_xlfn.XLOOKUP('Результат(Old)'!C57,Таблица!A:A,Таблица!B:B,"Ошибка",0))</f>
        <v>S, M, L, XL</v>
      </c>
      <c r="E57" s="1" t="s">
        <v>559</v>
      </c>
      <c r="F57" t="str">
        <f t="shared" si="0"/>
        <v>Image_056.png</v>
      </c>
    </row>
    <row r="58" spans="2:6" ht="74.45" customHeight="1" x14ac:dyDescent="0.25">
      <c r="C58" s="1" t="s">
        <v>61</v>
      </c>
      <c r="D58" s="1" t="str">
        <f>TRIM(_xlfn.XLOOKUP('Результат(Old)'!C58,Таблица!A:A,Таблица!B:B,"Ошибка",0))</f>
        <v>S, M, L, XL</v>
      </c>
      <c r="E58" s="1" t="s">
        <v>461</v>
      </c>
      <c r="F58" t="str">
        <f t="shared" si="0"/>
        <v>Image_057.png</v>
      </c>
    </row>
    <row r="59" spans="2:6" ht="74.45" customHeight="1" x14ac:dyDescent="0.25">
      <c r="C59" s="1" t="s">
        <v>61</v>
      </c>
      <c r="D59" s="1" t="str">
        <f>TRIM(_xlfn.XLOOKUP('Результат(Old)'!C59,Таблица!A:A,Таблица!B:B,"Ошибка",0))</f>
        <v>S, M, L, XL</v>
      </c>
      <c r="E59" s="1" t="s">
        <v>556</v>
      </c>
      <c r="F59">
        <f t="shared" si="0"/>
        <v>0</v>
      </c>
    </row>
    <row r="60" spans="2:6" ht="74.45" customHeight="1" x14ac:dyDescent="0.25">
      <c r="C60" s="1" t="s">
        <v>61</v>
      </c>
      <c r="D60" s="1" t="str">
        <f>TRIM(_xlfn.XLOOKUP('Результат(Old)'!C60,Таблица!A:A,Таблица!B:B,"Ошибка",0))</f>
        <v>S, M, L, XL</v>
      </c>
      <c r="E60" s="1" t="s">
        <v>557</v>
      </c>
      <c r="F60">
        <f t="shared" si="0"/>
        <v>0</v>
      </c>
    </row>
    <row r="61" spans="2:6" ht="74.45" customHeight="1" x14ac:dyDescent="0.25">
      <c r="C61" s="1" t="s">
        <v>61</v>
      </c>
      <c r="D61" s="1" t="str">
        <f>TRIM(_xlfn.XLOOKUP('Результат(Old)'!C61,Таблица!A:A,Таблица!B:B,"Ошибка",0))</f>
        <v>S, M, L, XL</v>
      </c>
      <c r="E61" s="1" t="s">
        <v>558</v>
      </c>
      <c r="F61">
        <f t="shared" si="0"/>
        <v>0</v>
      </c>
    </row>
    <row r="62" spans="2:6" ht="74.45" customHeight="1" x14ac:dyDescent="0.25">
      <c r="C62" s="1" t="s">
        <v>61</v>
      </c>
      <c r="D62" s="1" t="str">
        <f>TRIM(_xlfn.XLOOKUP('Результат(Old)'!C62,Таблица!A:A,Таблица!B:B,"Ошибка",0))</f>
        <v>S, M, L, XL</v>
      </c>
      <c r="E62" s="1" t="s">
        <v>9</v>
      </c>
      <c r="F62">
        <f t="shared" si="0"/>
        <v>0</v>
      </c>
    </row>
    <row r="63" spans="2:6" ht="74.45" customHeight="1" x14ac:dyDescent="0.25">
      <c r="C63" s="1" t="s">
        <v>61</v>
      </c>
      <c r="D63" s="1" t="str">
        <f>TRIM(_xlfn.XLOOKUP('Результат(Old)'!C63,Таблица!A:A,Таблица!B:B,"Ошибка",0))</f>
        <v>S, M, L, XL</v>
      </c>
      <c r="E63" s="1" t="s">
        <v>549</v>
      </c>
      <c r="F63">
        <f t="shared" si="0"/>
        <v>0</v>
      </c>
    </row>
    <row r="64" spans="2:6" ht="74.45" customHeight="1" x14ac:dyDescent="0.25">
      <c r="B64" t="s">
        <v>366</v>
      </c>
      <c r="C64" s="1" t="s">
        <v>67</v>
      </c>
      <c r="D64" s="1" t="str">
        <f>TRIM(_xlfn.XLOOKUP('Результат(Old)'!C64,Таблица!A:A,Таблица!B:B,"Ошибка",0))</f>
        <v>S, M, L, XL</v>
      </c>
      <c r="E64" s="1" t="s">
        <v>9</v>
      </c>
      <c r="F64" t="str">
        <f t="shared" si="0"/>
        <v>Image_060.png</v>
      </c>
    </row>
    <row r="65" spans="2:6" ht="74.45" customHeight="1" x14ac:dyDescent="0.25">
      <c r="C65" s="1" t="s">
        <v>67</v>
      </c>
      <c r="D65" s="1" t="str">
        <f>TRIM(_xlfn.XLOOKUP('Результат(Old)'!C65,Таблица!A:A,Таблица!B:B,"Ошибка",0))</f>
        <v>S, M, L, XL</v>
      </c>
      <c r="E65" s="1" t="s">
        <v>542</v>
      </c>
      <c r="F65" t="str">
        <f t="shared" si="0"/>
        <v>Image_061.png</v>
      </c>
    </row>
    <row r="66" spans="2:6" ht="74.45" customHeight="1" x14ac:dyDescent="0.25">
      <c r="B66" t="s">
        <v>367</v>
      </c>
      <c r="C66" s="1" t="s">
        <v>103</v>
      </c>
      <c r="D66" s="1" t="str">
        <f>TRIM(_xlfn.XLOOKUP('Результат(Old)'!C66,Таблица!A:A,Таблица!B:B,"Ошибка",0))</f>
        <v>S, M, L, XL, XXL</v>
      </c>
      <c r="E66" s="1" t="s">
        <v>9</v>
      </c>
      <c r="F66" t="str">
        <f t="shared" si="0"/>
        <v>Image_063.png</v>
      </c>
    </row>
    <row r="67" spans="2:6" ht="74.45" customHeight="1" x14ac:dyDescent="0.25">
      <c r="C67" s="1" t="s">
        <v>103</v>
      </c>
      <c r="D67" s="1" t="str">
        <f>TRIM(_xlfn.XLOOKUP('Результат(Old)'!C67,Таблица!A:A,Таблица!B:B,"Ошибка",0))</f>
        <v>S, M, L, XL, XXL</v>
      </c>
      <c r="E67" s="1" t="s">
        <v>549</v>
      </c>
      <c r="F67" t="str">
        <f t="shared" ref="F67:F130" si="1">IF(AND(B66&lt;&gt;"",B67=""),LEFT(B66,6)&amp;RIGHT("000"&amp;VALUE(MID(B66,FIND("_",B66)+1,3))+1,3)&amp;RIGHT(B66,4),B67)</f>
        <v>Image_064.png</v>
      </c>
    </row>
    <row r="68" spans="2:6" ht="74.45" customHeight="1" x14ac:dyDescent="0.25">
      <c r="C68" s="1" t="s">
        <v>103</v>
      </c>
      <c r="D68" s="1" t="str">
        <f>TRIM(_xlfn.XLOOKUP('Результат(Old)'!C68,Таблица!A:A,Таблица!B:B,"Ошибка",0))</f>
        <v>S, M, L, XL, XXL</v>
      </c>
      <c r="E68" s="1" t="s">
        <v>517</v>
      </c>
      <c r="F68">
        <f t="shared" si="1"/>
        <v>0</v>
      </c>
    </row>
    <row r="69" spans="2:6" ht="74.45" customHeight="1" x14ac:dyDescent="0.25">
      <c r="C69" s="1" t="s">
        <v>103</v>
      </c>
      <c r="D69" s="1" t="str">
        <f>TRIM(_xlfn.XLOOKUP('Результат(Old)'!C69,Таблица!A:A,Таблица!B:B,"Ошибка",0))</f>
        <v>S, M, L, XL, XXL</v>
      </c>
      <c r="E69" s="1" t="s">
        <v>562</v>
      </c>
      <c r="F69">
        <f t="shared" si="1"/>
        <v>0</v>
      </c>
    </row>
    <row r="70" spans="2:6" ht="74.45" customHeight="1" x14ac:dyDescent="0.25">
      <c r="B70" t="s">
        <v>368</v>
      </c>
      <c r="C70" s="1" t="s">
        <v>123</v>
      </c>
      <c r="D70" s="1" t="str">
        <f>TRIM(_xlfn.XLOOKUP('Результат(Old)'!C70,Таблица!A:A,Таблица!B:B,"Ошибка",0))</f>
        <v>S, M, L, XL</v>
      </c>
      <c r="E70" s="1" t="s">
        <v>561</v>
      </c>
      <c r="F70" t="str">
        <f t="shared" si="1"/>
        <v>Image_066.jpg</v>
      </c>
    </row>
    <row r="71" spans="2:6" ht="74.45" customHeight="1" x14ac:dyDescent="0.25">
      <c r="C71" s="1" t="s">
        <v>123</v>
      </c>
      <c r="D71" s="1" t="str">
        <f>TRIM(_xlfn.XLOOKUP('Результат(Old)'!C71,Таблица!A:A,Таблица!B:B,"Ошибка",0))</f>
        <v>S, M, L, XL</v>
      </c>
      <c r="E71" s="1" t="s">
        <v>9</v>
      </c>
      <c r="F71" t="str">
        <f t="shared" si="1"/>
        <v>Image_067.jpg</v>
      </c>
    </row>
    <row r="72" spans="2:6" ht="74.45" customHeight="1" x14ac:dyDescent="0.25">
      <c r="C72" s="1" t="s">
        <v>123</v>
      </c>
      <c r="D72" s="1" t="str">
        <f>TRIM(_xlfn.XLOOKUP('Результат(Old)'!C72,Таблица!A:A,Таблица!B:B,"Ошибка",0))</f>
        <v>S, M, L, XL</v>
      </c>
      <c r="E72" s="1" t="s">
        <v>537</v>
      </c>
      <c r="F72">
        <f t="shared" si="1"/>
        <v>0</v>
      </c>
    </row>
    <row r="73" spans="2:6" ht="74.45" customHeight="1" x14ac:dyDescent="0.25">
      <c r="B73" t="s">
        <v>369</v>
      </c>
      <c r="C73" s="1" t="s">
        <v>7</v>
      </c>
      <c r="D73" s="1" t="str">
        <f>TRIM(_xlfn.XLOOKUP('Результат(Old)'!C73,Таблица!A:A,Таблица!B:B,"Ошибка",0))</f>
        <v>S, M, L, XL</v>
      </c>
      <c r="E73" s="1" t="s">
        <v>9</v>
      </c>
      <c r="F73" t="str">
        <f t="shared" si="1"/>
        <v>Image_069.png</v>
      </c>
    </row>
    <row r="74" spans="2:6" ht="74.45" customHeight="1" x14ac:dyDescent="0.25">
      <c r="C74" s="1" t="s">
        <v>7</v>
      </c>
      <c r="D74" s="1" t="str">
        <f>TRIM(_xlfn.XLOOKUP('Результат(Old)'!C74,Таблица!A:A,Таблица!B:B,"Ошибка",0))</f>
        <v>S, M, L, XL</v>
      </c>
      <c r="E74" s="1" t="s">
        <v>461</v>
      </c>
      <c r="F74" t="str">
        <f t="shared" si="1"/>
        <v>Image_070.png</v>
      </c>
    </row>
    <row r="75" spans="2:6" ht="74.45" customHeight="1" x14ac:dyDescent="0.25">
      <c r="B75" t="s">
        <v>370</v>
      </c>
      <c r="C75" s="1" t="s">
        <v>115</v>
      </c>
      <c r="D75" s="1" t="str">
        <f>TRIM(_xlfn.XLOOKUP('Результат(Old)'!C75,Таблица!A:A,Таблица!B:B,"Ошибка",0))</f>
        <v>S, M, L, XL</v>
      </c>
      <c r="E75" s="1" t="s">
        <v>9</v>
      </c>
      <c r="F75" t="str">
        <f t="shared" si="1"/>
        <v>Image_072.jpg</v>
      </c>
    </row>
    <row r="76" spans="2:6" ht="74.45" customHeight="1" x14ac:dyDescent="0.25">
      <c r="C76" s="1" t="s">
        <v>115</v>
      </c>
      <c r="D76" s="1" t="str">
        <f>TRIM(_xlfn.XLOOKUP('Результат(Old)'!C76,Таблица!A:A,Таблица!B:B,"Ошибка",0))</f>
        <v>S, M, L, XL</v>
      </c>
      <c r="E76" s="1" t="s">
        <v>462</v>
      </c>
      <c r="F76" t="str">
        <f t="shared" si="1"/>
        <v>Image_073.jpg</v>
      </c>
    </row>
    <row r="77" spans="2:6" ht="74.45" customHeight="1" x14ac:dyDescent="0.25">
      <c r="C77" s="1" t="s">
        <v>115</v>
      </c>
      <c r="D77" s="1" t="str">
        <f>TRIM(_xlfn.XLOOKUP('Результат(Old)'!C77,Таблица!A:A,Таблица!B:B,"Ошибка",0))</f>
        <v>S, M, L, XL</v>
      </c>
      <c r="E77" s="1" t="s">
        <v>542</v>
      </c>
      <c r="F77">
        <f t="shared" si="1"/>
        <v>0</v>
      </c>
    </row>
    <row r="78" spans="2:6" ht="74.45" customHeight="1" x14ac:dyDescent="0.25">
      <c r="B78" t="s">
        <v>371</v>
      </c>
      <c r="C78" s="1" t="s">
        <v>110</v>
      </c>
      <c r="D78" s="1" t="str">
        <f>TRIM(_xlfn.XLOOKUP('Результат(Old)'!C78,Таблица!A:A,Таблица!B:B,"Ошибка",0))</f>
        <v>S, M, L, XL</v>
      </c>
      <c r="E78" s="1" t="s">
        <v>516</v>
      </c>
      <c r="F78" t="str">
        <f t="shared" si="1"/>
        <v>Image_075.jpg</v>
      </c>
    </row>
    <row r="79" spans="2:6" ht="74.45" customHeight="1" x14ac:dyDescent="0.25">
      <c r="C79" s="1" t="s">
        <v>110</v>
      </c>
      <c r="D79" s="1" t="str">
        <f>TRIM(_xlfn.XLOOKUP('Результат(Old)'!C79,Таблица!A:A,Таблица!B:B,"Ошибка",0))</f>
        <v>S, M, L, XL</v>
      </c>
      <c r="E79" s="1" t="s">
        <v>9</v>
      </c>
      <c r="F79" t="str">
        <f t="shared" si="1"/>
        <v>Image_076.jpg</v>
      </c>
    </row>
    <row r="80" spans="2:6" ht="74.45" customHeight="1" x14ac:dyDescent="0.25">
      <c r="C80" s="1" t="s">
        <v>110</v>
      </c>
      <c r="D80" s="1" t="str">
        <f>TRIM(_xlfn.XLOOKUP('Результат(Old)'!C80,Таблица!A:A,Таблица!B:B,"Ошибка",0))</f>
        <v>S, M, L, XL</v>
      </c>
      <c r="E80" s="1" t="s">
        <v>458</v>
      </c>
      <c r="F80">
        <f t="shared" si="1"/>
        <v>0</v>
      </c>
    </row>
    <row r="81" spans="2:6" ht="74.45" customHeight="1" x14ac:dyDescent="0.25">
      <c r="B81" t="s">
        <v>372</v>
      </c>
      <c r="C81" s="1" t="s">
        <v>127</v>
      </c>
      <c r="D81" s="1" t="str">
        <f>TRIM(_xlfn.XLOOKUP('Результат(Old)'!C81,Таблица!A:A,Таблица!B:B,"Ошибка",0))</f>
        <v>S, M, L, XL</v>
      </c>
      <c r="E81" s="1" t="s">
        <v>468</v>
      </c>
      <c r="F81" t="str">
        <f t="shared" si="1"/>
        <v>Image_078.png</v>
      </c>
    </row>
    <row r="82" spans="2:6" ht="74.45" customHeight="1" x14ac:dyDescent="0.25">
      <c r="C82" s="1" t="s">
        <v>127</v>
      </c>
      <c r="D82" s="1" t="str">
        <f>TRIM(_xlfn.XLOOKUP('Результат(Old)'!C82,Таблица!A:A,Таблица!B:B,"Ошибка",0))</f>
        <v>S, M, L, XL</v>
      </c>
      <c r="E82" s="1" t="s">
        <v>461</v>
      </c>
      <c r="F82" t="str">
        <f t="shared" si="1"/>
        <v>Image_079.png</v>
      </c>
    </row>
    <row r="83" spans="2:6" ht="74.45" customHeight="1" x14ac:dyDescent="0.25">
      <c r="B83" t="s">
        <v>373</v>
      </c>
      <c r="C83" s="1" t="s">
        <v>6</v>
      </c>
      <c r="D83" s="1" t="str">
        <f>TRIM(_xlfn.XLOOKUP('Результат(Old)'!C83,Таблица!A:A,Таблица!B:B,"Ошибка",0))</f>
        <v>S, M, L, XL</v>
      </c>
      <c r="E83" s="1" t="s">
        <v>559</v>
      </c>
      <c r="F83" t="str">
        <f t="shared" si="1"/>
        <v>Image_081.png</v>
      </c>
    </row>
    <row r="84" spans="2:6" ht="74.45" customHeight="1" x14ac:dyDescent="0.25">
      <c r="C84" s="1" t="s">
        <v>6</v>
      </c>
      <c r="D84" s="1" t="str">
        <f>TRIM(_xlfn.XLOOKUP('Результат(Old)'!C84,Таблица!A:A,Таблица!B:B,"Ошибка",0))</f>
        <v>S, M, L, XL</v>
      </c>
      <c r="E84" s="1" t="s">
        <v>461</v>
      </c>
      <c r="F84" t="str">
        <f t="shared" si="1"/>
        <v>Image_082.png</v>
      </c>
    </row>
    <row r="85" spans="2:6" ht="74.45" customHeight="1" x14ac:dyDescent="0.25">
      <c r="C85" s="1" t="s">
        <v>6</v>
      </c>
      <c r="D85" s="1" t="str">
        <f>TRIM(_xlfn.XLOOKUP('Результат(Old)'!C85,Таблица!A:A,Таблица!B:B,"Ошибка",0))</f>
        <v>S, M, L, XL</v>
      </c>
      <c r="E85" s="1" t="s">
        <v>556</v>
      </c>
      <c r="F85">
        <f t="shared" si="1"/>
        <v>0</v>
      </c>
    </row>
    <row r="86" spans="2:6" ht="74.45" customHeight="1" x14ac:dyDescent="0.25">
      <c r="C86" s="1" t="s">
        <v>6</v>
      </c>
      <c r="D86" s="1" t="str">
        <f>TRIM(_xlfn.XLOOKUP('Результат(Old)'!C86,Таблица!A:A,Таблица!B:B,"Ошибка",0))</f>
        <v>S, M, L, XL</v>
      </c>
      <c r="E86" s="1" t="s">
        <v>557</v>
      </c>
      <c r="F86">
        <f t="shared" si="1"/>
        <v>0</v>
      </c>
    </row>
    <row r="87" spans="2:6" ht="74.45" customHeight="1" x14ac:dyDescent="0.25">
      <c r="C87" s="1" t="s">
        <v>6</v>
      </c>
      <c r="D87" s="1" t="str">
        <f>TRIM(_xlfn.XLOOKUP('Результат(Old)'!C87,Таблица!A:A,Таблица!B:B,"Ошибка",0))</f>
        <v>S, M, L, XL</v>
      </c>
      <c r="E87" s="1" t="s">
        <v>558</v>
      </c>
      <c r="F87">
        <f t="shared" si="1"/>
        <v>0</v>
      </c>
    </row>
    <row r="88" spans="2:6" ht="74.45" customHeight="1" x14ac:dyDescent="0.25">
      <c r="C88" s="1" t="s">
        <v>6</v>
      </c>
      <c r="D88" s="1" t="str">
        <f>TRIM(_xlfn.XLOOKUP('Результат(Old)'!C88,Таблица!A:A,Таблица!B:B,"Ошибка",0))</f>
        <v>S, M, L, XL</v>
      </c>
      <c r="E88" s="1" t="s">
        <v>9</v>
      </c>
      <c r="F88">
        <f t="shared" si="1"/>
        <v>0</v>
      </c>
    </row>
    <row r="89" spans="2:6" ht="74.45" customHeight="1" x14ac:dyDescent="0.25">
      <c r="C89" s="1" t="s">
        <v>6</v>
      </c>
      <c r="D89" s="1" t="str">
        <f>TRIM(_xlfn.XLOOKUP('Результат(Old)'!C89,Таблица!A:A,Таблица!B:B,"Ошибка",0))</f>
        <v>S, M, L, XL</v>
      </c>
      <c r="E89" s="1" t="s">
        <v>549</v>
      </c>
      <c r="F89">
        <f t="shared" si="1"/>
        <v>0</v>
      </c>
    </row>
    <row r="90" spans="2:6" ht="74.45" customHeight="1" x14ac:dyDescent="0.25">
      <c r="C90" s="1" t="s">
        <v>6</v>
      </c>
      <c r="D90" s="1" t="str">
        <f>TRIM(_xlfn.XLOOKUP('Результат(Old)'!C90,Таблица!A:A,Таблица!B:B,"Ошибка",0))</f>
        <v>S, M, L, XL</v>
      </c>
      <c r="E90" s="1" t="s">
        <v>560</v>
      </c>
      <c r="F90">
        <f t="shared" si="1"/>
        <v>0</v>
      </c>
    </row>
    <row r="91" spans="2:6" ht="74.45" customHeight="1" x14ac:dyDescent="0.25">
      <c r="B91" t="s">
        <v>374</v>
      </c>
      <c r="C91" s="1" t="s">
        <v>8</v>
      </c>
      <c r="D91" s="1" t="str">
        <f>TRIM(_xlfn.XLOOKUP('Результат(Old)'!C91,Таблица!A:A,Таблица!B:B,"Ошибка",0))</f>
        <v>S, M, L, XL</v>
      </c>
      <c r="E91" s="1" t="s">
        <v>559</v>
      </c>
      <c r="F91" t="str">
        <f t="shared" si="1"/>
        <v>Image_085.png</v>
      </c>
    </row>
    <row r="92" spans="2:6" ht="74.45" customHeight="1" x14ac:dyDescent="0.25">
      <c r="C92" s="1" t="s">
        <v>8</v>
      </c>
      <c r="D92" s="1" t="str">
        <f>TRIM(_xlfn.XLOOKUP('Результат(Old)'!C92,Таблица!A:A,Таблица!B:B,"Ошибка",0))</f>
        <v>S, M, L, XL</v>
      </c>
      <c r="E92" s="1" t="s">
        <v>461</v>
      </c>
      <c r="F92" t="str">
        <f t="shared" si="1"/>
        <v>Image_086.png</v>
      </c>
    </row>
    <row r="93" spans="2:6" ht="74.45" customHeight="1" x14ac:dyDescent="0.25">
      <c r="C93" s="1" t="s">
        <v>8</v>
      </c>
      <c r="D93" s="1" t="str">
        <f>TRIM(_xlfn.XLOOKUP('Результат(Old)'!C93,Таблица!A:A,Таблица!B:B,"Ошибка",0))</f>
        <v>S, M, L, XL</v>
      </c>
      <c r="E93" s="1" t="s">
        <v>556</v>
      </c>
      <c r="F93">
        <f t="shared" si="1"/>
        <v>0</v>
      </c>
    </row>
    <row r="94" spans="2:6" ht="74.45" customHeight="1" x14ac:dyDescent="0.25">
      <c r="C94" s="1" t="s">
        <v>8</v>
      </c>
      <c r="D94" s="1" t="str">
        <f>TRIM(_xlfn.XLOOKUP('Результат(Old)'!C94,Таблица!A:A,Таблица!B:B,"Ошибка",0))</f>
        <v>S, M, L, XL</v>
      </c>
      <c r="E94" s="1" t="s">
        <v>557</v>
      </c>
      <c r="F94">
        <f t="shared" si="1"/>
        <v>0</v>
      </c>
    </row>
    <row r="95" spans="2:6" ht="74.45" customHeight="1" x14ac:dyDescent="0.25">
      <c r="C95" s="1" t="s">
        <v>8</v>
      </c>
      <c r="D95" s="1" t="str">
        <f>TRIM(_xlfn.XLOOKUP('Результат(Old)'!C95,Таблица!A:A,Таблица!B:B,"Ошибка",0))</f>
        <v>S, M, L, XL</v>
      </c>
      <c r="E95" s="1" t="s">
        <v>558</v>
      </c>
      <c r="F95">
        <f t="shared" si="1"/>
        <v>0</v>
      </c>
    </row>
    <row r="96" spans="2:6" ht="74.45" customHeight="1" x14ac:dyDescent="0.25">
      <c r="C96" s="1" t="s">
        <v>8</v>
      </c>
      <c r="D96" s="1" t="str">
        <f>TRIM(_xlfn.XLOOKUP('Результат(Old)'!C96,Таблица!A:A,Таблица!B:B,"Ошибка",0))</f>
        <v>S, M, L, XL</v>
      </c>
      <c r="E96" s="1" t="s">
        <v>9</v>
      </c>
      <c r="F96">
        <f t="shared" si="1"/>
        <v>0</v>
      </c>
    </row>
    <row r="97" spans="2:6" ht="74.45" customHeight="1" x14ac:dyDescent="0.25">
      <c r="C97" s="1" t="s">
        <v>8</v>
      </c>
      <c r="D97" s="1" t="str">
        <f>TRIM(_xlfn.XLOOKUP('Результат(Old)'!C97,Таблица!A:A,Таблица!B:B,"Ошибка",0))</f>
        <v>S, M, L, XL</v>
      </c>
      <c r="E97" s="1" t="s">
        <v>549</v>
      </c>
      <c r="F97">
        <f t="shared" si="1"/>
        <v>0</v>
      </c>
    </row>
    <row r="98" spans="2:6" ht="74.45" customHeight="1" x14ac:dyDescent="0.25">
      <c r="B98" t="s">
        <v>375</v>
      </c>
      <c r="C98" s="1" t="s">
        <v>136</v>
      </c>
      <c r="D98" s="1" t="str">
        <f>TRIM(_xlfn.XLOOKUP('Результат(Old)'!C98,Таблица!A:A,Таблица!B:B,"Ошибка",0))</f>
        <v>S, M, L, XL</v>
      </c>
      <c r="E98" s="1" t="s">
        <v>508</v>
      </c>
      <c r="F98" t="str">
        <f t="shared" si="1"/>
        <v>Image_089.png</v>
      </c>
    </row>
    <row r="99" spans="2:6" ht="74.45" customHeight="1" x14ac:dyDescent="0.25">
      <c r="C99" s="1" t="s">
        <v>136</v>
      </c>
      <c r="D99" s="1" t="str">
        <f>TRIM(_xlfn.XLOOKUP('Результат(Old)'!C99,Таблица!A:A,Таблица!B:B,"Ошибка",0))</f>
        <v>S, M, L, XL</v>
      </c>
      <c r="E99" s="1" t="s">
        <v>546</v>
      </c>
      <c r="F99" t="str">
        <f t="shared" si="1"/>
        <v>Image_090.png</v>
      </c>
    </row>
    <row r="100" spans="2:6" ht="74.45" customHeight="1" x14ac:dyDescent="0.25">
      <c r="C100" s="1" t="s">
        <v>136</v>
      </c>
      <c r="D100" s="1" t="str">
        <f>TRIM(_xlfn.XLOOKUP('Результат(Old)'!C100,Таблица!A:A,Таблица!B:B,"Ошибка",0))</f>
        <v>S, M, L, XL</v>
      </c>
      <c r="E100" s="1" t="s">
        <v>555</v>
      </c>
      <c r="F100">
        <f t="shared" si="1"/>
        <v>0</v>
      </c>
    </row>
    <row r="101" spans="2:6" ht="74.45" customHeight="1" x14ac:dyDescent="0.25">
      <c r="B101" t="s">
        <v>376</v>
      </c>
      <c r="C101" s="1" t="s">
        <v>130</v>
      </c>
      <c r="D101" s="1" t="str">
        <f>TRIM(_xlfn.XLOOKUP('Результат(Old)'!C101,Таблица!A:A,Таблица!B:B,"Ошибка",0))</f>
        <v>S, M, L, XL, XXL, XXXL</v>
      </c>
      <c r="E101" s="1" t="s">
        <v>9</v>
      </c>
      <c r="F101" t="str">
        <f t="shared" si="1"/>
        <v>Image_092.png</v>
      </c>
    </row>
    <row r="102" spans="2:6" ht="74.45" customHeight="1" x14ac:dyDescent="0.25">
      <c r="C102" s="1" t="s">
        <v>130</v>
      </c>
      <c r="D102" s="1" t="str">
        <f>TRIM(_xlfn.XLOOKUP('Результат(Old)'!C102,Таблица!A:A,Таблица!B:B,"Ошибка",0))</f>
        <v>S, M, L, XL, XXL, XXXL</v>
      </c>
      <c r="E102" s="1" t="s">
        <v>463</v>
      </c>
      <c r="F102" t="str">
        <f t="shared" si="1"/>
        <v>Image_093.png</v>
      </c>
    </row>
    <row r="103" spans="2:6" ht="74.45" customHeight="1" x14ac:dyDescent="0.25">
      <c r="C103" s="1" t="s">
        <v>130</v>
      </c>
      <c r="D103" s="1" t="str">
        <f>TRIM(_xlfn.XLOOKUP('Результат(Old)'!C103,Таблица!A:A,Таблица!B:B,"Ошибка",0))</f>
        <v>S, M, L, XL, XXL, XXXL</v>
      </c>
      <c r="E103" s="1" t="s">
        <v>553</v>
      </c>
      <c r="F103">
        <f t="shared" si="1"/>
        <v>0</v>
      </c>
    </row>
    <row r="104" spans="2:6" ht="74.45" customHeight="1" x14ac:dyDescent="0.25">
      <c r="C104" s="1" t="s">
        <v>130</v>
      </c>
      <c r="D104" s="1" t="str">
        <f>TRIM(_xlfn.XLOOKUP('Результат(Old)'!C104,Таблица!A:A,Таблица!B:B,"Ошибка",0))</f>
        <v>S, M, L, XL, XXL, XXXL</v>
      </c>
      <c r="E104" s="1" t="s">
        <v>555</v>
      </c>
      <c r="F104">
        <f t="shared" si="1"/>
        <v>0</v>
      </c>
    </row>
    <row r="105" spans="2:6" ht="74.45" customHeight="1" x14ac:dyDescent="0.25">
      <c r="B105" t="s">
        <v>377</v>
      </c>
      <c r="C105" s="1" t="s">
        <v>156</v>
      </c>
      <c r="D105" s="1" t="str">
        <f>TRIM(_xlfn.XLOOKUP('Результат(Old)'!C105,Таблица!A:A,Таблица!B:B,"Ошибка",0))</f>
        <v>S, M, L, XL</v>
      </c>
      <c r="E105" s="1" t="s">
        <v>516</v>
      </c>
      <c r="F105" t="str">
        <f t="shared" si="1"/>
        <v>Image_095.png</v>
      </c>
    </row>
    <row r="106" spans="2:6" ht="74.45" customHeight="1" x14ac:dyDescent="0.25">
      <c r="C106" s="1" t="s">
        <v>156</v>
      </c>
      <c r="D106" s="1" t="str">
        <f>TRIM(_xlfn.XLOOKUP('Результат(Old)'!C106,Таблица!A:A,Таблица!B:B,"Ошибка",0))</f>
        <v>S, M, L, XL</v>
      </c>
      <c r="E106" s="1" t="s">
        <v>9</v>
      </c>
      <c r="F106" t="str">
        <f t="shared" si="1"/>
        <v>Image_096.png</v>
      </c>
    </row>
    <row r="107" spans="2:6" ht="74.45" customHeight="1" x14ac:dyDescent="0.25">
      <c r="B107" t="s">
        <v>378</v>
      </c>
      <c r="C107" s="1" t="s">
        <v>152</v>
      </c>
      <c r="D107" s="1" t="str">
        <f>TRIM(_xlfn.XLOOKUP('Результат(Old)'!C107,Таблица!A:A,Таблица!B:B,"Ошибка",0))</f>
        <v>S, M, L, XL</v>
      </c>
      <c r="E107" s="1" t="s">
        <v>9</v>
      </c>
      <c r="F107" t="str">
        <f t="shared" si="1"/>
        <v>Image_098.png</v>
      </c>
    </row>
    <row r="108" spans="2:6" ht="74.45" customHeight="1" x14ac:dyDescent="0.25">
      <c r="C108" s="1" t="s">
        <v>152</v>
      </c>
      <c r="D108" s="1" t="str">
        <f>TRIM(_xlfn.XLOOKUP('Результат(Old)'!C108,Таблица!A:A,Таблица!B:B,"Ошибка",0))</f>
        <v>S, M, L, XL</v>
      </c>
      <c r="E108" s="1" t="s">
        <v>517</v>
      </c>
      <c r="F108" t="str">
        <f t="shared" si="1"/>
        <v>Image_099.png</v>
      </c>
    </row>
    <row r="109" spans="2:6" ht="74.45" customHeight="1" x14ac:dyDescent="0.25">
      <c r="B109" t="s">
        <v>379</v>
      </c>
      <c r="C109" s="1" t="s">
        <v>160</v>
      </c>
      <c r="D109" s="1" t="str">
        <f>TRIM(_xlfn.XLOOKUP('Результат(Old)'!C109,Таблица!A:A,Таблица!B:B,"Ошибка",0))</f>
        <v>S, M, L, XL</v>
      </c>
      <c r="E109" s="1" t="s">
        <v>9</v>
      </c>
      <c r="F109" t="str">
        <f t="shared" si="1"/>
        <v>Image_101.png</v>
      </c>
    </row>
    <row r="110" spans="2:6" ht="74.45" customHeight="1" x14ac:dyDescent="0.25">
      <c r="C110" s="1" t="s">
        <v>160</v>
      </c>
      <c r="D110" s="1" t="str">
        <f>TRIM(_xlfn.XLOOKUP('Результат(Old)'!C110,Таблица!A:A,Таблица!B:B,"Ошибка",0))</f>
        <v>S, M, L, XL</v>
      </c>
      <c r="E110" s="1" t="s">
        <v>554</v>
      </c>
      <c r="F110" t="str">
        <f t="shared" si="1"/>
        <v>Image_102.png</v>
      </c>
    </row>
    <row r="111" spans="2:6" ht="74.45" customHeight="1" x14ac:dyDescent="0.25">
      <c r="C111" s="1" t="s">
        <v>160</v>
      </c>
      <c r="D111" s="1" t="str">
        <f>TRIM(_xlfn.XLOOKUP('Результат(Old)'!C111,Таблица!A:A,Таблица!B:B,"Ошибка",0))</f>
        <v>S, M, L, XL</v>
      </c>
      <c r="E111" s="1" t="s">
        <v>456</v>
      </c>
      <c r="F111">
        <f t="shared" si="1"/>
        <v>0</v>
      </c>
    </row>
    <row r="112" spans="2:6" ht="74.45" customHeight="1" x14ac:dyDescent="0.25">
      <c r="B112" t="s">
        <v>380</v>
      </c>
      <c r="C112" s="1" t="s">
        <v>163</v>
      </c>
      <c r="D112" s="1" t="str">
        <f>TRIM(_xlfn.XLOOKUP('Результат(Old)'!C112,Таблица!A:A,Таблица!B:B,"Ошибка",0))</f>
        <v>S, M, L, XL</v>
      </c>
      <c r="E112" s="1" t="s">
        <v>9</v>
      </c>
      <c r="F112" t="str">
        <f t="shared" si="1"/>
        <v>Image_104.png</v>
      </c>
    </row>
    <row r="113" spans="2:6" ht="74.45" customHeight="1" x14ac:dyDescent="0.25">
      <c r="C113" s="1" t="s">
        <v>163</v>
      </c>
      <c r="D113" s="1" t="str">
        <f>TRIM(_xlfn.XLOOKUP('Результат(Old)'!C113,Таблица!A:A,Таблица!B:B,"Ошибка",0))</f>
        <v>S, M, L, XL</v>
      </c>
      <c r="E113" s="1" t="s">
        <v>536</v>
      </c>
      <c r="F113" t="str">
        <f t="shared" si="1"/>
        <v>Image_105.png</v>
      </c>
    </row>
    <row r="114" spans="2:6" ht="74.45" customHeight="1" x14ac:dyDescent="0.25">
      <c r="C114" s="1" t="s">
        <v>163</v>
      </c>
      <c r="D114" s="1" t="str">
        <f>TRIM(_xlfn.XLOOKUP('Результат(Old)'!C114,Таблица!A:A,Таблица!B:B,"Ошибка",0))</f>
        <v>S, M, L, XL</v>
      </c>
      <c r="E114" s="1" t="s">
        <v>465</v>
      </c>
      <c r="F114">
        <f t="shared" si="1"/>
        <v>0</v>
      </c>
    </row>
    <row r="115" spans="2:6" ht="74.45" customHeight="1" x14ac:dyDescent="0.25">
      <c r="C115" s="1" t="s">
        <v>163</v>
      </c>
      <c r="D115" s="1" t="str">
        <f>TRIM(_xlfn.XLOOKUP('Результат(Old)'!C115,Таблица!A:A,Таблица!B:B,"Ошибка",0))</f>
        <v>S, M, L, XL</v>
      </c>
      <c r="E115" s="1" t="s">
        <v>456</v>
      </c>
      <c r="F115">
        <f t="shared" si="1"/>
        <v>0</v>
      </c>
    </row>
    <row r="116" spans="2:6" ht="74.45" customHeight="1" x14ac:dyDescent="0.25">
      <c r="B116" t="s">
        <v>381</v>
      </c>
      <c r="C116" s="1" t="s">
        <v>138</v>
      </c>
      <c r="D116" s="1" t="str">
        <f>TRIM(_xlfn.XLOOKUP('Результат(Old)'!C116,Таблица!A:A,Таблица!B:B,"Ошибка",0))</f>
        <v>S, M, L, XL</v>
      </c>
      <c r="E116" s="1" t="s">
        <v>9</v>
      </c>
      <c r="F116" t="str">
        <f t="shared" si="1"/>
        <v>Image_107.png</v>
      </c>
    </row>
    <row r="117" spans="2:6" ht="74.45" customHeight="1" x14ac:dyDescent="0.25">
      <c r="C117" s="1" t="s">
        <v>138</v>
      </c>
      <c r="D117" s="1" t="str">
        <f>TRIM(_xlfn.XLOOKUP('Результат(Old)'!C117,Таблица!A:A,Таблица!B:B,"Ошибка",0))</f>
        <v>S, M, L, XL</v>
      </c>
      <c r="E117" s="1" t="s">
        <v>462</v>
      </c>
      <c r="F117" t="str">
        <f t="shared" si="1"/>
        <v>Image_108.png</v>
      </c>
    </row>
    <row r="118" spans="2:6" ht="74.45" customHeight="1" x14ac:dyDescent="0.25">
      <c r="C118" s="1" t="s">
        <v>138</v>
      </c>
      <c r="D118" s="1" t="str">
        <f>TRIM(_xlfn.XLOOKUP('Результат(Old)'!C118,Таблица!A:A,Таблица!B:B,"Ошибка",0))</f>
        <v>S, M, L, XL</v>
      </c>
      <c r="E118" s="1" t="s">
        <v>542</v>
      </c>
      <c r="F118">
        <f t="shared" si="1"/>
        <v>0</v>
      </c>
    </row>
    <row r="119" spans="2:6" ht="74.45" customHeight="1" x14ac:dyDescent="0.25">
      <c r="B119" t="s">
        <v>382</v>
      </c>
      <c r="C119" s="1" t="s">
        <v>149</v>
      </c>
      <c r="D119" s="1" t="str">
        <f>TRIM(_xlfn.XLOOKUP('Результат(Old)'!C119,Таблица!A:A,Таблица!B:B,"Ошибка",0))</f>
        <v>S, M, L, XL</v>
      </c>
      <c r="E119" s="1" t="s">
        <v>9</v>
      </c>
      <c r="F119" t="str">
        <f t="shared" si="1"/>
        <v>Image_110.png</v>
      </c>
    </row>
    <row r="120" spans="2:6" ht="74.45" customHeight="1" x14ac:dyDescent="0.25">
      <c r="C120" s="1" t="s">
        <v>149</v>
      </c>
      <c r="D120" s="1" t="str">
        <f>TRIM(_xlfn.XLOOKUP('Результат(Old)'!C120,Таблица!A:A,Таблица!B:B,"Ошибка",0))</f>
        <v>S, M, L, XL</v>
      </c>
      <c r="E120" s="1" t="s">
        <v>512</v>
      </c>
      <c r="F120" t="str">
        <f t="shared" si="1"/>
        <v>Image_111.png</v>
      </c>
    </row>
    <row r="121" spans="2:6" ht="74.45" customHeight="1" x14ac:dyDescent="0.25">
      <c r="B121" t="s">
        <v>383</v>
      </c>
      <c r="C121" s="1" t="s">
        <v>146</v>
      </c>
      <c r="D121" s="1" t="str">
        <f>TRIM(_xlfn.XLOOKUP('Результат(Old)'!C121,Таблица!A:A,Таблица!B:B,"Ошибка",0))</f>
        <v>S, M, L, XL</v>
      </c>
      <c r="E121" s="1" t="s">
        <v>9</v>
      </c>
      <c r="F121" t="str">
        <f t="shared" si="1"/>
        <v>Image_113.jpg</v>
      </c>
    </row>
    <row r="122" spans="2:6" ht="74.45" customHeight="1" x14ac:dyDescent="0.25">
      <c r="C122" s="1" t="s">
        <v>146</v>
      </c>
      <c r="D122" s="1" t="str">
        <f>TRIM(_xlfn.XLOOKUP('Результат(Old)'!C122,Таблица!A:A,Таблица!B:B,"Ошибка",0))</f>
        <v>S, M, L, XL</v>
      </c>
      <c r="E122" s="1" t="s">
        <v>542</v>
      </c>
      <c r="F122" t="str">
        <f t="shared" si="1"/>
        <v>Image_114.jpg</v>
      </c>
    </row>
    <row r="123" spans="2:6" ht="74.45" customHeight="1" x14ac:dyDescent="0.25">
      <c r="C123" s="1" t="s">
        <v>146</v>
      </c>
      <c r="D123" s="1" t="str">
        <f>TRIM(_xlfn.XLOOKUP('Результат(Old)'!C123,Таблица!A:A,Таблица!B:B,"Ошибка",0))</f>
        <v>S, M, L, XL</v>
      </c>
      <c r="E123" s="1" t="s">
        <v>464</v>
      </c>
      <c r="F123">
        <f t="shared" si="1"/>
        <v>0</v>
      </c>
    </row>
    <row r="124" spans="2:6" ht="74.45" customHeight="1" x14ac:dyDescent="0.25">
      <c r="B124" t="s">
        <v>384</v>
      </c>
      <c r="C124" s="1" t="s">
        <v>144</v>
      </c>
      <c r="D124" s="1" t="str">
        <f>TRIM(_xlfn.XLOOKUP('Результат(Old)'!C124,Таблица!A:A,Таблица!B:B,"Ошибка",0))</f>
        <v>S, M, L, XL, XXL</v>
      </c>
      <c r="E124" s="1" t="s">
        <v>508</v>
      </c>
      <c r="F124" t="str">
        <f t="shared" si="1"/>
        <v>Image_117.jpg</v>
      </c>
    </row>
    <row r="125" spans="2:6" ht="74.45" customHeight="1" x14ac:dyDescent="0.25">
      <c r="C125" s="1" t="s">
        <v>144</v>
      </c>
      <c r="D125" s="1" t="str">
        <f>TRIM(_xlfn.XLOOKUP('Результат(Old)'!C125,Таблица!A:A,Таблица!B:B,"Ошибка",0))</f>
        <v>S, M, L, XL, XXL</v>
      </c>
      <c r="E125" s="1" t="s">
        <v>536</v>
      </c>
      <c r="F125" t="str">
        <f t="shared" si="1"/>
        <v>Image_118.jpg</v>
      </c>
    </row>
    <row r="126" spans="2:6" ht="74.45" customHeight="1" x14ac:dyDescent="0.25">
      <c r="C126" s="1" t="s">
        <v>144</v>
      </c>
      <c r="D126" s="1" t="str">
        <f>TRIM(_xlfn.XLOOKUP('Результат(Old)'!C126,Таблица!A:A,Таблица!B:B,"Ошибка",0))</f>
        <v>S, M, L, XL, XXL</v>
      </c>
      <c r="E126" s="1" t="s">
        <v>465</v>
      </c>
      <c r="F126">
        <f t="shared" si="1"/>
        <v>0</v>
      </c>
    </row>
    <row r="127" spans="2:6" ht="74.45" customHeight="1" x14ac:dyDescent="0.25">
      <c r="C127" s="1" t="s">
        <v>144</v>
      </c>
      <c r="D127" s="1" t="str">
        <f>TRIM(_xlfn.XLOOKUP('Результат(Old)'!C127,Таблица!A:A,Таблица!B:B,"Ошибка",0))</f>
        <v>S, M, L, XL, XXL</v>
      </c>
      <c r="E127" s="1" t="s">
        <v>547</v>
      </c>
      <c r="F127">
        <f t="shared" si="1"/>
        <v>0</v>
      </c>
    </row>
    <row r="128" spans="2:6" ht="74.45" customHeight="1" x14ac:dyDescent="0.25">
      <c r="C128" s="1" t="s">
        <v>144</v>
      </c>
      <c r="D128" s="1" t="str">
        <f>TRIM(_xlfn.XLOOKUP('Результат(Old)'!C128,Таблица!A:A,Таблица!B:B,"Ошибка",0))</f>
        <v>S, M, L, XL, XXL</v>
      </c>
      <c r="E128" s="1" t="s">
        <v>466</v>
      </c>
      <c r="F128">
        <f t="shared" si="1"/>
        <v>0</v>
      </c>
    </row>
    <row r="129" spans="2:6" ht="74.45" customHeight="1" x14ac:dyDescent="0.25">
      <c r="C129" s="1" t="s">
        <v>144</v>
      </c>
      <c r="D129" s="1" t="str">
        <f>TRIM(_xlfn.XLOOKUP('Результат(Old)'!C129,Таблица!A:A,Таблица!B:B,"Ошибка",0))</f>
        <v>S, M, L, XL, XXL</v>
      </c>
      <c r="E129" s="1" t="s">
        <v>9</v>
      </c>
      <c r="F129">
        <f t="shared" si="1"/>
        <v>0</v>
      </c>
    </row>
    <row r="130" spans="2:6" ht="74.45" customHeight="1" x14ac:dyDescent="0.25">
      <c r="C130" s="1" t="s">
        <v>144</v>
      </c>
      <c r="D130" s="1" t="str">
        <f>TRIM(_xlfn.XLOOKUP('Результат(Old)'!C130,Таблица!A:A,Таблица!B:B,"Ошибка",0))</f>
        <v>S, M, L, XL, XXL</v>
      </c>
      <c r="E130" s="1" t="s">
        <v>538</v>
      </c>
      <c r="F130">
        <f t="shared" si="1"/>
        <v>0</v>
      </c>
    </row>
    <row r="131" spans="2:6" ht="74.45" customHeight="1" x14ac:dyDescent="0.25">
      <c r="C131" s="1" t="s">
        <v>144</v>
      </c>
      <c r="D131" s="1" t="str">
        <f>TRIM(_xlfn.XLOOKUP('Результат(Old)'!C131,Таблица!A:A,Таблица!B:B,"Ошибка",0))</f>
        <v>S, M, L, XL, XXL</v>
      </c>
      <c r="E131" s="1" t="s">
        <v>513</v>
      </c>
      <c r="F131">
        <f t="shared" ref="F131:F194" si="2">IF(AND(B130&lt;&gt;"",B131=""),LEFT(B130,6)&amp;RIGHT("000"&amp;VALUE(MID(B130,FIND("_",B130)+1,3))+1,3)&amp;RIGHT(B130,4),B131)</f>
        <v>0</v>
      </c>
    </row>
    <row r="132" spans="2:6" ht="74.45" customHeight="1" x14ac:dyDescent="0.25">
      <c r="C132" s="1" t="s">
        <v>144</v>
      </c>
      <c r="D132" s="1" t="str">
        <f>TRIM(_xlfn.XLOOKUP('Результат(Old)'!C132,Таблица!A:A,Таблица!B:B,"Ошибка",0))</f>
        <v>S, M, L, XL, XXL</v>
      </c>
      <c r="E132" s="1" t="s">
        <v>203</v>
      </c>
      <c r="F132">
        <f t="shared" si="2"/>
        <v>0</v>
      </c>
    </row>
    <row r="133" spans="2:6" ht="74.45" customHeight="1" x14ac:dyDescent="0.25">
      <c r="C133" s="1" t="s">
        <v>144</v>
      </c>
      <c r="D133" s="1" t="str">
        <f>TRIM(_xlfn.XLOOKUP('Результат(Old)'!C133,Таблица!A:A,Таблица!B:B,"Ошибка",0))</f>
        <v>S, M, L, XL, XXL</v>
      </c>
      <c r="E133" s="1" t="s">
        <v>543</v>
      </c>
      <c r="F133">
        <f t="shared" si="2"/>
        <v>0</v>
      </c>
    </row>
    <row r="134" spans="2:6" ht="74.45" customHeight="1" x14ac:dyDescent="0.25">
      <c r="C134" s="1" t="s">
        <v>144</v>
      </c>
      <c r="D134" s="1" t="str">
        <f>TRIM(_xlfn.XLOOKUP('Результат(Old)'!C134,Таблица!A:A,Таблица!B:B,"Ошибка",0))</f>
        <v>S, M, L, XL, XXL</v>
      </c>
      <c r="E134" s="1" t="s">
        <v>516</v>
      </c>
      <c r="F134">
        <f t="shared" si="2"/>
        <v>0</v>
      </c>
    </row>
    <row r="135" spans="2:6" ht="74.45" customHeight="1" x14ac:dyDescent="0.25">
      <c r="B135" t="s">
        <v>385</v>
      </c>
      <c r="C135" s="1" t="s">
        <v>190</v>
      </c>
      <c r="D135" s="1" t="str">
        <f>TRIM(_xlfn.XLOOKUP('Результат(Old)'!C135,Таблица!A:A,Таблица!B:B,"Ошибка",0))</f>
        <v>S, M, L, XL</v>
      </c>
      <c r="E135" s="1" t="s">
        <v>553</v>
      </c>
      <c r="F135" t="str">
        <f t="shared" si="2"/>
        <v>Image_121.png</v>
      </c>
    </row>
    <row r="136" spans="2:6" ht="74.45" customHeight="1" x14ac:dyDescent="0.25">
      <c r="C136" s="1" t="s">
        <v>190</v>
      </c>
      <c r="D136" s="1" t="str">
        <f>TRIM(_xlfn.XLOOKUP('Результат(Old)'!C136,Таблица!A:A,Таблица!B:B,"Ошибка",0))</f>
        <v>S, M, L, XL</v>
      </c>
      <c r="E136" s="1" t="s">
        <v>546</v>
      </c>
      <c r="F136" t="str">
        <f t="shared" si="2"/>
        <v>Image_122.png</v>
      </c>
    </row>
    <row r="137" spans="2:6" ht="74.45" customHeight="1" x14ac:dyDescent="0.25">
      <c r="C137" s="1" t="s">
        <v>190</v>
      </c>
      <c r="D137" s="1" t="str">
        <f>TRIM(_xlfn.XLOOKUP('Результат(Old)'!C137,Таблица!A:A,Таблица!B:B,"Ошибка",0))</f>
        <v>S, M, L, XL</v>
      </c>
      <c r="E137" s="1" t="s">
        <v>464</v>
      </c>
      <c r="F137">
        <f t="shared" si="2"/>
        <v>0</v>
      </c>
    </row>
    <row r="138" spans="2:6" ht="74.45" customHeight="1" x14ac:dyDescent="0.25">
      <c r="B138" t="s">
        <v>386</v>
      </c>
      <c r="C138" s="1" t="s">
        <v>172</v>
      </c>
      <c r="D138" s="1" t="str">
        <f>TRIM(_xlfn.XLOOKUP('Результат(Old)'!C138,Таблица!A:A,Таблица!B:B,"Ошибка",0))</f>
        <v>S, M, L, XL, XXL</v>
      </c>
      <c r="E138" s="1" t="s">
        <v>474</v>
      </c>
      <c r="F138" t="str">
        <f t="shared" si="2"/>
        <v>Image_124.png</v>
      </c>
    </row>
    <row r="139" spans="2:6" ht="74.45" customHeight="1" x14ac:dyDescent="0.25">
      <c r="C139" s="1" t="s">
        <v>172</v>
      </c>
      <c r="D139" s="1" t="str">
        <f>TRIM(_xlfn.XLOOKUP('Результат(Old)'!C139,Таблица!A:A,Таблица!B:B,"Ошибка",0))</f>
        <v>S, M, L, XL, XXL</v>
      </c>
      <c r="E139" s="1" t="s">
        <v>546</v>
      </c>
      <c r="F139" t="str">
        <f t="shared" si="2"/>
        <v>Image_125.png</v>
      </c>
    </row>
    <row r="140" spans="2:6" ht="74.45" customHeight="1" x14ac:dyDescent="0.25">
      <c r="C140" s="1" t="s">
        <v>172</v>
      </c>
      <c r="D140" s="1" t="str">
        <f>TRIM(_xlfn.XLOOKUP('Результат(Old)'!C140,Таблица!A:A,Таблица!B:B,"Ошибка",0))</f>
        <v>S, M, L, XL, XXL</v>
      </c>
      <c r="E140" s="1" t="s">
        <v>467</v>
      </c>
      <c r="F140">
        <f t="shared" si="2"/>
        <v>0</v>
      </c>
    </row>
    <row r="141" spans="2:6" ht="74.45" customHeight="1" x14ac:dyDescent="0.25">
      <c r="C141" s="1" t="s">
        <v>172</v>
      </c>
      <c r="D141" s="1" t="str">
        <f>TRIM(_xlfn.XLOOKUP('Результат(Old)'!C141,Таблица!A:A,Таблица!B:B,"Ошибка",0))</f>
        <v>S, M, L, XL, XXL</v>
      </c>
      <c r="E141" s="1" t="s">
        <v>456</v>
      </c>
      <c r="F141">
        <f t="shared" si="2"/>
        <v>0</v>
      </c>
    </row>
    <row r="142" spans="2:6" ht="74.45" customHeight="1" x14ac:dyDescent="0.25">
      <c r="C142" s="1" t="s">
        <v>172</v>
      </c>
      <c r="D142" s="1" t="str">
        <f>TRIM(_xlfn.XLOOKUP('Результат(Old)'!C142,Таблица!A:A,Таблица!B:B,"Ошибка",0))</f>
        <v>S, M, L, XL, XXL</v>
      </c>
      <c r="E142" s="1" t="s">
        <v>466</v>
      </c>
      <c r="F142">
        <f t="shared" si="2"/>
        <v>0</v>
      </c>
    </row>
    <row r="143" spans="2:6" ht="74.45" customHeight="1" x14ac:dyDescent="0.25">
      <c r="C143" s="1" t="s">
        <v>172</v>
      </c>
      <c r="D143" s="1" t="str">
        <f>TRIM(_xlfn.XLOOKUP('Результат(Old)'!C143,Таблица!A:A,Таблица!B:B,"Ошибка",0))</f>
        <v>S, M, L, XL, XXL</v>
      </c>
      <c r="E143" s="1" t="s">
        <v>552</v>
      </c>
      <c r="F143">
        <f t="shared" si="2"/>
        <v>0</v>
      </c>
    </row>
    <row r="144" spans="2:6" ht="74.45" customHeight="1" x14ac:dyDescent="0.25">
      <c r="C144" s="1" t="s">
        <v>172</v>
      </c>
      <c r="D144" s="1" t="str">
        <f>TRIM(_xlfn.XLOOKUP('Результат(Old)'!C144,Таблица!A:A,Таблица!B:B,"Ошибка",0))</f>
        <v>S, M, L, XL, XXL</v>
      </c>
      <c r="E144" s="1" t="s">
        <v>9</v>
      </c>
      <c r="F144">
        <f t="shared" si="2"/>
        <v>0</v>
      </c>
    </row>
    <row r="145" spans="2:6" ht="74.45" customHeight="1" x14ac:dyDescent="0.25">
      <c r="C145" s="1" t="s">
        <v>172</v>
      </c>
      <c r="D145" s="1" t="str">
        <f>TRIM(_xlfn.XLOOKUP('Результат(Old)'!C145,Таблица!A:A,Таблица!B:B,"Ошибка",0))</f>
        <v>S, M, L, XL, XXL</v>
      </c>
      <c r="E145" s="1" t="s">
        <v>544</v>
      </c>
      <c r="F145">
        <f t="shared" si="2"/>
        <v>0</v>
      </c>
    </row>
    <row r="146" spans="2:6" ht="74.45" customHeight="1" x14ac:dyDescent="0.25">
      <c r="C146" s="1" t="s">
        <v>172</v>
      </c>
      <c r="D146" s="1" t="str">
        <f>TRIM(_xlfn.XLOOKUP('Результат(Old)'!C146,Таблица!A:A,Таблица!B:B,"Ошибка",0))</f>
        <v>S, M, L, XL, XXL</v>
      </c>
      <c r="E146" s="1" t="s">
        <v>515</v>
      </c>
      <c r="F146">
        <f t="shared" si="2"/>
        <v>0</v>
      </c>
    </row>
    <row r="147" spans="2:6" ht="74.45" customHeight="1" x14ac:dyDescent="0.25">
      <c r="C147" s="1" t="s">
        <v>172</v>
      </c>
      <c r="D147" s="1" t="str">
        <f>TRIM(_xlfn.XLOOKUP('Результат(Old)'!C147,Таблица!A:A,Таблица!B:B,"Ошибка",0))</f>
        <v>S, M, L, XL, XXL</v>
      </c>
      <c r="E147" s="1" t="s">
        <v>508</v>
      </c>
      <c r="F147">
        <f t="shared" si="2"/>
        <v>0</v>
      </c>
    </row>
    <row r="148" spans="2:6" ht="74.45" customHeight="1" x14ac:dyDescent="0.25">
      <c r="B148" t="s">
        <v>387</v>
      </c>
      <c r="C148" s="1" t="s">
        <v>168</v>
      </c>
      <c r="D148" s="1" t="str">
        <f>TRIM(_xlfn.XLOOKUP('Результат(Old)'!C148,Таблица!A:A,Таблица!B:B,"Ошибка",0))</f>
        <v>S, M, L, XL, XXL</v>
      </c>
      <c r="E148" s="1" t="s">
        <v>9</v>
      </c>
      <c r="F148" t="str">
        <f t="shared" si="2"/>
        <v>Image_128.png</v>
      </c>
    </row>
    <row r="149" spans="2:6" ht="74.45" customHeight="1" x14ac:dyDescent="0.25">
      <c r="C149" s="1" t="s">
        <v>168</v>
      </c>
      <c r="D149" s="1" t="str">
        <f>TRIM(_xlfn.XLOOKUP('Результат(Old)'!C149,Таблица!A:A,Таблица!B:B,"Ошибка",0))</f>
        <v>S, M, L, XL, XXL</v>
      </c>
      <c r="E149" s="1" t="s">
        <v>531</v>
      </c>
      <c r="F149" t="str">
        <f t="shared" si="2"/>
        <v>Image_129.png</v>
      </c>
    </row>
    <row r="150" spans="2:6" ht="74.45" customHeight="1" x14ac:dyDescent="0.25">
      <c r="C150" s="1" t="s">
        <v>168</v>
      </c>
      <c r="D150" s="1" t="str">
        <f>TRIM(_xlfn.XLOOKUP('Результат(Old)'!C150,Таблица!A:A,Таблица!B:B,"Ошибка",0))</f>
        <v>S, M, L, XL, XXL</v>
      </c>
      <c r="E150" s="1" t="s">
        <v>470</v>
      </c>
      <c r="F150">
        <f t="shared" si="2"/>
        <v>0</v>
      </c>
    </row>
    <row r="151" spans="2:6" ht="74.45" customHeight="1" x14ac:dyDescent="0.25">
      <c r="C151" s="1" t="s">
        <v>168</v>
      </c>
      <c r="D151" s="1" t="str">
        <f>TRIM(_xlfn.XLOOKUP('Результат(Old)'!C151,Таблица!A:A,Таблица!B:B,"Ошибка",0))</f>
        <v>S, M, L, XL, XXL</v>
      </c>
      <c r="E151" s="1" t="s">
        <v>465</v>
      </c>
      <c r="F151">
        <f t="shared" si="2"/>
        <v>0</v>
      </c>
    </row>
    <row r="152" spans="2:6" ht="74.45" customHeight="1" x14ac:dyDescent="0.25">
      <c r="C152" s="1" t="s">
        <v>168</v>
      </c>
      <c r="D152" s="1" t="str">
        <f>TRIM(_xlfn.XLOOKUP('Результат(Old)'!C152,Таблица!A:A,Таблица!B:B,"Ошибка",0))</f>
        <v>S, M, L, XL, XXL</v>
      </c>
      <c r="E152" s="1" t="s">
        <v>458</v>
      </c>
      <c r="F152">
        <f t="shared" si="2"/>
        <v>0</v>
      </c>
    </row>
    <row r="153" spans="2:6" ht="74.45" customHeight="1" x14ac:dyDescent="0.25">
      <c r="B153" t="s">
        <v>388</v>
      </c>
      <c r="C153" s="1" t="s">
        <v>192</v>
      </c>
      <c r="D153" s="1" t="str">
        <f>TRIM(_xlfn.XLOOKUP('Результат(Old)'!C153,Таблица!A:A,Таблица!B:B,"Ошибка",0))</f>
        <v>S, M, L, XL</v>
      </c>
      <c r="E153" s="1" t="s">
        <v>472</v>
      </c>
      <c r="F153" t="str">
        <f t="shared" si="2"/>
        <v>Image_131.png</v>
      </c>
    </row>
    <row r="154" spans="2:6" ht="74.45" customHeight="1" x14ac:dyDescent="0.25">
      <c r="C154" s="1" t="s">
        <v>192</v>
      </c>
      <c r="D154" s="1" t="str">
        <f>TRIM(_xlfn.XLOOKUP('Результат(Old)'!C154,Таблица!A:A,Таблица!B:B,"Ошибка",0))</f>
        <v>S, M, L, XL</v>
      </c>
      <c r="E154" s="1" t="s">
        <v>512</v>
      </c>
      <c r="F154" t="str">
        <f t="shared" si="2"/>
        <v>Image_132.png</v>
      </c>
    </row>
    <row r="155" spans="2:6" ht="74.45" customHeight="1" x14ac:dyDescent="0.25">
      <c r="B155" t="s">
        <v>389</v>
      </c>
      <c r="C155" s="1" t="s">
        <v>188</v>
      </c>
      <c r="D155" s="1" t="str">
        <f>TRIM(_xlfn.XLOOKUP('Результат(Old)'!C155,Таблица!A:A,Таблица!B:B,"Ошибка",0))</f>
        <v>S, M, L, XL</v>
      </c>
      <c r="E155" s="1" t="s">
        <v>9</v>
      </c>
      <c r="F155" t="str">
        <f t="shared" si="2"/>
        <v>Image_134.png</v>
      </c>
    </row>
    <row r="156" spans="2:6" ht="74.45" customHeight="1" x14ac:dyDescent="0.25">
      <c r="C156" s="1" t="s">
        <v>188</v>
      </c>
      <c r="D156" s="1" t="str">
        <f>TRIM(_xlfn.XLOOKUP('Результат(Old)'!C156,Таблица!A:A,Таблица!B:B,"Ошибка",0))</f>
        <v>S, M, L, XL</v>
      </c>
      <c r="E156" s="1" t="s">
        <v>551</v>
      </c>
      <c r="F156" t="str">
        <f t="shared" si="2"/>
        <v>Image_135.png</v>
      </c>
    </row>
    <row r="157" spans="2:6" ht="74.45" customHeight="1" x14ac:dyDescent="0.25">
      <c r="C157" s="1" t="s">
        <v>188</v>
      </c>
      <c r="D157" s="1" t="str">
        <f>TRIM(_xlfn.XLOOKUP('Результат(Old)'!C157,Таблица!A:A,Таблица!B:B,"Ошибка",0))</f>
        <v>S, M, L, XL</v>
      </c>
      <c r="E157" s="1" t="s">
        <v>536</v>
      </c>
      <c r="F157">
        <f t="shared" si="2"/>
        <v>0</v>
      </c>
    </row>
    <row r="158" spans="2:6" ht="74.45" customHeight="1" x14ac:dyDescent="0.25">
      <c r="C158" s="1" t="s">
        <v>188</v>
      </c>
      <c r="D158" s="1" t="str">
        <f>TRIM(_xlfn.XLOOKUP('Результат(Old)'!C158,Таблица!A:A,Таблица!B:B,"Ошибка",0))</f>
        <v>S, M, L, XL</v>
      </c>
      <c r="E158" s="1" t="s">
        <v>541</v>
      </c>
      <c r="F158">
        <f t="shared" si="2"/>
        <v>0</v>
      </c>
    </row>
    <row r="159" spans="2:6" ht="74.45" customHeight="1" x14ac:dyDescent="0.25">
      <c r="B159" t="s">
        <v>390</v>
      </c>
      <c r="C159" s="1" t="s">
        <v>185</v>
      </c>
      <c r="D159" s="1" t="str">
        <f>TRIM(_xlfn.XLOOKUP('Результат(Old)'!C159,Таблица!A:A,Таблица!B:B,"Ошибка",0))</f>
        <v>S, M, L, XL</v>
      </c>
      <c r="E159" s="1" t="s">
        <v>468</v>
      </c>
      <c r="F159" t="str">
        <f t="shared" si="2"/>
        <v>Image_137.png</v>
      </c>
    </row>
    <row r="160" spans="2:6" ht="74.45" customHeight="1" x14ac:dyDescent="0.25">
      <c r="C160" s="1" t="s">
        <v>185</v>
      </c>
      <c r="D160" s="1" t="str">
        <f>TRIM(_xlfn.XLOOKUP('Результат(Old)'!C160,Таблица!A:A,Таблица!B:B,"Ошибка",0))</f>
        <v>S, M, L, XL</v>
      </c>
      <c r="E160" s="1" t="s">
        <v>469</v>
      </c>
      <c r="F160" t="str">
        <f t="shared" si="2"/>
        <v>Image_138.png</v>
      </c>
    </row>
    <row r="161" spans="2:6" ht="74.45" customHeight="1" x14ac:dyDescent="0.25">
      <c r="C161" s="1" t="s">
        <v>185</v>
      </c>
      <c r="D161" s="1" t="str">
        <f>TRIM(_xlfn.XLOOKUP('Результат(Old)'!C161,Таблица!A:A,Таблица!B:B,"Ошибка",0))</f>
        <v>S, M, L, XL</v>
      </c>
      <c r="E161" s="1" t="s">
        <v>550</v>
      </c>
      <c r="F161">
        <f t="shared" si="2"/>
        <v>0</v>
      </c>
    </row>
    <row r="162" spans="2:6" ht="74.45" customHeight="1" x14ac:dyDescent="0.25">
      <c r="B162" t="s">
        <v>391</v>
      </c>
      <c r="C162" s="1" t="s">
        <v>180</v>
      </c>
      <c r="D162" s="1" t="str">
        <f>TRIM(_xlfn.XLOOKUP('Результат(Old)'!C162,Таблица!A:A,Таблица!B:B,"Ошибка",0))</f>
        <v>S, M, L, XL</v>
      </c>
      <c r="E162" s="1" t="s">
        <v>9</v>
      </c>
      <c r="F162" t="str">
        <f t="shared" si="2"/>
        <v>Image_140.png</v>
      </c>
    </row>
    <row r="163" spans="2:6" ht="74.45" customHeight="1" x14ac:dyDescent="0.25">
      <c r="C163" s="1" t="s">
        <v>180</v>
      </c>
      <c r="D163" s="1" t="str">
        <f>TRIM(_xlfn.XLOOKUP('Результат(Old)'!C163,Таблица!A:A,Таблица!B:B,"Ошибка",0))</f>
        <v>S, M, L, XL</v>
      </c>
      <c r="E163" s="1" t="s">
        <v>549</v>
      </c>
      <c r="F163" t="str">
        <f t="shared" si="2"/>
        <v>Image_141.png</v>
      </c>
    </row>
    <row r="164" spans="2:6" ht="74.45" customHeight="1" x14ac:dyDescent="0.25">
      <c r="C164" s="1" t="s">
        <v>180</v>
      </c>
      <c r="D164" s="1" t="str">
        <f>TRIM(_xlfn.XLOOKUP('Результат(Old)'!C164,Таблица!A:A,Таблица!B:B,"Ошибка",0))</f>
        <v>S, M, L, XL</v>
      </c>
      <c r="E164" s="1" t="s">
        <v>471</v>
      </c>
      <c r="F164">
        <f t="shared" si="2"/>
        <v>0</v>
      </c>
    </row>
    <row r="165" spans="2:6" ht="74.45" customHeight="1" x14ac:dyDescent="0.25">
      <c r="C165" s="1" t="s">
        <v>180</v>
      </c>
      <c r="D165" s="1" t="str">
        <f>TRIM(_xlfn.XLOOKUP('Результат(Old)'!C165,Таблица!A:A,Таблица!B:B,"Ошибка",0))</f>
        <v>S, M, L, XL</v>
      </c>
      <c r="E165" s="1" t="s">
        <v>537</v>
      </c>
      <c r="F165">
        <f t="shared" si="2"/>
        <v>0</v>
      </c>
    </row>
    <row r="166" spans="2:6" ht="74.45" customHeight="1" x14ac:dyDescent="0.25">
      <c r="B166" t="s">
        <v>392</v>
      </c>
      <c r="C166" s="1" t="s">
        <v>177</v>
      </c>
      <c r="D166" s="1" t="str">
        <f>TRIM(_xlfn.XLOOKUP('Результат(Old)'!C166,Таблица!A:A,Таблица!B:B,"Ошибка",0))</f>
        <v>S, M, L, XL</v>
      </c>
      <c r="E166" s="1" t="s">
        <v>9</v>
      </c>
      <c r="F166" t="str">
        <f t="shared" si="2"/>
        <v>Image_143.png</v>
      </c>
    </row>
    <row r="167" spans="2:6" ht="74.45" customHeight="1" x14ac:dyDescent="0.25">
      <c r="C167" s="1" t="s">
        <v>177</v>
      </c>
      <c r="D167" s="1" t="str">
        <f>TRIM(_xlfn.XLOOKUP('Результат(Old)'!C167,Таблица!A:A,Таблица!B:B,"Ошибка",0))</f>
        <v>S, M, L, XL</v>
      </c>
      <c r="E167" s="1" t="s">
        <v>473</v>
      </c>
      <c r="F167" t="str">
        <f t="shared" si="2"/>
        <v>Image_144.png</v>
      </c>
    </row>
    <row r="168" spans="2:6" ht="74.45" customHeight="1" x14ac:dyDescent="0.25">
      <c r="B168" t="s">
        <v>393</v>
      </c>
      <c r="C168" s="1" t="s">
        <v>196</v>
      </c>
      <c r="D168" s="1" t="str">
        <f>TRIM(_xlfn.XLOOKUP('Результат(Old)'!C168,Таблица!A:A,Таблица!B:B,"Ошибка",0))</f>
        <v>S, M, L, XL</v>
      </c>
      <c r="E168" s="1" t="s">
        <v>548</v>
      </c>
      <c r="F168" t="str">
        <f t="shared" si="2"/>
        <v>Image_146.png</v>
      </c>
    </row>
    <row r="169" spans="2:6" ht="74.45" customHeight="1" x14ac:dyDescent="0.25">
      <c r="C169" s="1" t="s">
        <v>196</v>
      </c>
      <c r="D169" s="1" t="str">
        <f>TRIM(_xlfn.XLOOKUP('Результат(Old)'!C169,Таблица!A:A,Таблица!B:B,"Ошибка",0))</f>
        <v>S, M, L, XL</v>
      </c>
      <c r="E169" s="1" t="s">
        <v>545</v>
      </c>
      <c r="F169" t="str">
        <f t="shared" si="2"/>
        <v>Image_147.png</v>
      </c>
    </row>
    <row r="170" spans="2:6" ht="74.45" customHeight="1" x14ac:dyDescent="0.25">
      <c r="C170" s="1" t="s">
        <v>196</v>
      </c>
      <c r="D170" s="1" t="str">
        <f>TRIM(_xlfn.XLOOKUP('Результат(Old)'!C170,Таблица!A:A,Таблица!B:B,"Ошибка",0))</f>
        <v>S, M, L, XL</v>
      </c>
      <c r="E170" s="1" t="s">
        <v>546</v>
      </c>
      <c r="F170">
        <f t="shared" si="2"/>
        <v>0</v>
      </c>
    </row>
    <row r="171" spans="2:6" ht="74.45" customHeight="1" x14ac:dyDescent="0.25">
      <c r="C171" s="1" t="s">
        <v>196</v>
      </c>
      <c r="D171" s="1" t="str">
        <f>TRIM(_xlfn.XLOOKUP('Результат(Old)'!C171,Таблица!A:A,Таблица!B:B,"Ошибка",0))</f>
        <v>S, M, L, XL</v>
      </c>
      <c r="E171" s="1" t="s">
        <v>547</v>
      </c>
      <c r="F171">
        <f t="shared" si="2"/>
        <v>0</v>
      </c>
    </row>
    <row r="172" spans="2:6" ht="74.45" customHeight="1" x14ac:dyDescent="0.25">
      <c r="C172" s="1" t="s">
        <v>196</v>
      </c>
      <c r="D172" s="1" t="str">
        <f>TRIM(_xlfn.XLOOKUP('Результат(Old)'!C172,Таблица!A:A,Таблица!B:B,"Ошибка",0))</f>
        <v>S, M, L, XL</v>
      </c>
      <c r="E172" s="1" t="s">
        <v>9</v>
      </c>
      <c r="F172">
        <f t="shared" si="2"/>
        <v>0</v>
      </c>
    </row>
    <row r="173" spans="2:6" ht="74.45" customHeight="1" x14ac:dyDescent="0.25">
      <c r="C173" s="1" t="s">
        <v>196</v>
      </c>
      <c r="D173" s="1" t="str">
        <f>TRIM(_xlfn.XLOOKUP('Результат(Old)'!C173,Таблица!A:A,Таблица!B:B,"Ошибка",0))</f>
        <v>S, M, L, XL</v>
      </c>
      <c r="E173" s="1" t="s">
        <v>538</v>
      </c>
      <c r="F173">
        <f t="shared" si="2"/>
        <v>0</v>
      </c>
    </row>
    <row r="174" spans="2:6" ht="74.45" customHeight="1" x14ac:dyDescent="0.25">
      <c r="C174" s="1" t="s">
        <v>196</v>
      </c>
      <c r="D174" s="1" t="str">
        <f>TRIM(_xlfn.XLOOKUP('Результат(Old)'!C174,Таблица!A:A,Таблица!B:B,"Ошибка",0))</f>
        <v>S, M, L, XL</v>
      </c>
      <c r="E174" s="1" t="s">
        <v>469</v>
      </c>
      <c r="F174">
        <f t="shared" si="2"/>
        <v>0</v>
      </c>
    </row>
    <row r="175" spans="2:6" ht="74.45" customHeight="1" x14ac:dyDescent="0.25">
      <c r="B175" t="s">
        <v>394</v>
      </c>
      <c r="C175" s="1" t="s">
        <v>200</v>
      </c>
      <c r="D175" s="1" t="str">
        <f>TRIM(_xlfn.XLOOKUP('Результат(Old)'!C175,Таблица!A:A,Таблица!B:B,"Ошибка",0))</f>
        <v>S, M, L, XL</v>
      </c>
      <c r="E175" s="1" t="str">
        <f ca="1">TRIM(_xlfn.XLOOKUP('Результат(Old)'!C175,Таблица!A:A,Таблица!E:E,"Ошибка",0))</f>
        <v>Medium Brown Mix</v>
      </c>
      <c r="F175" t="str">
        <f t="shared" si="2"/>
        <v>Image_150.png</v>
      </c>
    </row>
    <row r="176" spans="2:6" ht="74.45" customHeight="1" x14ac:dyDescent="0.25">
      <c r="B176" t="s">
        <v>395</v>
      </c>
      <c r="C176" s="1" t="s">
        <v>204</v>
      </c>
      <c r="D176" s="1" t="str">
        <f>TRIM(_xlfn.XLOOKUP('Результат(Old)'!C176,Таблица!A:A,Таблица!B:B,"Ошибка",0))</f>
        <v>S, M, L, XL, XXL</v>
      </c>
      <c r="E176" s="1" t="s">
        <v>544</v>
      </c>
      <c r="F176" t="str">
        <f t="shared" si="2"/>
        <v>Image_153.png</v>
      </c>
    </row>
    <row r="177" spans="2:6" ht="74.45" customHeight="1" x14ac:dyDescent="0.25">
      <c r="C177" s="1" t="s">
        <v>204</v>
      </c>
      <c r="D177" s="1" t="str">
        <f>TRIM(_xlfn.XLOOKUP('Результат(Old)'!C177,Таблица!A:A,Таблица!B:B,"Ошибка",0))</f>
        <v>S, M, L, XL, XXL</v>
      </c>
      <c r="E177" s="1" t="s">
        <v>513</v>
      </c>
      <c r="F177" t="str">
        <f t="shared" si="2"/>
        <v>Image_154.png</v>
      </c>
    </row>
    <row r="178" spans="2:6" ht="74.45" customHeight="1" x14ac:dyDescent="0.25">
      <c r="C178" s="1" t="s">
        <v>204</v>
      </c>
      <c r="D178" s="1" t="str">
        <f>TRIM(_xlfn.XLOOKUP('Результат(Old)'!C178,Таблица!A:A,Таблица!B:B,"Ошибка",0))</f>
        <v>S, M, L, XL, XXL</v>
      </c>
      <c r="E178" s="1" t="s">
        <v>472</v>
      </c>
      <c r="F178">
        <f t="shared" si="2"/>
        <v>0</v>
      </c>
    </row>
    <row r="179" spans="2:6" ht="74.45" customHeight="1" x14ac:dyDescent="0.25">
      <c r="C179" s="1" t="s">
        <v>204</v>
      </c>
      <c r="D179" s="1" t="str">
        <f>TRIM(_xlfn.XLOOKUP('Результат(Old)'!C179,Таблица!A:A,Таблица!B:B,"Ошибка",0))</f>
        <v>S, M, L, XL, XXL</v>
      </c>
      <c r="E179" s="1" t="s">
        <v>508</v>
      </c>
      <c r="F179">
        <f t="shared" si="2"/>
        <v>0</v>
      </c>
    </row>
    <row r="180" spans="2:6" ht="74.45" customHeight="1" x14ac:dyDescent="0.25">
      <c r="C180" s="1" t="s">
        <v>204</v>
      </c>
      <c r="D180" s="1" t="str">
        <f>TRIM(_xlfn.XLOOKUP('Результат(Old)'!C180,Таблица!A:A,Таблица!B:B,"Ошибка",0))</f>
        <v>S, M, L, XL, XXL</v>
      </c>
      <c r="E180" s="1" t="s">
        <v>540</v>
      </c>
      <c r="F180">
        <f t="shared" si="2"/>
        <v>0</v>
      </c>
    </row>
    <row r="181" spans="2:6" ht="74.45" customHeight="1" x14ac:dyDescent="0.25">
      <c r="C181" s="1" t="s">
        <v>204</v>
      </c>
      <c r="D181" s="1" t="str">
        <f>TRIM(_xlfn.XLOOKUP('Результат(Old)'!C181,Таблица!A:A,Таблица!B:B,"Ошибка",0))</f>
        <v>S, M, L, XL, XXL</v>
      </c>
      <c r="E181" s="1" t="s">
        <v>541</v>
      </c>
      <c r="F181">
        <f t="shared" si="2"/>
        <v>0</v>
      </c>
    </row>
    <row r="182" spans="2:6" ht="74.45" customHeight="1" x14ac:dyDescent="0.25">
      <c r="C182" s="1" t="s">
        <v>204</v>
      </c>
      <c r="D182" s="1" t="str">
        <f>TRIM(_xlfn.XLOOKUP('Результат(Old)'!C182,Таблица!A:A,Таблица!B:B,"Ошибка",0))</f>
        <v>S, M, L, XL, XXL</v>
      </c>
      <c r="E182" s="1" t="s">
        <v>465</v>
      </c>
      <c r="F182">
        <f t="shared" si="2"/>
        <v>0</v>
      </c>
    </row>
    <row r="183" spans="2:6" ht="74.45" customHeight="1" x14ac:dyDescent="0.25">
      <c r="C183" s="1" t="s">
        <v>204</v>
      </c>
      <c r="D183" s="1" t="str">
        <f>TRIM(_xlfn.XLOOKUP('Результат(Old)'!C183,Таблица!A:A,Таблица!B:B,"Ошибка",0))</f>
        <v>S, M, L, XL, XXL</v>
      </c>
      <c r="E183" s="1" t="s">
        <v>474</v>
      </c>
      <c r="F183">
        <f t="shared" si="2"/>
        <v>0</v>
      </c>
    </row>
    <row r="184" spans="2:6" ht="74.45" customHeight="1" x14ac:dyDescent="0.25">
      <c r="C184" s="1" t="s">
        <v>204</v>
      </c>
      <c r="D184" s="1" t="str">
        <f>TRIM(_xlfn.XLOOKUP('Результат(Old)'!C184,Таблица!A:A,Таблица!B:B,"Ошибка",0))</f>
        <v>S, M, L, XL, XXL</v>
      </c>
      <c r="E184" s="1" t="s">
        <v>542</v>
      </c>
      <c r="F184">
        <f t="shared" si="2"/>
        <v>0</v>
      </c>
    </row>
    <row r="185" spans="2:6" ht="74.45" customHeight="1" x14ac:dyDescent="0.25">
      <c r="C185" s="1" t="s">
        <v>204</v>
      </c>
      <c r="D185" s="1" t="str">
        <f>TRIM(_xlfn.XLOOKUP('Результат(Old)'!C185,Таблица!A:A,Таблица!B:B,"Ошибка",0))</f>
        <v>S, M, L, XL, XXL</v>
      </c>
      <c r="E185" s="1" t="s">
        <v>466</v>
      </c>
      <c r="F185">
        <f t="shared" si="2"/>
        <v>0</v>
      </c>
    </row>
    <row r="186" spans="2:6" ht="74.45" customHeight="1" x14ac:dyDescent="0.25">
      <c r="C186" s="1" t="s">
        <v>204</v>
      </c>
      <c r="D186" s="1" t="str">
        <f>TRIM(_xlfn.XLOOKUP('Результат(Old)'!C186,Таблица!A:A,Таблица!B:B,"Ошибка",0))</f>
        <v>S, M, L, XL, XXL</v>
      </c>
      <c r="E186" s="1" t="s">
        <v>543</v>
      </c>
      <c r="F186">
        <f t="shared" si="2"/>
        <v>0</v>
      </c>
    </row>
    <row r="187" spans="2:6" ht="74.45" customHeight="1" x14ac:dyDescent="0.25">
      <c r="C187" s="1" t="s">
        <v>204</v>
      </c>
      <c r="D187" s="1" t="str">
        <f>TRIM(_xlfn.XLOOKUP('Результат(Old)'!C187,Таблица!A:A,Таблица!B:B,"Ошибка",0))</f>
        <v>S, M, L, XL, XXL</v>
      </c>
      <c r="E187" s="1" t="s">
        <v>9</v>
      </c>
      <c r="F187">
        <f t="shared" si="2"/>
        <v>0</v>
      </c>
    </row>
    <row r="188" spans="2:6" ht="74.45" customHeight="1" x14ac:dyDescent="0.25">
      <c r="C188" s="1" t="s">
        <v>204</v>
      </c>
      <c r="D188" s="1" t="str">
        <f>TRIM(_xlfn.XLOOKUP('Результат(Old)'!C188,Таблица!A:A,Таблица!B:B,"Ошибка",0))</f>
        <v>S, M, L, XL, XXL</v>
      </c>
      <c r="E188" s="1" t="s">
        <v>463</v>
      </c>
      <c r="F188">
        <f t="shared" si="2"/>
        <v>0</v>
      </c>
    </row>
    <row r="189" spans="2:6" ht="74.45" customHeight="1" x14ac:dyDescent="0.25">
      <c r="C189" s="1" t="s">
        <v>204</v>
      </c>
      <c r="D189" s="1" t="str">
        <f>TRIM(_xlfn.XLOOKUP('Результат(Old)'!C189,Таблица!A:A,Таблица!B:B,"Ошибка",0))</f>
        <v>S, M, L, XL, XXL</v>
      </c>
      <c r="E189" s="1" t="s">
        <v>317</v>
      </c>
      <c r="F189">
        <f t="shared" si="2"/>
        <v>0</v>
      </c>
    </row>
    <row r="190" spans="2:6" ht="74.45" customHeight="1" x14ac:dyDescent="0.25">
      <c r="B190" t="s">
        <v>396</v>
      </c>
      <c r="C190" s="1" t="s">
        <v>208</v>
      </c>
      <c r="D190" s="1" t="str">
        <f>TRIM(_xlfn.XLOOKUP('Результат(Old)'!C190,Таблица!A:A,Таблица!B:B,"Ошибка",0))</f>
        <v>S, M, L, XL</v>
      </c>
      <c r="E190" s="1" t="s">
        <v>9</v>
      </c>
      <c r="F190" t="str">
        <f t="shared" si="2"/>
        <v>Image_158.jpg</v>
      </c>
    </row>
    <row r="191" spans="2:6" ht="74.45" customHeight="1" x14ac:dyDescent="0.25">
      <c r="C191" s="1" t="s">
        <v>208</v>
      </c>
      <c r="D191" s="1" t="str">
        <f>TRIM(_xlfn.XLOOKUP('Результат(Old)'!C191,Таблица!A:A,Таблица!B:B,"Ошибка",0))</f>
        <v>S, M, L, XL</v>
      </c>
      <c r="E191" s="1" t="s">
        <v>538</v>
      </c>
      <c r="F191" t="str">
        <f t="shared" si="2"/>
        <v>Image_159.jpg</v>
      </c>
    </row>
    <row r="192" spans="2:6" ht="74.45" customHeight="1" x14ac:dyDescent="0.25">
      <c r="C192" s="1" t="s">
        <v>208</v>
      </c>
      <c r="D192" s="1" t="str">
        <f>TRIM(_xlfn.XLOOKUP('Результат(Old)'!C192,Таблица!A:A,Таблица!B:B,"Ошибка",0))</f>
        <v>S, M, L, XL</v>
      </c>
      <c r="E192" s="1" t="s">
        <v>539</v>
      </c>
      <c r="F192">
        <f t="shared" si="2"/>
        <v>0</v>
      </c>
    </row>
    <row r="193" spans="2:6" ht="74.45" customHeight="1" x14ac:dyDescent="0.25">
      <c r="B193" t="s">
        <v>397</v>
      </c>
      <c r="C193" s="1" t="s">
        <v>213</v>
      </c>
      <c r="D193" s="1" t="str">
        <f>TRIM(_xlfn.XLOOKUP('Результат(Old)'!C193,Таблица!A:A,Таблица!B:B,"Ошибка",0))</f>
        <v>S, M, L, XL</v>
      </c>
      <c r="E193" s="1" t="s">
        <v>9</v>
      </c>
      <c r="F193" t="str">
        <f t="shared" si="2"/>
        <v>Image_161.png</v>
      </c>
    </row>
    <row r="194" spans="2:6" ht="74.45" customHeight="1" x14ac:dyDescent="0.25">
      <c r="C194" s="1" t="s">
        <v>213</v>
      </c>
      <c r="D194" s="1" t="str">
        <f>TRIM(_xlfn.XLOOKUP('Результат(Old)'!C194,Таблица!A:A,Таблица!B:B,"Ошибка",0))</f>
        <v>S, M, L, XL</v>
      </c>
      <c r="E194" s="1" t="s">
        <v>456</v>
      </c>
      <c r="F194" t="str">
        <f t="shared" si="2"/>
        <v>Image_162.png</v>
      </c>
    </row>
    <row r="195" spans="2:6" ht="74.45" customHeight="1" x14ac:dyDescent="0.25">
      <c r="B195" t="s">
        <v>398</v>
      </c>
      <c r="C195" s="1" t="s">
        <v>218</v>
      </c>
      <c r="D195" s="1" t="str">
        <f>TRIM(_xlfn.XLOOKUP('Результат(Old)'!C195,Таблица!A:A,Таблица!B:B,"Ошибка",0))</f>
        <v>S, M, L, XL</v>
      </c>
      <c r="E195" s="1" t="s">
        <v>516</v>
      </c>
      <c r="F195" t="str">
        <f t="shared" ref="F195:F258" si="3">IF(AND(B194&lt;&gt;"",B195=""),LEFT(B194,6)&amp;RIGHT("000"&amp;VALUE(MID(B194,FIND("_",B194)+1,3))+1,3)&amp;RIGHT(B194,4),B195)</f>
        <v>Image_164.jpg</v>
      </c>
    </row>
    <row r="196" spans="2:6" ht="74.45" customHeight="1" x14ac:dyDescent="0.25">
      <c r="C196" s="1" t="s">
        <v>218</v>
      </c>
      <c r="D196" s="1" t="str">
        <f>TRIM(_xlfn.XLOOKUP('Результат(Old)'!C196,Таблица!A:A,Таблица!B:B,"Ошибка",0))</f>
        <v>S, M, L, XL</v>
      </c>
      <c r="E196" s="1" t="s">
        <v>9</v>
      </c>
      <c r="F196" t="str">
        <f t="shared" si="3"/>
        <v>Image_165.jpg</v>
      </c>
    </row>
    <row r="197" spans="2:6" ht="74.45" customHeight="1" x14ac:dyDescent="0.25">
      <c r="C197" s="1" t="s">
        <v>218</v>
      </c>
      <c r="D197" s="1" t="str">
        <f>TRIM(_xlfn.XLOOKUP('Результат(Old)'!C197,Таблица!A:A,Таблица!B:B,"Ошибка",0))</f>
        <v>S, M, L, XL</v>
      </c>
      <c r="E197" s="1" t="s">
        <v>537</v>
      </c>
      <c r="F197">
        <f t="shared" si="3"/>
        <v>0</v>
      </c>
    </row>
    <row r="198" spans="2:6" ht="74.45" customHeight="1" x14ac:dyDescent="0.25">
      <c r="B198" t="s">
        <v>399</v>
      </c>
      <c r="C198" s="1" t="s">
        <v>220</v>
      </c>
      <c r="D198" s="1" t="str">
        <f>TRIM(_xlfn.XLOOKUP('Результат(Old)'!C198,Таблица!A:A,Таблица!B:B,"Ошибка",0))</f>
        <v>S, M, L, XL</v>
      </c>
      <c r="E198" s="1" t="s">
        <v>9</v>
      </c>
      <c r="F198" t="str">
        <f t="shared" si="3"/>
        <v>Image_167.png</v>
      </c>
    </row>
    <row r="199" spans="2:6" ht="74.45" customHeight="1" x14ac:dyDescent="0.25">
      <c r="C199" s="1" t="s">
        <v>220</v>
      </c>
      <c r="D199" s="1" t="str">
        <f>TRIM(_xlfn.XLOOKUP('Результат(Old)'!C199,Таблица!A:A,Таблица!B:B,"Ошибка",0))</f>
        <v>S, M, L, XL</v>
      </c>
      <c r="E199" s="1" t="s">
        <v>536</v>
      </c>
      <c r="F199" t="str">
        <f t="shared" si="3"/>
        <v>Image_168.png</v>
      </c>
    </row>
    <row r="200" spans="2:6" ht="74.45" customHeight="1" x14ac:dyDescent="0.25">
      <c r="C200" s="1" t="s">
        <v>220</v>
      </c>
      <c r="D200" s="1" t="str">
        <f>TRIM(_xlfn.XLOOKUP('Результат(Old)'!C200,Таблица!A:A,Таблица!B:B,"Ошибка",0))</f>
        <v>S, M, L, XL</v>
      </c>
      <c r="E200" s="1" t="s">
        <v>456</v>
      </c>
      <c r="F200">
        <f t="shared" si="3"/>
        <v>0</v>
      </c>
    </row>
    <row r="201" spans="2:6" ht="74.45" customHeight="1" x14ac:dyDescent="0.25">
      <c r="B201" t="s">
        <v>400</v>
      </c>
      <c r="C201" s="1" t="s">
        <v>231</v>
      </c>
      <c r="D201" s="1" t="str">
        <f>TRIM(_xlfn.XLOOKUP('Результат(Old)'!C201,Таблица!A:A,Таблица!B:B,"Ошибка",0))</f>
        <v>S, M, L, XL, XXL</v>
      </c>
      <c r="E201" s="1" t="s">
        <v>9</v>
      </c>
      <c r="F201" t="str">
        <f t="shared" si="3"/>
        <v>Image_170.jpg</v>
      </c>
    </row>
    <row r="202" spans="2:6" ht="74.45" customHeight="1" x14ac:dyDescent="0.25">
      <c r="C202" s="1" t="s">
        <v>231</v>
      </c>
      <c r="D202" s="1" t="str">
        <f>TRIM(_xlfn.XLOOKUP('Результат(Old)'!C202,Таблица!A:A,Таблица!B:B,"Ошибка",0))</f>
        <v>S, M, L, XL, XXL</v>
      </c>
      <c r="E202" s="1" t="s">
        <v>459</v>
      </c>
      <c r="F202" t="str">
        <f t="shared" si="3"/>
        <v>Image_171.jpg</v>
      </c>
    </row>
    <row r="203" spans="2:6" ht="74.45" customHeight="1" x14ac:dyDescent="0.25">
      <c r="C203" s="1" t="s">
        <v>231</v>
      </c>
      <c r="D203" s="1" t="str">
        <f>TRIM(_xlfn.XLOOKUP('Результат(Old)'!C203,Таблица!A:A,Таблица!B:B,"Ошибка",0))</f>
        <v>S, M, L, XL, XXL</v>
      </c>
      <c r="E203" s="1" t="s">
        <v>533</v>
      </c>
      <c r="F203">
        <f t="shared" si="3"/>
        <v>0</v>
      </c>
    </row>
    <row r="204" spans="2:6" ht="74.45" customHeight="1" x14ac:dyDescent="0.25">
      <c r="C204" s="1" t="s">
        <v>231</v>
      </c>
      <c r="D204" s="1" t="str">
        <f>TRIM(_xlfn.XLOOKUP('Результат(Old)'!C204,Таблица!A:A,Таблица!B:B,"Ошибка",0))</f>
        <v>S, M, L, XL, XXL</v>
      </c>
      <c r="E204" s="1" t="s">
        <v>512</v>
      </c>
      <c r="F204">
        <f t="shared" si="3"/>
        <v>0</v>
      </c>
    </row>
    <row r="205" spans="2:6" ht="74.45" customHeight="1" x14ac:dyDescent="0.25">
      <c r="B205" t="s">
        <v>401</v>
      </c>
      <c r="C205" s="1" t="s">
        <v>226</v>
      </c>
      <c r="D205" s="1" t="str">
        <f>TRIM(_xlfn.XLOOKUP('Результат(Old)'!C205,Таблица!A:A,Таблица!B:B,"Ошибка",0))</f>
        <v>S, M, L, XL, XXL</v>
      </c>
      <c r="E205" s="1" t="str">
        <f ca="1">TRIM(_xlfn.XLOOKUP('Результат(Old)'!C205,Таблица!A:A,Таблица!E:E,"Ошибка",0))</f>
        <v>Black</v>
      </c>
      <c r="F205" t="str">
        <f t="shared" si="3"/>
        <v>Image_173.png</v>
      </c>
    </row>
    <row r="206" spans="2:6" ht="74.45" customHeight="1" x14ac:dyDescent="0.25">
      <c r="B206" t="s">
        <v>402</v>
      </c>
      <c r="C206" s="1" t="s">
        <v>227</v>
      </c>
      <c r="D206" s="1" t="str">
        <f>TRIM(_xlfn.XLOOKUP('Результат(Old)'!C206,Таблица!A:A,Таблица!B:B,"Ошибка",0))</f>
        <v>S, M, L, XL</v>
      </c>
      <c r="E206" s="1" t="s">
        <v>9</v>
      </c>
      <c r="F206" t="str">
        <f t="shared" si="3"/>
        <v>Image_176.png</v>
      </c>
    </row>
    <row r="207" spans="2:6" ht="74.45" customHeight="1" x14ac:dyDescent="0.25">
      <c r="C207" s="1" t="s">
        <v>227</v>
      </c>
      <c r="D207" s="1" t="str">
        <f>TRIM(_xlfn.XLOOKUP('Результат(Old)'!C207,Таблица!A:A,Таблица!B:B,"Ошибка",0))</f>
        <v>S, M, L, XL</v>
      </c>
      <c r="E207" s="1" t="s">
        <v>534</v>
      </c>
      <c r="F207" t="str">
        <f t="shared" si="3"/>
        <v>Image_177.png</v>
      </c>
    </row>
    <row r="208" spans="2:6" ht="74.45" customHeight="1" x14ac:dyDescent="0.25">
      <c r="C208" s="1" t="s">
        <v>227</v>
      </c>
      <c r="D208" s="1" t="str">
        <f>TRIM(_xlfn.XLOOKUP('Результат(Old)'!C208,Таблица!A:A,Таблица!B:B,"Ошибка",0))</f>
        <v>S, M, L, XL</v>
      </c>
      <c r="E208" s="1" t="s">
        <v>535</v>
      </c>
      <c r="F208">
        <f t="shared" si="3"/>
        <v>0</v>
      </c>
    </row>
    <row r="209" spans="2:6" ht="74.45" customHeight="1" x14ac:dyDescent="0.25">
      <c r="C209" s="1" t="s">
        <v>227</v>
      </c>
      <c r="D209" s="1" t="str">
        <f>TRIM(_xlfn.XLOOKUP('Результат(Old)'!C209,Таблица!A:A,Таблица!B:B,"Ошибка",0))</f>
        <v>S, M, L, XL</v>
      </c>
      <c r="E209" s="1" t="s">
        <v>508</v>
      </c>
      <c r="F209">
        <f t="shared" si="3"/>
        <v>0</v>
      </c>
    </row>
    <row r="210" spans="2:6" ht="74.45" customHeight="1" x14ac:dyDescent="0.25">
      <c r="B210" t="s">
        <v>403</v>
      </c>
      <c r="C210" s="1" t="s">
        <v>223</v>
      </c>
      <c r="D210" s="1" t="str">
        <f>TRIM(_xlfn.XLOOKUP('Результат(Old)'!C210,Таблица!A:A,Таблица!B:B,"Ошибка",0))</f>
        <v>S, M, L, XL, XXL</v>
      </c>
      <c r="E210" s="1" t="str">
        <f ca="1">TRIM(_xlfn.XLOOKUP('Результат(Old)'!C210,Таблица!A:A,Таблица!E:E,"Ошибка",0))</f>
        <v>Black</v>
      </c>
      <c r="F210" t="str">
        <f t="shared" si="3"/>
        <v>Image_179.png</v>
      </c>
    </row>
    <row r="211" spans="2:6" ht="74.45" customHeight="1" x14ac:dyDescent="0.25">
      <c r="B211" t="s">
        <v>404</v>
      </c>
      <c r="C211" s="1" t="s">
        <v>244</v>
      </c>
      <c r="D211" s="1" t="str">
        <f>TRIM(_xlfn.XLOOKUP('Результат(Old)'!C211,Таблица!A:A,Таблица!B:B,"Ошибка",0))</f>
        <v>S, M, L, XL</v>
      </c>
      <c r="E211" s="1" t="s">
        <v>475</v>
      </c>
      <c r="F211" t="str">
        <f t="shared" si="3"/>
        <v>Image_182.png</v>
      </c>
    </row>
    <row r="212" spans="2:6" ht="74.45" customHeight="1" x14ac:dyDescent="0.25">
      <c r="C212" s="1" t="s">
        <v>244</v>
      </c>
      <c r="D212" s="1" t="str">
        <f>TRIM(_xlfn.XLOOKUP('Результат(Old)'!C212,Таблица!A:A,Таблица!B:B,"Ошибка",0))</f>
        <v>S, M, L, XL</v>
      </c>
      <c r="E212" s="1" t="s">
        <v>9</v>
      </c>
      <c r="F212" t="str">
        <f t="shared" si="3"/>
        <v>Image_183.png</v>
      </c>
    </row>
    <row r="213" spans="2:6" ht="74.45" customHeight="1" x14ac:dyDescent="0.25">
      <c r="C213" s="1" t="s">
        <v>244</v>
      </c>
      <c r="D213" s="1" t="str">
        <f>TRIM(_xlfn.XLOOKUP('Результат(Old)'!C213,Таблица!A:A,Таблица!B:B,"Ошибка",0))</f>
        <v>S, M, L, XL</v>
      </c>
      <c r="E213" s="1" t="s">
        <v>533</v>
      </c>
      <c r="F213">
        <f t="shared" si="3"/>
        <v>0</v>
      </c>
    </row>
    <row r="214" spans="2:6" ht="74.45" customHeight="1" x14ac:dyDescent="0.25">
      <c r="C214" s="1" t="s">
        <v>244</v>
      </c>
      <c r="D214" s="1" t="str">
        <f>TRIM(_xlfn.XLOOKUP('Результат(Old)'!C214,Таблица!A:A,Таблица!B:B,"Ошибка",0))</f>
        <v>S, M, L, XL</v>
      </c>
      <c r="E214" s="1" t="s">
        <v>476</v>
      </c>
      <c r="F214">
        <f t="shared" si="3"/>
        <v>0</v>
      </c>
    </row>
    <row r="215" spans="2:6" ht="74.45" customHeight="1" x14ac:dyDescent="0.25">
      <c r="C215" s="1" t="s">
        <v>244</v>
      </c>
      <c r="D215" s="1" t="str">
        <f>TRIM(_xlfn.XLOOKUP('Результат(Old)'!C215,Таблица!A:A,Таблица!B:B,"Ошибка",0))</f>
        <v>S, M, L, XL</v>
      </c>
      <c r="E215" s="1" t="s">
        <v>508</v>
      </c>
      <c r="F215">
        <f t="shared" si="3"/>
        <v>0</v>
      </c>
    </row>
    <row r="216" spans="2:6" ht="74.45" customHeight="1" x14ac:dyDescent="0.25">
      <c r="B216" t="s">
        <v>405</v>
      </c>
      <c r="C216" s="1" t="s">
        <v>238</v>
      </c>
      <c r="D216" s="1" t="str">
        <f>TRIM(_xlfn.XLOOKUP('Результат(Old)'!C216,Таблица!A:A,Таблица!B:B,"Ошибка",0))</f>
        <v>S, M, L, XL</v>
      </c>
      <c r="E216" s="1" t="s">
        <v>9</v>
      </c>
      <c r="F216" t="str">
        <f t="shared" si="3"/>
        <v>Image_185.jpg</v>
      </c>
    </row>
    <row r="217" spans="2:6" ht="74.45" customHeight="1" x14ac:dyDescent="0.25">
      <c r="C217" s="1" t="s">
        <v>238</v>
      </c>
      <c r="D217" s="1" t="str">
        <f>TRIM(_xlfn.XLOOKUP('Результат(Old)'!C217,Таблица!A:A,Таблица!B:B,"Ошибка",0))</f>
        <v>S, M, L, XL</v>
      </c>
      <c r="E217" s="1" t="s">
        <v>477</v>
      </c>
      <c r="F217" t="str">
        <f t="shared" si="3"/>
        <v>Image_186.jpg</v>
      </c>
    </row>
    <row r="218" spans="2:6" ht="74.45" customHeight="1" x14ac:dyDescent="0.25">
      <c r="B218" t="s">
        <v>406</v>
      </c>
      <c r="C218" s="1" t="s">
        <v>234</v>
      </c>
      <c r="D218" s="1" t="str">
        <f>TRIM(_xlfn.XLOOKUP('Результат(Old)'!C218,Таблица!A:A,Таблица!B:B,"Ошибка",0))</f>
        <v>S, M, L, XL</v>
      </c>
      <c r="E218" s="1" t="s">
        <v>9</v>
      </c>
      <c r="F218" t="str">
        <f t="shared" si="3"/>
        <v>Image_188.png</v>
      </c>
    </row>
    <row r="219" spans="2:6" ht="74.45" customHeight="1" x14ac:dyDescent="0.25">
      <c r="C219" s="1" t="s">
        <v>234</v>
      </c>
      <c r="D219" s="1" t="str">
        <f>TRIM(_xlfn.XLOOKUP('Результат(Old)'!C219,Таблица!A:A,Таблица!B:B,"Ошибка",0))</f>
        <v>S, M, L, XL</v>
      </c>
      <c r="E219" s="1" t="s">
        <v>531</v>
      </c>
      <c r="F219" t="str">
        <f t="shared" si="3"/>
        <v>Image_189.png</v>
      </c>
    </row>
    <row r="220" spans="2:6" ht="74.45" customHeight="1" x14ac:dyDescent="0.25">
      <c r="C220" s="1" t="s">
        <v>234</v>
      </c>
      <c r="D220" s="1" t="str">
        <f>TRIM(_xlfn.XLOOKUP('Результат(Old)'!C220,Таблица!A:A,Таблица!B:B,"Ошибка",0))</f>
        <v>S, M, L, XL</v>
      </c>
      <c r="E220" s="1" t="s">
        <v>508</v>
      </c>
      <c r="F220">
        <f t="shared" si="3"/>
        <v>0</v>
      </c>
    </row>
    <row r="221" spans="2:6" ht="74.45" customHeight="1" x14ac:dyDescent="0.25">
      <c r="C221" s="1" t="s">
        <v>234</v>
      </c>
      <c r="D221" s="1" t="str">
        <f>TRIM(_xlfn.XLOOKUP('Результат(Old)'!C221,Таблица!A:A,Таблица!B:B,"Ошибка",0))</f>
        <v>S, M, L, XL</v>
      </c>
      <c r="E221" s="1" t="s">
        <v>532</v>
      </c>
      <c r="F221">
        <f t="shared" si="3"/>
        <v>0</v>
      </c>
    </row>
    <row r="222" spans="2:6" ht="74.45" customHeight="1" x14ac:dyDescent="0.25">
      <c r="B222" t="s">
        <v>407</v>
      </c>
      <c r="C222" s="1" t="s">
        <v>246</v>
      </c>
      <c r="D222" s="1" t="str">
        <f>TRIM(_xlfn.XLOOKUP('Результат(Old)'!C222,Таблица!A:A,Таблица!B:B,"Ошибка",0))</f>
        <v>S, M, L, XL</v>
      </c>
      <c r="E222" s="1" t="s">
        <v>9</v>
      </c>
      <c r="F222" t="str">
        <f t="shared" si="3"/>
        <v>Image_191.png</v>
      </c>
    </row>
    <row r="223" spans="2:6" ht="74.45" customHeight="1" x14ac:dyDescent="0.25">
      <c r="C223" s="1" t="s">
        <v>246</v>
      </c>
      <c r="D223" s="1" t="str">
        <f>TRIM(_xlfn.XLOOKUP('Результат(Old)'!C223,Таблица!A:A,Таблица!B:B,"Ошибка",0))</f>
        <v>S, M, L, XL</v>
      </c>
      <c r="E223" s="1" t="s">
        <v>478</v>
      </c>
      <c r="F223" t="str">
        <f t="shared" si="3"/>
        <v>Image_192.png</v>
      </c>
    </row>
    <row r="224" spans="2:6" ht="74.45" customHeight="1" x14ac:dyDescent="0.25">
      <c r="C224" s="1" t="s">
        <v>246</v>
      </c>
      <c r="D224" s="1" t="str">
        <f>TRIM(_xlfn.XLOOKUP('Результат(Old)'!C224,Таблица!A:A,Таблица!B:B,"Ошибка",0))</f>
        <v>S, M, L, XL</v>
      </c>
      <c r="E224" s="1" t="s">
        <v>461</v>
      </c>
      <c r="F224">
        <f t="shared" si="3"/>
        <v>0</v>
      </c>
    </row>
    <row r="225" spans="2:6" ht="74.45" customHeight="1" x14ac:dyDescent="0.25">
      <c r="B225" t="s">
        <v>408</v>
      </c>
      <c r="C225" s="1" t="s">
        <v>253</v>
      </c>
      <c r="D225" s="1" t="str">
        <f>TRIM(_xlfn.XLOOKUP('Результат(Old)'!C225,Таблица!A:A,Таблица!B:B,"Ошибка",0))</f>
        <v>S, M, L, XL</v>
      </c>
      <c r="E225" s="1" t="s">
        <v>512</v>
      </c>
      <c r="F225" t="str">
        <f t="shared" si="3"/>
        <v>Image_194.jpg</v>
      </c>
    </row>
    <row r="226" spans="2:6" ht="74.45" customHeight="1" x14ac:dyDescent="0.25">
      <c r="C226" s="1" t="s">
        <v>253</v>
      </c>
      <c r="D226" s="1" t="str">
        <f>TRIM(_xlfn.XLOOKUP('Результат(Old)'!C226,Таблица!A:A,Таблица!B:B,"Ошибка",0))</f>
        <v>S, M, L, XL</v>
      </c>
      <c r="E226" s="1" t="s">
        <v>458</v>
      </c>
      <c r="F226" t="str">
        <f t="shared" si="3"/>
        <v>Image_195.jpg</v>
      </c>
    </row>
    <row r="227" spans="2:6" ht="74.45" customHeight="1" x14ac:dyDescent="0.25">
      <c r="B227" t="s">
        <v>409</v>
      </c>
      <c r="C227" s="1" t="s">
        <v>257</v>
      </c>
      <c r="D227" s="1" t="str">
        <f>TRIM(_xlfn.XLOOKUP('Результат(Old)'!C227,Таблица!A:A,Таблица!B:B,"Ошибка",0))</f>
        <v>S, M, L, XL</v>
      </c>
      <c r="E227" s="1" t="s">
        <v>9</v>
      </c>
      <c r="F227" t="str">
        <f t="shared" si="3"/>
        <v>Image_197.png</v>
      </c>
    </row>
    <row r="228" spans="2:6" ht="74.45" customHeight="1" x14ac:dyDescent="0.25">
      <c r="C228" s="1" t="s">
        <v>257</v>
      </c>
      <c r="D228" s="1" t="str">
        <f>TRIM(_xlfn.XLOOKUP('Результат(Old)'!C228,Таблица!A:A,Таблица!B:B,"Ошибка",0))</f>
        <v>S, M, L, XL</v>
      </c>
      <c r="E228" s="1" t="s">
        <v>508</v>
      </c>
      <c r="F228" t="str">
        <f t="shared" si="3"/>
        <v>Image_198.png</v>
      </c>
    </row>
    <row r="229" spans="2:6" ht="74.45" customHeight="1" x14ac:dyDescent="0.25">
      <c r="B229" t="s">
        <v>410</v>
      </c>
      <c r="C229" s="1" t="s">
        <v>260</v>
      </c>
      <c r="D229" s="1" t="str">
        <f>TRIM(_xlfn.XLOOKUP('Результат(Old)'!C229,Таблица!A:A,Таблица!B:B,"Ошибка",0))</f>
        <v>6 3/4, 6 7/8, 7, 7 1/8, 7 1/4, 7 3/8, 7 1/2, 7 5/8</v>
      </c>
      <c r="E229" s="1" t="str">
        <f ca="1">TRIM(_xlfn.XLOOKUP('Результат(Old)'!C229,Таблица!A:A,Таблица!E:E,"Ошибка",0))</f>
        <v>Black</v>
      </c>
      <c r="F229" t="str">
        <f t="shared" si="3"/>
        <v>Image_200.png</v>
      </c>
    </row>
    <row r="230" spans="2:6" ht="74.45" customHeight="1" x14ac:dyDescent="0.25">
      <c r="B230" t="s">
        <v>411</v>
      </c>
      <c r="C230" s="1" t="s">
        <v>270</v>
      </c>
      <c r="D230" s="1" t="str">
        <f>TRIM(_xlfn.XLOOKUP('Результат(Old)'!C230,Таблица!A:A,Таблица!B:B,"Ошибка",0))</f>
        <v>S, M, L, XL, XXL</v>
      </c>
      <c r="E230" s="1" t="s">
        <v>9</v>
      </c>
      <c r="F230" t="str">
        <f t="shared" si="3"/>
        <v>Image_203.png</v>
      </c>
    </row>
    <row r="231" spans="2:6" ht="74.45" customHeight="1" x14ac:dyDescent="0.25">
      <c r="C231" s="1" t="s">
        <v>270</v>
      </c>
      <c r="D231" s="1" t="str">
        <f>TRIM(_xlfn.XLOOKUP('Результат(Old)'!C231,Таблица!A:A,Таблица!B:B,"Ошибка",0))</f>
        <v>S, M, L, XL, XXL</v>
      </c>
      <c r="E231" s="1" t="s">
        <v>317</v>
      </c>
      <c r="F231" t="str">
        <f t="shared" si="3"/>
        <v>Image_204.png</v>
      </c>
    </row>
    <row r="232" spans="2:6" ht="74.45" customHeight="1" x14ac:dyDescent="0.25">
      <c r="C232" s="1" t="s">
        <v>270</v>
      </c>
      <c r="D232" s="1" t="str">
        <f>TRIM(_xlfn.XLOOKUP('Результат(Old)'!C232,Таблица!A:A,Таблица!B:B,"Ошибка",0))</f>
        <v>S, M, L, XL, XXL</v>
      </c>
      <c r="E232" s="1" t="s">
        <v>530</v>
      </c>
      <c r="F232">
        <f t="shared" si="3"/>
        <v>0</v>
      </c>
    </row>
    <row r="233" spans="2:6" ht="74.45" customHeight="1" x14ac:dyDescent="0.25">
      <c r="B233" t="s">
        <v>412</v>
      </c>
      <c r="C233" s="1" t="s">
        <v>263</v>
      </c>
      <c r="D233" s="1" t="str">
        <f>TRIM(_xlfn.XLOOKUP('Результат(Old)'!C233,Таблица!A:A,Таблица!B:B,"Ошибка",0))</f>
        <v>6 3/4, 6 7/8, 7, 7 1/8, 7 1/4, 7 3/8, 7 1/2, 7 5/8</v>
      </c>
      <c r="E233" s="1" t="s">
        <v>9</v>
      </c>
      <c r="F233" t="str">
        <f t="shared" si="3"/>
        <v>Image_206.png</v>
      </c>
    </row>
    <row r="234" spans="2:6" ht="74.45" customHeight="1" x14ac:dyDescent="0.25">
      <c r="C234" s="1" t="s">
        <v>263</v>
      </c>
      <c r="D234" s="1" t="str">
        <f>TRIM(_xlfn.XLOOKUP('Результат(Old)'!C234,Таблица!A:A,Таблица!B:B,"Ошибка",0))</f>
        <v>6 3/4, 6 7/8, 7, 7 1/8, 7 1/4, 7 3/8, 7 1/2, 7 5/8</v>
      </c>
      <c r="E234" s="1" t="s">
        <v>529</v>
      </c>
      <c r="F234" t="str">
        <f t="shared" si="3"/>
        <v>Image_207.png</v>
      </c>
    </row>
    <row r="235" spans="2:6" ht="74.45" customHeight="1" x14ac:dyDescent="0.25">
      <c r="B235" t="s">
        <v>413</v>
      </c>
      <c r="C235" s="1" t="s">
        <v>267</v>
      </c>
      <c r="D235" s="1" t="str">
        <f>TRIM(_xlfn.XLOOKUP('Результат(Old)'!C235,Таблица!A:A,Таблица!B:B,"Ошибка",0))</f>
        <v>S, M, L, XL</v>
      </c>
      <c r="E235" s="1" t="str">
        <f ca="1">TRIM(_xlfn.XLOOKUP('Результат(Old)'!C235,Таблица!A:A,Таблица!E:E,"Ошибка",0))</f>
        <v>Black</v>
      </c>
      <c r="F235" t="str">
        <f t="shared" si="3"/>
        <v>Image_209.png</v>
      </c>
    </row>
    <row r="236" spans="2:6" ht="74.45" customHeight="1" x14ac:dyDescent="0.25">
      <c r="B236" t="s">
        <v>414</v>
      </c>
      <c r="C236" s="1" t="s">
        <v>272</v>
      </c>
      <c r="D236" s="1" t="str">
        <f>TRIM(_xlfn.XLOOKUP('Результат(Old)'!C236,Таблица!A:A,Таблица!B:B,"Ошибка",0))</f>
        <v>S, M, L, XL, XXL</v>
      </c>
      <c r="E236" s="1" t="s">
        <v>528</v>
      </c>
      <c r="F236" t="str">
        <f t="shared" si="3"/>
        <v>Image_212.png</v>
      </c>
    </row>
    <row r="237" spans="2:6" ht="74.45" customHeight="1" x14ac:dyDescent="0.25">
      <c r="C237" s="1" t="s">
        <v>272</v>
      </c>
      <c r="D237" s="1" t="str">
        <f>TRIM(_xlfn.XLOOKUP('Результат(Old)'!C237,Таблица!A:A,Таблица!B:B,"Ошибка",0))</f>
        <v>S, M, L, XL, XXL</v>
      </c>
      <c r="E237" s="1" t="s">
        <v>523</v>
      </c>
      <c r="F237" t="str">
        <f t="shared" si="3"/>
        <v>Image_213.png</v>
      </c>
    </row>
    <row r="238" spans="2:6" ht="74.45" customHeight="1" x14ac:dyDescent="0.25">
      <c r="C238" s="1" t="s">
        <v>272</v>
      </c>
      <c r="D238" s="1" t="str">
        <f>TRIM(_xlfn.XLOOKUP('Результат(Old)'!C238,Таблица!A:A,Таблица!B:B,"Ошибка",0))</f>
        <v>S, M, L, XL, XXL</v>
      </c>
      <c r="E238" s="1" t="s">
        <v>508</v>
      </c>
      <c r="F238">
        <f t="shared" si="3"/>
        <v>0</v>
      </c>
    </row>
    <row r="239" spans="2:6" ht="74.45" customHeight="1" x14ac:dyDescent="0.25">
      <c r="C239" s="1" t="s">
        <v>272</v>
      </c>
      <c r="D239" s="1" t="str">
        <f>TRIM(_xlfn.XLOOKUP('Результат(Old)'!C239,Таблица!A:A,Таблица!B:B,"Ошибка",0))</f>
        <v>S, M, L, XL, XXL</v>
      </c>
      <c r="E239" s="1" t="s">
        <v>524</v>
      </c>
      <c r="F239">
        <f t="shared" si="3"/>
        <v>0</v>
      </c>
    </row>
    <row r="240" spans="2:6" ht="74.45" customHeight="1" x14ac:dyDescent="0.25">
      <c r="C240" s="1" t="s">
        <v>272</v>
      </c>
      <c r="D240" s="1" t="str">
        <f>TRIM(_xlfn.XLOOKUP('Результат(Old)'!C240,Таблица!A:A,Таблица!B:B,"Ошибка",0))</f>
        <v>S, M, L, XL, XXL</v>
      </c>
      <c r="E240" s="1" t="s">
        <v>509</v>
      </c>
      <c r="F240">
        <f t="shared" si="3"/>
        <v>0</v>
      </c>
    </row>
    <row r="241" spans="2:6" ht="74.45" customHeight="1" x14ac:dyDescent="0.25">
      <c r="C241" s="1" t="s">
        <v>272</v>
      </c>
      <c r="D241" s="1" t="str">
        <f>TRIM(_xlfn.XLOOKUP('Результат(Old)'!C241,Таблица!A:A,Таблица!B:B,"Ошибка",0))</f>
        <v>S, M, L, XL, XXL</v>
      </c>
      <c r="E241" s="1" t="s">
        <v>525</v>
      </c>
      <c r="F241">
        <f t="shared" si="3"/>
        <v>0</v>
      </c>
    </row>
    <row r="242" spans="2:6" ht="74.45" customHeight="1" x14ac:dyDescent="0.25">
      <c r="C242" s="1" t="s">
        <v>272</v>
      </c>
      <c r="D242" s="1" t="str">
        <f>TRIM(_xlfn.XLOOKUP('Результат(Old)'!C242,Таблица!A:A,Таблица!B:B,"Ошибка",0))</f>
        <v>S, M, L, XL, XXL</v>
      </c>
      <c r="E242" s="1" t="s">
        <v>9</v>
      </c>
      <c r="F242">
        <f t="shared" si="3"/>
        <v>0</v>
      </c>
    </row>
    <row r="243" spans="2:6" ht="74.45" customHeight="1" x14ac:dyDescent="0.25">
      <c r="C243" s="1" t="s">
        <v>272</v>
      </c>
      <c r="D243" s="1" t="str">
        <f>TRIM(_xlfn.XLOOKUP('Результат(Old)'!C243,Таблица!A:A,Таблица!B:B,"Ошибка",0))</f>
        <v>S, M, L, XL, XXL</v>
      </c>
      <c r="E243" s="1" t="s">
        <v>526</v>
      </c>
      <c r="F243">
        <f t="shared" si="3"/>
        <v>0</v>
      </c>
    </row>
    <row r="244" spans="2:6" ht="74.45" customHeight="1" x14ac:dyDescent="0.25">
      <c r="C244" s="1" t="s">
        <v>272</v>
      </c>
      <c r="D244" s="1" t="str">
        <f>TRIM(_xlfn.XLOOKUP('Результат(Old)'!C244,Таблица!A:A,Таблица!B:B,"Ошибка",0))</f>
        <v>S, M, L, XL, XXL</v>
      </c>
      <c r="E244" s="1" t="s">
        <v>479</v>
      </c>
      <c r="F244">
        <f t="shared" si="3"/>
        <v>0</v>
      </c>
    </row>
    <row r="245" spans="2:6" ht="74.45" customHeight="1" x14ac:dyDescent="0.25">
      <c r="C245" s="1" t="s">
        <v>272</v>
      </c>
      <c r="D245" s="1" t="str">
        <f>TRIM(_xlfn.XLOOKUP('Результат(Old)'!C245,Таблица!A:A,Таблица!B:B,"Ошибка",0))</f>
        <v>S, M, L, XL, XXL</v>
      </c>
      <c r="E245" s="1" t="s">
        <v>527</v>
      </c>
      <c r="F245">
        <f t="shared" si="3"/>
        <v>0</v>
      </c>
    </row>
    <row r="246" spans="2:6" ht="74.45" customHeight="1" x14ac:dyDescent="0.25">
      <c r="B246" t="s">
        <v>415</v>
      </c>
      <c r="C246" s="1" t="s">
        <v>278</v>
      </c>
      <c r="D246" s="1" t="str">
        <f>TRIM(_xlfn.XLOOKUP('Результат(Old)'!C246,Таблица!A:A,Таблица!B:B,"Ошибка",0))</f>
        <v>S, M, L, XL, XXL</v>
      </c>
      <c r="E246" s="1" t="s">
        <v>483</v>
      </c>
      <c r="F246" t="str">
        <f t="shared" si="3"/>
        <v>Image_216.png</v>
      </c>
    </row>
    <row r="247" spans="2:6" ht="74.45" customHeight="1" x14ac:dyDescent="0.25">
      <c r="C247" s="1" t="s">
        <v>278</v>
      </c>
      <c r="D247" s="1" t="str">
        <f>TRIM(_xlfn.XLOOKUP('Результат(Old)'!C247,Таблица!A:A,Таблица!B:B,"Ошибка",0))</f>
        <v>S, M, L, XL, XXL</v>
      </c>
      <c r="E247" s="1" t="s">
        <v>484</v>
      </c>
      <c r="F247" t="str">
        <f t="shared" si="3"/>
        <v>Image_217.png</v>
      </c>
    </row>
    <row r="248" spans="2:6" ht="74.45" customHeight="1" x14ac:dyDescent="0.25">
      <c r="C248" s="1" t="s">
        <v>278</v>
      </c>
      <c r="D248" s="1" t="str">
        <f>TRIM(_xlfn.XLOOKUP('Результат(Old)'!C248,Таблица!A:A,Таблица!B:B,"Ошибка",0))</f>
        <v>S, M, L, XL, XXL</v>
      </c>
      <c r="E248" s="1" t="s">
        <v>521</v>
      </c>
      <c r="F248">
        <f t="shared" si="3"/>
        <v>0</v>
      </c>
    </row>
    <row r="249" spans="2:6" ht="74.45" customHeight="1" x14ac:dyDescent="0.25">
      <c r="C249" s="1" t="s">
        <v>278</v>
      </c>
      <c r="D249" s="1" t="str">
        <f>TRIM(_xlfn.XLOOKUP('Результат(Old)'!C249,Таблица!A:A,Таблица!B:B,"Ошибка",0))</f>
        <v>S, M, L, XL, XXL</v>
      </c>
      <c r="E249" s="1" t="s">
        <v>522</v>
      </c>
      <c r="F249">
        <f t="shared" si="3"/>
        <v>0</v>
      </c>
    </row>
    <row r="250" spans="2:6" ht="74.45" customHeight="1" x14ac:dyDescent="0.25">
      <c r="C250" s="1" t="s">
        <v>278</v>
      </c>
      <c r="D250" s="1" t="str">
        <f>TRIM(_xlfn.XLOOKUP('Результат(Old)'!C250,Таблица!A:A,Таблица!B:B,"Ошибка",0))</f>
        <v>S, M, L, XL, XXL</v>
      </c>
      <c r="E250" s="1" t="s">
        <v>482</v>
      </c>
      <c r="F250">
        <f t="shared" si="3"/>
        <v>0</v>
      </c>
    </row>
    <row r="251" spans="2:6" ht="74.45" customHeight="1" x14ac:dyDescent="0.25">
      <c r="C251" s="1" t="s">
        <v>278</v>
      </c>
      <c r="D251" s="1" t="str">
        <f>TRIM(_xlfn.XLOOKUP('Результат(Old)'!C251,Таблица!A:A,Таблица!B:B,"Ошибка",0))</f>
        <v>S, M, L, XL, XXL</v>
      </c>
      <c r="E251" s="1" t="s">
        <v>485</v>
      </c>
      <c r="F251">
        <f t="shared" si="3"/>
        <v>0</v>
      </c>
    </row>
    <row r="252" spans="2:6" ht="74.45" customHeight="1" x14ac:dyDescent="0.25">
      <c r="C252" s="1" t="s">
        <v>278</v>
      </c>
      <c r="D252" s="1" t="str">
        <f>TRIM(_xlfn.XLOOKUP('Результат(Old)'!C252,Таблица!A:A,Таблица!B:B,"Ошибка",0))</f>
        <v>S, M, L, XL, XXL</v>
      </c>
      <c r="E252" s="1" t="s">
        <v>479</v>
      </c>
      <c r="F252">
        <f t="shared" si="3"/>
        <v>0</v>
      </c>
    </row>
    <row r="253" spans="2:6" ht="74.45" customHeight="1" x14ac:dyDescent="0.25">
      <c r="C253" s="1" t="s">
        <v>278</v>
      </c>
      <c r="D253" s="1" t="str">
        <f>TRIM(_xlfn.XLOOKUP('Результат(Old)'!C253,Таблица!A:A,Таблица!B:B,"Ошибка",0))</f>
        <v>S, M, L, XL, XXL</v>
      </c>
      <c r="E253" s="1" t="s">
        <v>486</v>
      </c>
      <c r="F253">
        <f t="shared" si="3"/>
        <v>0</v>
      </c>
    </row>
    <row r="254" spans="2:6" ht="74.45" customHeight="1" x14ac:dyDescent="0.25">
      <c r="C254" s="1" t="s">
        <v>278</v>
      </c>
      <c r="D254" s="1" t="str">
        <f>TRIM(_xlfn.XLOOKUP('Результат(Old)'!C254,Таблица!A:A,Таблица!B:B,"Ошибка",0))</f>
        <v>S, M, L, XL, XXL</v>
      </c>
      <c r="E254" s="1" t="s">
        <v>488</v>
      </c>
      <c r="F254">
        <f t="shared" si="3"/>
        <v>0</v>
      </c>
    </row>
    <row r="255" spans="2:6" ht="74.45" customHeight="1" x14ac:dyDescent="0.25">
      <c r="C255" s="1" t="s">
        <v>278</v>
      </c>
      <c r="D255" s="1" t="str">
        <f>TRIM(_xlfn.XLOOKUP('Результат(Old)'!C255,Таблица!A:A,Таблица!B:B,"Ошибка",0))</f>
        <v>S, M, L, XL, XXL</v>
      </c>
      <c r="E255" s="1" t="s">
        <v>487</v>
      </c>
      <c r="F255">
        <f t="shared" si="3"/>
        <v>0</v>
      </c>
    </row>
    <row r="256" spans="2:6" ht="74.45" customHeight="1" x14ac:dyDescent="0.25">
      <c r="C256" s="1" t="s">
        <v>278</v>
      </c>
      <c r="D256" s="1" t="str">
        <f>TRIM(_xlfn.XLOOKUP('Результат(Old)'!C256,Таблица!A:A,Таблица!B:B,"Ошибка",0))</f>
        <v>S, M, L, XL, XXL</v>
      </c>
      <c r="E256" s="1" t="s">
        <v>480</v>
      </c>
      <c r="F256">
        <f t="shared" si="3"/>
        <v>0</v>
      </c>
    </row>
    <row r="257" spans="2:6" ht="74.45" customHeight="1" x14ac:dyDescent="0.25">
      <c r="C257" s="1" t="s">
        <v>278</v>
      </c>
      <c r="D257" s="1" t="str">
        <f>TRIM(_xlfn.XLOOKUP('Результат(Old)'!C257,Таблица!A:A,Таблица!B:B,"Ошибка",0))</f>
        <v>S, M, L, XL, XXL</v>
      </c>
      <c r="E257" s="1" t="s">
        <v>481</v>
      </c>
      <c r="F257">
        <f t="shared" si="3"/>
        <v>0</v>
      </c>
    </row>
    <row r="258" spans="2:6" ht="74.45" customHeight="1" x14ac:dyDescent="0.25">
      <c r="B258" t="s">
        <v>416</v>
      </c>
      <c r="C258" s="1" t="s">
        <v>281</v>
      </c>
      <c r="D258" s="1" t="str">
        <f>TRIM(_xlfn.XLOOKUP('Результат(Old)'!C258,Таблица!A:A,Таблица!B:B,"Ошибка",0))</f>
        <v>S, M, L, XL</v>
      </c>
      <c r="E258" s="1" t="s">
        <v>9</v>
      </c>
      <c r="F258" t="str">
        <f t="shared" si="3"/>
        <v>Image_221.png</v>
      </c>
    </row>
    <row r="259" spans="2:6" ht="74.45" customHeight="1" x14ac:dyDescent="0.25">
      <c r="C259" s="1" t="s">
        <v>281</v>
      </c>
      <c r="D259" s="1" t="str">
        <f>TRIM(_xlfn.XLOOKUP('Результат(Old)'!C259,Таблица!A:A,Таблица!B:B,"Ошибка",0))</f>
        <v>S, M, L, XL</v>
      </c>
      <c r="E259" s="1" t="s">
        <v>519</v>
      </c>
      <c r="F259" t="str">
        <f t="shared" ref="F259:F311" si="4">IF(AND(B258&lt;&gt;"",B259=""),LEFT(B258,6)&amp;RIGHT("000"&amp;VALUE(MID(B258,FIND("_",B258)+1,3))+1,3)&amp;RIGHT(B258,4),B259)</f>
        <v>Image_222.png</v>
      </c>
    </row>
    <row r="260" spans="2:6" ht="74.45" customHeight="1" x14ac:dyDescent="0.25">
      <c r="C260" s="1" t="s">
        <v>281</v>
      </c>
      <c r="D260" s="1" t="str">
        <f>TRIM(_xlfn.XLOOKUP('Результат(Old)'!C260,Таблица!A:A,Таблица!B:B,"Ошибка",0))</f>
        <v>S, M, L, XL</v>
      </c>
      <c r="E260" s="1" t="s">
        <v>520</v>
      </c>
      <c r="F260">
        <f t="shared" si="4"/>
        <v>0</v>
      </c>
    </row>
    <row r="261" spans="2:6" ht="74.45" customHeight="1" x14ac:dyDescent="0.25">
      <c r="B261" t="s">
        <v>417</v>
      </c>
      <c r="C261" s="1" t="s">
        <v>289</v>
      </c>
      <c r="D261" s="1" t="str">
        <f>TRIM(_xlfn.XLOOKUP('Результат(Old)'!C261,Таблица!A:A,Таблица!B:B,"Ошибка",0))</f>
        <v>S, M, L, XL</v>
      </c>
      <c r="E261" s="1" t="s">
        <v>9</v>
      </c>
      <c r="F261" t="str">
        <f t="shared" si="4"/>
        <v>Image_224.png</v>
      </c>
    </row>
    <row r="262" spans="2:6" ht="74.45" customHeight="1" x14ac:dyDescent="0.25">
      <c r="C262" s="1" t="s">
        <v>289</v>
      </c>
      <c r="D262" s="1" t="str">
        <f>TRIM(_xlfn.XLOOKUP('Результат(Old)'!C262,Таблица!A:A,Таблица!B:B,"Ошибка",0))</f>
        <v>S, M, L, XL</v>
      </c>
      <c r="E262" s="1" t="s">
        <v>519</v>
      </c>
      <c r="F262" t="str">
        <f t="shared" si="4"/>
        <v>Image_225.png</v>
      </c>
    </row>
    <row r="263" spans="2:6" ht="74.45" customHeight="1" x14ac:dyDescent="0.25">
      <c r="C263" s="1" t="s">
        <v>289</v>
      </c>
      <c r="D263" s="1" t="str">
        <f>TRIM(_xlfn.XLOOKUP('Результат(Old)'!C263,Таблица!A:A,Таблица!B:B,"Ошибка",0))</f>
        <v>S, M, L, XL</v>
      </c>
      <c r="E263" s="1" t="s">
        <v>520</v>
      </c>
      <c r="F263">
        <f t="shared" si="4"/>
        <v>0</v>
      </c>
    </row>
    <row r="264" spans="2:6" ht="74.45" customHeight="1" x14ac:dyDescent="0.25">
      <c r="B264" t="s">
        <v>418</v>
      </c>
      <c r="C264" s="1" t="s">
        <v>284</v>
      </c>
      <c r="D264" s="1" t="str">
        <f>TRIM(_xlfn.XLOOKUP('Результат(Old)'!C264,Таблица!A:A,Таблица!B:B,"Ошибка",0))</f>
        <v>S, M, L, XL</v>
      </c>
      <c r="E264" s="1" t="s">
        <v>513</v>
      </c>
      <c r="F264" t="str">
        <f t="shared" si="4"/>
        <v>Image_227.png</v>
      </c>
    </row>
    <row r="265" spans="2:6" ht="74.45" customHeight="1" x14ac:dyDescent="0.25">
      <c r="C265" s="1" t="s">
        <v>284</v>
      </c>
      <c r="D265" s="1" t="str">
        <f>TRIM(_xlfn.XLOOKUP('Результат(Old)'!C265,Таблица!A:A,Таблица!B:B,"Ошибка",0))</f>
        <v>S, M, L, XL</v>
      </c>
      <c r="E265" s="1" t="s">
        <v>518</v>
      </c>
      <c r="F265" t="str">
        <f t="shared" si="4"/>
        <v>Image_228.png</v>
      </c>
    </row>
    <row r="266" spans="2:6" ht="74.45" customHeight="1" x14ac:dyDescent="0.25">
      <c r="C266" s="1" t="s">
        <v>284</v>
      </c>
      <c r="D266" s="1" t="str">
        <f>TRIM(_xlfn.XLOOKUP('Результат(Old)'!C266,Таблица!A:A,Таблица!B:B,"Ошибка",0))</f>
        <v>S, M, L, XL</v>
      </c>
      <c r="E266" s="1" t="s">
        <v>515</v>
      </c>
      <c r="F266">
        <f t="shared" si="4"/>
        <v>0</v>
      </c>
    </row>
    <row r="267" spans="2:6" ht="74.45" customHeight="1" x14ac:dyDescent="0.25">
      <c r="B267" t="s">
        <v>419</v>
      </c>
      <c r="C267" s="1" t="s">
        <v>296</v>
      </c>
      <c r="D267" s="1" t="str">
        <f>TRIM(_xlfn.XLOOKUP('Результат(Old)'!C267,Таблица!A:A,Таблица!B:B,"Ошибка",0))</f>
        <v>S, M, L, XL</v>
      </c>
      <c r="E267" s="1" t="str">
        <f ca="1">TRIM(_xlfn.XLOOKUP('Результат(Old)'!C267,Таблица!A:A,Таблица!E:E,"Ошибка",0))</f>
        <v>Oak Plaid</v>
      </c>
      <c r="F267" t="str">
        <f t="shared" si="4"/>
        <v>Image_230.png</v>
      </c>
    </row>
    <row r="268" spans="2:6" ht="74.45" customHeight="1" x14ac:dyDescent="0.25">
      <c r="B268" t="s">
        <v>420</v>
      </c>
      <c r="C268" s="1" t="s">
        <v>294</v>
      </c>
      <c r="D268" s="1" t="str">
        <f>TRIM(_xlfn.XLOOKUP('Результат(Old)'!C268,Таблица!A:A,Таблица!B:B,"Ошибка",0))</f>
        <v>S, M, L, XL</v>
      </c>
      <c r="E268" s="1" t="s">
        <v>489</v>
      </c>
      <c r="F268" t="str">
        <f t="shared" si="4"/>
        <v>Image_233.png</v>
      </c>
    </row>
    <row r="269" spans="2:6" ht="74.45" customHeight="1" x14ac:dyDescent="0.25">
      <c r="C269" s="1" t="s">
        <v>294</v>
      </c>
      <c r="D269" s="1" t="str">
        <f>TRIM(_xlfn.XLOOKUP('Результат(Old)'!C269,Таблица!A:A,Таблица!B:B,"Ошибка",0))</f>
        <v>S, M, L, XL</v>
      </c>
      <c r="E269" s="1" t="s">
        <v>490</v>
      </c>
      <c r="F269" t="str">
        <f t="shared" si="4"/>
        <v>Image_234.png</v>
      </c>
    </row>
    <row r="270" spans="2:6" ht="74.45" customHeight="1" x14ac:dyDescent="0.25">
      <c r="C270" s="1" t="s">
        <v>294</v>
      </c>
      <c r="D270" s="1" t="str">
        <f>TRIM(_xlfn.XLOOKUP('Результат(Old)'!C270,Таблица!A:A,Таблица!B:B,"Ошибка",0))</f>
        <v>S, M, L, XL</v>
      </c>
      <c r="E270" s="1" t="s">
        <v>491</v>
      </c>
      <c r="F270">
        <f t="shared" si="4"/>
        <v>0</v>
      </c>
    </row>
    <row r="271" spans="2:6" ht="74.45" customHeight="1" x14ac:dyDescent="0.25">
      <c r="B271" t="s">
        <v>421</v>
      </c>
      <c r="C271" s="1" t="s">
        <v>291</v>
      </c>
      <c r="D271" s="1" t="str">
        <f>TRIM(_xlfn.XLOOKUP('Результат(Old)'!C271,Таблица!A:A,Таблица!B:B,"Ошибка",0))</f>
        <v>S, M, L, XL</v>
      </c>
      <c r="E271" s="1" t="s">
        <v>516</v>
      </c>
      <c r="F271" t="str">
        <f t="shared" si="4"/>
        <v>Image_236.png</v>
      </c>
    </row>
    <row r="272" spans="2:6" ht="74.45" customHeight="1" x14ac:dyDescent="0.25">
      <c r="C272" s="1" t="s">
        <v>291</v>
      </c>
      <c r="D272" s="1" t="str">
        <f>TRIM(_xlfn.XLOOKUP('Результат(Old)'!C272,Таблица!A:A,Таблица!B:B,"Ошибка",0))</f>
        <v>S, M, L, XL</v>
      </c>
      <c r="E272" s="1" t="s">
        <v>9</v>
      </c>
      <c r="F272" t="str">
        <f t="shared" si="4"/>
        <v>Image_237.png</v>
      </c>
    </row>
    <row r="273" spans="2:6" ht="74.45" customHeight="1" x14ac:dyDescent="0.25">
      <c r="C273" s="1" t="s">
        <v>291</v>
      </c>
      <c r="D273" s="1" t="str">
        <f>TRIM(_xlfn.XLOOKUP('Результат(Old)'!C273,Таблица!A:A,Таблица!B:B,"Ошибка",0))</f>
        <v>S, M, L, XL</v>
      </c>
      <c r="E273" s="1" t="s">
        <v>517</v>
      </c>
      <c r="F273">
        <f t="shared" si="4"/>
        <v>0</v>
      </c>
    </row>
    <row r="274" spans="2:6" ht="74.45" customHeight="1" x14ac:dyDescent="0.25">
      <c r="B274" t="s">
        <v>422</v>
      </c>
      <c r="C274" s="1" t="s">
        <v>307</v>
      </c>
      <c r="D274" s="1" t="str">
        <f>TRIM(_xlfn.XLOOKUP('Результат(Old)'!C274,Таблица!A:A,Таблица!B:B,"Ошибка",0))</f>
        <v>S, M, L, XL</v>
      </c>
      <c r="E274" s="1" t="s">
        <v>493</v>
      </c>
      <c r="F274" t="str">
        <f t="shared" si="4"/>
        <v>Image_239.png</v>
      </c>
    </row>
    <row r="275" spans="2:6" ht="74.45" customHeight="1" x14ac:dyDescent="0.25">
      <c r="C275" s="1" t="s">
        <v>307</v>
      </c>
      <c r="D275" s="1" t="str">
        <f>TRIM(_xlfn.XLOOKUP('Результат(Old)'!C275,Таблица!A:A,Таблица!B:B,"Ошибка",0))</f>
        <v>S, M, L, XL</v>
      </c>
      <c r="E275" s="1" t="s">
        <v>495</v>
      </c>
      <c r="F275" t="str">
        <f t="shared" si="4"/>
        <v>Image_240.png</v>
      </c>
    </row>
    <row r="276" spans="2:6" ht="74.45" customHeight="1" x14ac:dyDescent="0.25">
      <c r="C276" s="1" t="s">
        <v>307</v>
      </c>
      <c r="D276" s="1" t="str">
        <f>TRIM(_xlfn.XLOOKUP('Результат(Old)'!C276,Таблица!A:A,Таблица!B:B,"Ошибка",0))</f>
        <v>S, M, L, XL</v>
      </c>
      <c r="E276" s="1" t="s">
        <v>456</v>
      </c>
      <c r="F276">
        <f t="shared" si="4"/>
        <v>0</v>
      </c>
    </row>
    <row r="277" spans="2:6" ht="74.45" customHeight="1" x14ac:dyDescent="0.25">
      <c r="C277" s="1" t="s">
        <v>307</v>
      </c>
      <c r="D277" s="1" t="str">
        <f>TRIM(_xlfn.XLOOKUP('Результат(Old)'!C277,Таблица!A:A,Таблица!B:B,"Ошибка",0))</f>
        <v>S, M, L, XL</v>
      </c>
      <c r="E277" s="1" t="s">
        <v>514</v>
      </c>
      <c r="F277">
        <f t="shared" si="4"/>
        <v>0</v>
      </c>
    </row>
    <row r="278" spans="2:6" ht="74.45" customHeight="1" x14ac:dyDescent="0.25">
      <c r="B278" t="s">
        <v>423</v>
      </c>
      <c r="C278" s="1" t="s">
        <v>305</v>
      </c>
      <c r="D278" s="1" t="str">
        <f>TRIM(_xlfn.XLOOKUP('Результат(Old)'!C278,Таблица!A:A,Таблица!B:B,"Ошибка",0))</f>
        <v>S, M, L, XL</v>
      </c>
      <c r="E278" s="1" t="s">
        <v>516</v>
      </c>
      <c r="F278" t="str">
        <f t="shared" si="4"/>
        <v>Image_242.png</v>
      </c>
    </row>
    <row r="279" spans="2:6" ht="74.45" customHeight="1" x14ac:dyDescent="0.25">
      <c r="C279" s="1" t="s">
        <v>305</v>
      </c>
      <c r="D279" s="1" t="str">
        <f>TRIM(_xlfn.XLOOKUP('Результат(Old)'!C279,Таблица!A:A,Таблица!B:B,"Ошибка",0))</f>
        <v>S, M, L, XL</v>
      </c>
      <c r="E279" s="1" t="s">
        <v>515</v>
      </c>
      <c r="F279" t="str">
        <f t="shared" si="4"/>
        <v>Image_243.png</v>
      </c>
    </row>
    <row r="280" spans="2:6" ht="74.45" customHeight="1" x14ac:dyDescent="0.25">
      <c r="B280" t="s">
        <v>424</v>
      </c>
      <c r="C280" s="1" t="s">
        <v>299</v>
      </c>
      <c r="D280" s="1" t="str">
        <f>TRIM(_xlfn.XLOOKUP('Результат(Old)'!C280,Таблица!A:A,Таблица!B:B,"Ошибка",0))</f>
        <v>S, M, L, XL</v>
      </c>
      <c r="E280" s="1" t="s">
        <v>497</v>
      </c>
      <c r="F280" t="str">
        <f t="shared" si="4"/>
        <v>Image_245.png</v>
      </c>
    </row>
    <row r="281" spans="2:6" ht="74.45" customHeight="1" x14ac:dyDescent="0.25">
      <c r="C281" s="1" t="s">
        <v>299</v>
      </c>
      <c r="D281" s="1" t="str">
        <f>TRIM(_xlfn.XLOOKUP('Результат(Old)'!C281,Таблица!A:A,Таблица!B:B,"Ошибка",0))</f>
        <v>S, M, L, XL</v>
      </c>
      <c r="E281" s="1" t="s">
        <v>496</v>
      </c>
      <c r="F281" t="str">
        <f t="shared" si="4"/>
        <v>Image_246.png</v>
      </c>
    </row>
    <row r="282" spans="2:6" ht="74.45" customHeight="1" x14ac:dyDescent="0.25">
      <c r="C282" s="1" t="s">
        <v>299</v>
      </c>
      <c r="D282" s="1" t="str">
        <f>TRIM(_xlfn.XLOOKUP('Результат(Old)'!C282,Таблица!A:A,Таблица!B:B,"Ошибка",0))</f>
        <v>S, M, L, XL</v>
      </c>
      <c r="E282" s="1" t="s">
        <v>456</v>
      </c>
      <c r="F282">
        <f t="shared" si="4"/>
        <v>0</v>
      </c>
    </row>
    <row r="283" spans="2:6" ht="74.45" customHeight="1" x14ac:dyDescent="0.25">
      <c r="C283" s="1" t="s">
        <v>299</v>
      </c>
      <c r="D283" s="1" t="str">
        <f>TRIM(_xlfn.XLOOKUP('Результат(Old)'!C283,Таблица!A:A,Таблица!B:B,"Ошибка",0))</f>
        <v>S, M, L, XL</v>
      </c>
      <c r="E283" s="1" t="s">
        <v>514</v>
      </c>
      <c r="F283">
        <f t="shared" si="4"/>
        <v>0</v>
      </c>
    </row>
    <row r="284" spans="2:6" ht="74.45" customHeight="1" x14ac:dyDescent="0.25">
      <c r="B284" t="s">
        <v>425</v>
      </c>
      <c r="C284" s="1" t="s">
        <v>312</v>
      </c>
      <c r="D284" s="1" t="str">
        <f>TRIM(_xlfn.XLOOKUP('Результат(Old)'!C284,Таблица!A:A,Таблица!B:B,"Ошибка",0))</f>
        <v>S, M, L, XL</v>
      </c>
      <c r="E284" s="1" t="s">
        <v>9</v>
      </c>
      <c r="F284" t="str">
        <f t="shared" si="4"/>
        <v>Image_248.png</v>
      </c>
    </row>
    <row r="285" spans="2:6" ht="74.45" customHeight="1" x14ac:dyDescent="0.25">
      <c r="C285" s="1" t="s">
        <v>312</v>
      </c>
      <c r="D285" s="1" t="str">
        <f>TRIM(_xlfn.XLOOKUP('Результат(Old)'!C285,Таблица!A:A,Таблица!B:B,"Ошибка",0))</f>
        <v>S, M, L, XL</v>
      </c>
      <c r="E285" s="1" t="s">
        <v>513</v>
      </c>
      <c r="F285" t="str">
        <f t="shared" si="4"/>
        <v>Image_249.png</v>
      </c>
    </row>
    <row r="286" spans="2:6" ht="74.45" customHeight="1" x14ac:dyDescent="0.25">
      <c r="B286" t="s">
        <v>426</v>
      </c>
      <c r="C286" s="1" t="s">
        <v>304</v>
      </c>
      <c r="D286" s="1" t="str">
        <f>TRIM(_xlfn.XLOOKUP('Результат(Old)'!C286,Таблица!A:A,Таблица!B:B,"Ошибка",0))</f>
        <v>S, M, L, XL</v>
      </c>
      <c r="E286" s="1" t="s">
        <v>9</v>
      </c>
      <c r="F286" t="str">
        <f t="shared" si="4"/>
        <v>Image_251.png</v>
      </c>
    </row>
    <row r="287" spans="2:6" ht="74.45" customHeight="1" x14ac:dyDescent="0.25">
      <c r="C287" s="1" t="s">
        <v>304</v>
      </c>
      <c r="D287" s="1" t="str">
        <f>TRIM(_xlfn.XLOOKUP('Результат(Old)'!C287,Таблица!A:A,Таблица!B:B,"Ошибка",0))</f>
        <v>S, M, L, XL</v>
      </c>
      <c r="E287" s="1" t="s">
        <v>512</v>
      </c>
      <c r="F287" t="str">
        <f t="shared" si="4"/>
        <v>Image_252.png</v>
      </c>
    </row>
    <row r="288" spans="2:6" ht="74.45" customHeight="1" x14ac:dyDescent="0.25">
      <c r="B288" t="s">
        <v>427</v>
      </c>
      <c r="C288" s="1" t="s">
        <v>309</v>
      </c>
      <c r="D288" s="1" t="str">
        <f>TRIM(_xlfn.XLOOKUP('Результат(Old)'!C288,Таблица!A:A,Таблица!B:B,"Ошибка",0))</f>
        <v>S, M, L, XL, XXL</v>
      </c>
      <c r="E288" s="1" t="s">
        <v>9</v>
      </c>
      <c r="F288" t="str">
        <f t="shared" si="4"/>
        <v>Image_254.png</v>
      </c>
    </row>
    <row r="289" spans="2:6" ht="74.45" customHeight="1" x14ac:dyDescent="0.25">
      <c r="C289" s="1" t="s">
        <v>309</v>
      </c>
      <c r="D289" s="1" t="str">
        <f>TRIM(_xlfn.XLOOKUP('Результат(Old)'!C289,Таблица!A:A,Таблица!B:B,"Ошибка",0))</f>
        <v>S, M, L, XL, XXL</v>
      </c>
      <c r="E289" s="1" t="s">
        <v>507</v>
      </c>
      <c r="F289" t="str">
        <f t="shared" si="4"/>
        <v>Image_255.png</v>
      </c>
    </row>
    <row r="290" spans="2:6" ht="74.45" customHeight="1" x14ac:dyDescent="0.25">
      <c r="C290" s="1" t="s">
        <v>309</v>
      </c>
      <c r="D290" s="1" t="str">
        <f>TRIM(_xlfn.XLOOKUP('Результат(Old)'!C290,Таблица!A:A,Таблица!B:B,"Ошибка",0))</f>
        <v>S, M, L, XL, XXL</v>
      </c>
      <c r="E290" s="1" t="s">
        <v>508</v>
      </c>
      <c r="F290">
        <f t="shared" si="4"/>
        <v>0</v>
      </c>
    </row>
    <row r="291" spans="2:6" ht="74.45" customHeight="1" x14ac:dyDescent="0.25">
      <c r="C291" s="1" t="s">
        <v>309</v>
      </c>
      <c r="D291" s="1" t="str">
        <f>TRIM(_xlfn.XLOOKUP('Результат(Old)'!C291,Таблица!A:A,Таблица!B:B,"Ошибка",0))</f>
        <v>S, M, L, XL, XXL</v>
      </c>
      <c r="E291" s="1" t="s">
        <v>509</v>
      </c>
      <c r="F291">
        <f t="shared" si="4"/>
        <v>0</v>
      </c>
    </row>
    <row r="292" spans="2:6" ht="74.45" customHeight="1" x14ac:dyDescent="0.25">
      <c r="B292" t="s">
        <v>428</v>
      </c>
      <c r="C292" s="1" t="s">
        <v>302</v>
      </c>
      <c r="D292" s="1" t="str">
        <f>TRIM(_xlfn.XLOOKUP('Результат(Old)'!C292,Таблица!A:A,Таблица!B:B,"Ошибка",0))</f>
        <v>S, M, L, XL, XXL</v>
      </c>
      <c r="E292" s="1" t="s">
        <v>498</v>
      </c>
      <c r="F292" t="str">
        <f t="shared" si="4"/>
        <v>Image_257.png</v>
      </c>
    </row>
    <row r="293" spans="2:6" ht="74.45" customHeight="1" x14ac:dyDescent="0.25">
      <c r="C293" s="1" t="s">
        <v>302</v>
      </c>
      <c r="D293" s="1" t="str">
        <f>TRIM(_xlfn.XLOOKUP('Результат(Old)'!C293,Таблица!A:A,Таблица!B:B,"Ошибка",0))</f>
        <v>S, M, L, XL, XXL</v>
      </c>
      <c r="E293" s="1" t="s">
        <v>499</v>
      </c>
      <c r="F293" t="str">
        <f t="shared" si="4"/>
        <v>Image_258.png</v>
      </c>
    </row>
    <row r="294" spans="2:6" ht="74.45" customHeight="1" x14ac:dyDescent="0.25">
      <c r="B294" t="s">
        <v>429</v>
      </c>
      <c r="C294" s="1" t="s">
        <v>322</v>
      </c>
      <c r="D294" s="1" t="str">
        <f>TRIM(_xlfn.XLOOKUP('Результат(Old)'!C294,Таблица!A:A,Таблица!B:B,"Ошибка",0))</f>
        <v>S, M, L, XL</v>
      </c>
      <c r="E294" s="1" t="str">
        <f ca="1">TRIM(_xlfn.XLOOKUP('Результат(Old)'!C294,Таблица!A:A,Таблица!E:E,"Ошибка",0))</f>
        <v>Dark Coffee</v>
      </c>
      <c r="F294" t="str">
        <f t="shared" si="4"/>
        <v>Image_260.png</v>
      </c>
    </row>
    <row r="295" spans="2:6" ht="74.45" customHeight="1" x14ac:dyDescent="0.25">
      <c r="B295" t="s">
        <v>430</v>
      </c>
      <c r="C295" s="1" t="s">
        <v>318</v>
      </c>
      <c r="D295" s="1" t="str">
        <f>TRIM(_xlfn.XLOOKUP('Результат(Old)'!C295,Таблица!A:A,Таблица!B:B,"Ошибка",0))</f>
        <v>S, M, L, XL</v>
      </c>
      <c r="E295" s="1" t="str">
        <f ca="1">TRIM(_xlfn.XLOOKUP('Результат(Old)'!C295,Таблица!A:A,Таблица!E:E,"Ошибка",0))</f>
        <v>Black</v>
      </c>
      <c r="F295" t="str">
        <f t="shared" si="4"/>
        <v>Image_263.png</v>
      </c>
    </row>
    <row r="296" spans="2:6" ht="74.45" customHeight="1" x14ac:dyDescent="0.25">
      <c r="B296" t="s">
        <v>431</v>
      </c>
      <c r="C296" s="1" t="s">
        <v>315</v>
      </c>
      <c r="D296" s="1" t="str">
        <f>TRIM(_xlfn.XLOOKUP('Результат(Old)'!C296,Таблица!A:A,Таблица!B:B,"Ошибка",0))</f>
        <v>S, M, L, XL</v>
      </c>
      <c r="E296" s="1" t="str">
        <f ca="1">TRIM(_xlfn.XLOOKUP('Результат(Old)'!C296,Таблица!A:A,Таблица!E:E,"Ошибка",0))</f>
        <v>Brown</v>
      </c>
      <c r="F296" t="str">
        <f t="shared" si="4"/>
        <v>Image_266.png</v>
      </c>
    </row>
    <row r="297" spans="2:6" ht="74.45" customHeight="1" x14ac:dyDescent="0.25">
      <c r="B297" t="s">
        <v>432</v>
      </c>
      <c r="C297" s="1" t="s">
        <v>324</v>
      </c>
      <c r="D297" s="1" t="str">
        <f>TRIM(_xlfn.XLOOKUP('Результат(Old)'!C297,Таблица!A:A,Таблица!B:B,"Ошибка",0))</f>
        <v>S, M, L, XL</v>
      </c>
      <c r="E297" s="1" t="str">
        <f ca="1">TRIM(_xlfn.XLOOKUP('Результат(Old)'!C297,Таблица!A:A,Таблица!E:E,"Ошибка",0))</f>
        <v>Black</v>
      </c>
      <c r="F297" t="str">
        <f t="shared" si="4"/>
        <v>Image_269.png</v>
      </c>
    </row>
    <row r="298" spans="2:6" ht="74.45" customHeight="1" x14ac:dyDescent="0.25">
      <c r="B298" t="s">
        <v>433</v>
      </c>
      <c r="C298" s="1" t="s">
        <v>328</v>
      </c>
      <c r="D298" s="1" t="str">
        <f>TRIM(_xlfn.XLOOKUP('Результат(Old)'!C298,Таблица!A:A,Таблица!B:B,"Ошибка",0))</f>
        <v>S, M, L, XL</v>
      </c>
      <c r="E298" s="1" t="s">
        <v>500</v>
      </c>
      <c r="F298" t="str">
        <f t="shared" si="4"/>
        <v>Image_272.png</v>
      </c>
    </row>
    <row r="299" spans="2:6" ht="74.45" customHeight="1" x14ac:dyDescent="0.25">
      <c r="C299" s="1" t="s">
        <v>328</v>
      </c>
      <c r="D299" s="1" t="str">
        <f>TRIM(_xlfn.XLOOKUP('Результат(Old)'!C299,Таблица!A:A,Таблица!B:B,"Ошибка",0))</f>
        <v>S, M, L, XL</v>
      </c>
      <c r="E299" s="1" t="s">
        <v>501</v>
      </c>
      <c r="F299" t="str">
        <f t="shared" si="4"/>
        <v>Image_273.png</v>
      </c>
    </row>
    <row r="300" spans="2:6" ht="74.45" customHeight="1" x14ac:dyDescent="0.25">
      <c r="B300" t="s">
        <v>434</v>
      </c>
      <c r="C300" s="1" t="s">
        <v>331</v>
      </c>
      <c r="D300" s="1" t="str">
        <f>TRIM(_xlfn.XLOOKUP('Результат(Old)'!C300,Таблица!A:A,Таблица!B:B,"Ошибка",0))</f>
        <v>S, M, L, XL</v>
      </c>
      <c r="E300" s="1" t="s">
        <v>9</v>
      </c>
      <c r="F300" t="str">
        <f t="shared" si="4"/>
        <v>Image_275.png</v>
      </c>
    </row>
    <row r="301" spans="2:6" ht="74.45" customHeight="1" x14ac:dyDescent="0.25">
      <c r="C301" s="1" t="s">
        <v>331</v>
      </c>
      <c r="D301" s="1" t="str">
        <f>TRIM(_xlfn.XLOOKUP('Результат(Old)'!C301,Таблица!A:A,Таблица!B:B,"Ошибка",0))</f>
        <v>S, M, L, XL</v>
      </c>
      <c r="E301" s="1" t="s">
        <v>317</v>
      </c>
      <c r="F301" t="str">
        <f t="shared" si="4"/>
        <v>Image_276.png</v>
      </c>
    </row>
    <row r="302" spans="2:6" ht="74.45" customHeight="1" x14ac:dyDescent="0.25">
      <c r="B302" t="s">
        <v>435</v>
      </c>
      <c r="C302" s="1" t="s">
        <v>325</v>
      </c>
      <c r="D302" s="1" t="str">
        <f>TRIM(_xlfn.XLOOKUP('Результат(Old)'!C302,Таблица!A:A,Таблица!B:B,"Ошибка",0))</f>
        <v>S, M, L, XL</v>
      </c>
      <c r="E302" s="1" t="str">
        <f ca="1">TRIM(_xlfn.XLOOKUP('Результат(Old)'!C302,Таблица!A:A,Таблица!E:E,"Ошибка",0))</f>
        <v>Black</v>
      </c>
      <c r="F302" t="str">
        <f t="shared" si="4"/>
        <v>Image_278.png</v>
      </c>
    </row>
    <row r="303" spans="2:6" ht="74.45" customHeight="1" x14ac:dyDescent="0.25">
      <c r="B303" t="s">
        <v>436</v>
      </c>
      <c r="C303" s="1" t="s">
        <v>338</v>
      </c>
      <c r="D303" s="1" t="str">
        <f>TRIM(_xlfn.XLOOKUP('Результат(Old)'!C303,Таблица!A:A,Таблица!B:B,"Ошибка",0))</f>
        <v>S, M, L, XL, XXL</v>
      </c>
      <c r="E303" s="1" t="s">
        <v>511</v>
      </c>
      <c r="F303" t="str">
        <f t="shared" si="4"/>
        <v>Image_281.png</v>
      </c>
    </row>
    <row r="304" spans="2:6" ht="74.45" customHeight="1" x14ac:dyDescent="0.25">
      <c r="C304" s="1" t="s">
        <v>338</v>
      </c>
      <c r="D304" s="1" t="str">
        <f>TRIM(_xlfn.XLOOKUP('Результат(Old)'!C304,Таблица!A:A,Таблица!B:B,"Ошибка",0))</f>
        <v>S, M, L, XL, XXL</v>
      </c>
      <c r="E304" s="1" t="s">
        <v>492</v>
      </c>
      <c r="F304" t="str">
        <f t="shared" si="4"/>
        <v>Image_282.png</v>
      </c>
    </row>
    <row r="305" spans="2:6" ht="74.45" customHeight="1" x14ac:dyDescent="0.25">
      <c r="C305" s="1" t="s">
        <v>338</v>
      </c>
      <c r="D305" s="1" t="str">
        <f>TRIM(_xlfn.XLOOKUP('Результат(Old)'!C305,Таблица!A:A,Таблица!B:B,"Ошибка",0))</f>
        <v>S, M, L, XL, XXL</v>
      </c>
      <c r="E305" s="1" t="s">
        <v>508</v>
      </c>
      <c r="F305">
        <f t="shared" si="4"/>
        <v>0</v>
      </c>
    </row>
    <row r="306" spans="2:6" ht="74.45" customHeight="1" x14ac:dyDescent="0.25">
      <c r="C306" s="1" t="s">
        <v>338</v>
      </c>
      <c r="D306" s="1" t="str">
        <f>TRIM(_xlfn.XLOOKUP('Результат(Old)'!C306,Таблица!A:A,Таблица!B:B,"Ошибка",0))</f>
        <v>S, M, L, XL, XXL</v>
      </c>
      <c r="E306" s="1" t="s">
        <v>9</v>
      </c>
      <c r="F306">
        <f t="shared" si="4"/>
        <v>0</v>
      </c>
    </row>
    <row r="307" spans="2:6" ht="74.45" customHeight="1" x14ac:dyDescent="0.25">
      <c r="C307" s="1" t="s">
        <v>338</v>
      </c>
      <c r="D307" s="1" t="str">
        <f>TRIM(_xlfn.XLOOKUP('Результат(Old)'!C307,Таблица!A:A,Таблица!B:B,"Ошибка",0))</f>
        <v>S, M, L, XL, XXL</v>
      </c>
      <c r="E307" s="1" t="s">
        <v>510</v>
      </c>
      <c r="F307">
        <f t="shared" si="4"/>
        <v>0</v>
      </c>
    </row>
    <row r="308" spans="2:6" ht="74.45" customHeight="1" x14ac:dyDescent="0.25">
      <c r="B308" t="s">
        <v>437</v>
      </c>
      <c r="C308" s="1" t="s">
        <v>335</v>
      </c>
      <c r="D308" s="1" t="str">
        <f>TRIM(_xlfn.XLOOKUP('Результат(Old)'!C308,Таблица!A:A,Таблица!B:B,"Ошибка",0))</f>
        <v>S, M, L, XL, XXL</v>
      </c>
      <c r="E308" s="1" t="s">
        <v>9</v>
      </c>
      <c r="F308" t="str">
        <f t="shared" si="4"/>
        <v>Image_285.png</v>
      </c>
    </row>
    <row r="309" spans="2:6" ht="74.45" customHeight="1" x14ac:dyDescent="0.25">
      <c r="C309" s="1" t="s">
        <v>335</v>
      </c>
      <c r="D309" s="1" t="str">
        <f>TRIM(_xlfn.XLOOKUP('Результат(Old)'!C309,Таблица!A:A,Таблица!B:B,"Ошибка",0))</f>
        <v>S, M, L, XL, XXL</v>
      </c>
      <c r="E309" s="1" t="s">
        <v>507</v>
      </c>
      <c r="F309" t="str">
        <f t="shared" si="4"/>
        <v>Image_286.png</v>
      </c>
    </row>
    <row r="310" spans="2:6" ht="74.45" customHeight="1" x14ac:dyDescent="0.25">
      <c r="C310" s="1" t="s">
        <v>335</v>
      </c>
      <c r="D310" s="1" t="str">
        <f>TRIM(_xlfn.XLOOKUP('Результат(Old)'!C310,Таблица!A:A,Таблица!B:B,"Ошибка",0))</f>
        <v>S, M, L, XL, XXL</v>
      </c>
      <c r="E310" s="1" t="s">
        <v>508</v>
      </c>
      <c r="F310">
        <f t="shared" si="4"/>
        <v>0</v>
      </c>
    </row>
    <row r="311" spans="2:6" ht="74.45" customHeight="1" x14ac:dyDescent="0.25">
      <c r="C311" s="1" t="s">
        <v>335</v>
      </c>
      <c r="D311" s="1" t="s">
        <v>105</v>
      </c>
      <c r="E311" s="1" t="s">
        <v>509</v>
      </c>
      <c r="F311">
        <f t="shared" si="4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8C91F-242E-4F64-BE6C-15C37E4ACD3B}">
  <sheetPr codeName="Лист9"/>
  <dimension ref="A1:G311"/>
  <sheetViews>
    <sheetView workbookViewId="0">
      <pane ySplit="1" topLeftCell="A13" activePane="bottomLeft" state="frozen"/>
      <selection pane="bottomLeft" activeCell="D17" sqref="D17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  <col min="6" max="7" width="81.140625" bestFit="1" customWidth="1"/>
  </cols>
  <sheetData>
    <row r="1" spans="1:7" s="2" customFormat="1" x14ac:dyDescent="0.25">
      <c r="A1" s="2" t="s">
        <v>505</v>
      </c>
      <c r="B1" s="2" t="s">
        <v>729</v>
      </c>
      <c r="C1" s="3" t="s">
        <v>440</v>
      </c>
      <c r="D1" s="3" t="s">
        <v>441</v>
      </c>
      <c r="E1" s="3" t="s">
        <v>442</v>
      </c>
      <c r="F1" s="2" t="s">
        <v>506</v>
      </c>
      <c r="G1" s="4" t="s">
        <v>730</v>
      </c>
    </row>
    <row r="2" spans="1:7" ht="74.45" customHeight="1" x14ac:dyDescent="0.25">
      <c r="B2" t="s">
        <v>347</v>
      </c>
      <c r="C2" s="1" t="s">
        <v>28</v>
      </c>
      <c r="D2" s="1" t="str">
        <f>TRIM(_xlfn.XLOOKUP('Результат (Save 2)'!C2,Таблица!A:A,Таблица!B:B,"Ошибка",0))</f>
        <v>S, M, L, XL</v>
      </c>
      <c r="E2" s="1" t="s">
        <v>513</v>
      </c>
      <c r="F2" t="str" cm="1">
        <f t="array" ref="F2">_xlfn.XLOOKUP(C2&amp;E2,'Артикулы(Old)'!D:D,$G$1&amp;'Артикулы(Old)'!A:A&amp;"(0).jpg",'Результат (Save 2)'!B2,0)</f>
        <v>Image_001.jpg</v>
      </c>
    </row>
    <row r="3" spans="1:7" ht="74.45" customHeight="1" x14ac:dyDescent="0.25">
      <c r="B3" t="s">
        <v>347</v>
      </c>
      <c r="C3" s="1" t="s">
        <v>28</v>
      </c>
      <c r="D3" s="1" t="str">
        <f>TRIM(_xlfn.XLOOKUP('Результат (Save 2)'!C3,Таблица!A:A,Таблица!B:B,"Ошибка",0))</f>
        <v>S, M, L, XL</v>
      </c>
      <c r="E3" s="1" t="s">
        <v>570</v>
      </c>
      <c r="F3" t="str" cm="1">
        <f t="array" ref="F3">_xlfn.XLOOKUP(C3&amp;E3,'Артикулы(Old)'!D:D,$G$1&amp;'Артикулы(Old)'!A:A&amp;"(0).jpg",'Результат (Save 2)'!B3,0)</f>
        <v>Image_001.jpg</v>
      </c>
    </row>
    <row r="4" spans="1:7" ht="74.45" customHeight="1" x14ac:dyDescent="0.25">
      <c r="B4" t="s">
        <v>347</v>
      </c>
      <c r="C4" s="1" t="s">
        <v>28</v>
      </c>
      <c r="D4" s="1" t="str">
        <f>TRIM(_xlfn.XLOOKUP('Результат (Save 2)'!C4,Таблица!A:A,Таблица!B:B,"Ошибка",0))</f>
        <v>S, M, L, XL</v>
      </c>
      <c r="E4" s="1" t="s">
        <v>456</v>
      </c>
      <c r="F4" t="str" cm="1">
        <f t="array" ref="F4">_xlfn.XLOOKUP(C4&amp;E4,'Артикулы(Old)'!D:D,$G$1&amp;'Артикулы(Old)'!A:A&amp;"(0).jpg",'Результат (Save 2)'!B4,0)</f>
        <v>Image_001.jpg</v>
      </c>
    </row>
    <row r="5" spans="1:7" ht="108.95" customHeight="1" x14ac:dyDescent="0.25">
      <c r="B5" t="s">
        <v>348</v>
      </c>
      <c r="C5" s="1" t="s">
        <v>21</v>
      </c>
      <c r="D5" s="1" t="str">
        <f>TRIM(_xlfn.XLOOKUP('Результат (Save 2)'!C5,Таблица!A:A,Таблица!B:B,"Ошибка",0))</f>
        <v>S, M, L, XL</v>
      </c>
      <c r="E5" s="1" t="s">
        <v>9</v>
      </c>
      <c r="F5" t="str" cm="1">
        <f t="array" ref="F5">_xlfn.XLOOKUP(C5&amp;E5,'Артикулы(Old)'!D:D,$G$1&amp;'Артикулы(Old)'!A:A&amp;"(0).jpg",'Результат (Save 2)'!B5,0)</f>
        <v>https://goorin.ru/components/com_jshopping/files/img_products/full_21-437-09(0).jpg</v>
      </c>
    </row>
    <row r="6" spans="1:7" ht="68.849999999999994" customHeight="1" x14ac:dyDescent="0.25">
      <c r="B6" t="s">
        <v>348</v>
      </c>
      <c r="C6" s="1" t="s">
        <v>21</v>
      </c>
      <c r="D6" s="1" t="str">
        <f>TRIM(_xlfn.XLOOKUP('Результат (Save 2)'!C6,Таблица!A:A,Таблица!B:B,"Ошибка",0))</f>
        <v>S, M, L, XL</v>
      </c>
      <c r="E6" s="1" t="s">
        <v>511</v>
      </c>
      <c r="F6" t="str" cm="1">
        <f t="array" ref="F6">_xlfn.XLOOKUP(C6&amp;E6,'Артикулы(Old)'!D:D,$G$1&amp;'Артикулы(Old)'!A:A&amp;"(0).jpg",'Результат (Save 2)'!B6,0)</f>
        <v>Image_004.png</v>
      </c>
    </row>
    <row r="7" spans="1:7" ht="80.45" customHeight="1" x14ac:dyDescent="0.25">
      <c r="B7" t="s">
        <v>349</v>
      </c>
      <c r="C7" s="1" t="s">
        <v>2</v>
      </c>
      <c r="D7" s="1" t="str">
        <f>TRIM(_xlfn.XLOOKUP('Результат (Save 2)'!C7,Таблица!A:A,Таблица!B:B,"Ошибка",0))</f>
        <v>S, M, L, XL</v>
      </c>
      <c r="E7" s="1" t="s">
        <v>9</v>
      </c>
      <c r="F7" t="str" cm="1">
        <f t="array" ref="F7">_xlfn.XLOOKUP(C7&amp;E7,'Артикулы(Old)'!D:D,$G$1&amp;'Артикулы(Old)'!A:A&amp;"(0).jpg",'Результат (Save 2)'!B7,0)</f>
        <v>Image_007.png</v>
      </c>
    </row>
    <row r="8" spans="1:7" ht="108.95" customHeight="1" x14ac:dyDescent="0.25">
      <c r="B8" t="s">
        <v>349</v>
      </c>
      <c r="C8" s="1" t="s">
        <v>2</v>
      </c>
      <c r="D8" s="1" t="str">
        <f>TRIM(_xlfn.XLOOKUP('Результат (Save 2)'!C8,Таблица!A:A,Таблица!B:B,"Ошибка",0))</f>
        <v>S, M, L, XL</v>
      </c>
      <c r="E8" s="1" t="s">
        <v>569</v>
      </c>
      <c r="F8" t="str" cm="1">
        <f t="array" ref="F8">_xlfn.XLOOKUP(C8&amp;E8,'Артикулы(Old)'!D:D,$G$1&amp;'Артикулы(Old)'!A:A&amp;"(0).jpg",'Результат (Save 2)'!B8,0)</f>
        <v>https://goorin.ru/components/com_jshopping/files/img_products/full_21-722-36(0).jpg</v>
      </c>
    </row>
    <row r="9" spans="1:7" ht="76.349999999999994" customHeight="1" x14ac:dyDescent="0.25">
      <c r="B9" t="s">
        <v>350</v>
      </c>
      <c r="C9" s="1" t="s">
        <v>4</v>
      </c>
      <c r="D9" s="1" t="str">
        <f>TRIM(_xlfn.XLOOKUP('Результат (Save 2)'!C9,Таблица!A:A,Таблица!B:B,"Ошибка",0))</f>
        <v>S, M, L, XL</v>
      </c>
      <c r="E9" s="1" t="s">
        <v>9</v>
      </c>
      <c r="F9" t="str" cm="1">
        <f t="array" ref="F9">_xlfn.XLOOKUP(C9&amp;E9,'Артикулы(Old)'!D:D,$G$1&amp;'Артикулы(Old)'!A:A&amp;"(0).jpg",'Результат (Save 2)'!B9,0)</f>
        <v>Image_010.png</v>
      </c>
    </row>
    <row r="10" spans="1:7" ht="76.349999999999994" customHeight="1" x14ac:dyDescent="0.25">
      <c r="B10" t="s">
        <v>350</v>
      </c>
      <c r="C10" s="1" t="s">
        <v>4</v>
      </c>
      <c r="D10" s="1" t="str">
        <f>TRIM(_xlfn.XLOOKUP('Результат (Save 2)'!C10,Таблица!A:A,Таблица!B:B,"Ошибка",0))</f>
        <v>S, M, L, XL</v>
      </c>
      <c r="E10" s="1" t="s">
        <v>457</v>
      </c>
      <c r="F10" t="str" cm="1">
        <f t="array" ref="F10">_xlfn.XLOOKUP(C10&amp;E10,'Артикулы(Old)'!D:D,$G$1&amp;'Артикулы(Old)'!A:A&amp;"(0).jpg",'Результат (Save 2)'!B10,0)</f>
        <v>Image_010.png</v>
      </c>
    </row>
    <row r="11" spans="1:7" ht="78.75" customHeight="1" x14ac:dyDescent="0.25">
      <c r="B11" t="s">
        <v>351</v>
      </c>
      <c r="C11" s="1" t="s">
        <v>37</v>
      </c>
      <c r="D11" s="1" t="str">
        <f>TRIM(_xlfn.XLOOKUP('Результат (Save 2)'!C11,Таблица!A:A,Таблица!B:B,"Ошибка",0))</f>
        <v>S, M, L, XL</v>
      </c>
      <c r="E11" s="1" t="s">
        <v>9</v>
      </c>
      <c r="F11" t="str" cm="1">
        <f t="array" ref="F11">_xlfn.XLOOKUP(C11&amp;E11,'Артикулы(Old)'!D:D,$G$1&amp;'Артикулы(Old)'!A:A&amp;"(0).jpg",'Результат (Save 2)'!B11,0)</f>
        <v>Image_013.png</v>
      </c>
    </row>
    <row r="12" spans="1:7" ht="108.95" customHeight="1" x14ac:dyDescent="0.25">
      <c r="B12" t="s">
        <v>351</v>
      </c>
      <c r="C12" s="1" t="s">
        <v>37</v>
      </c>
      <c r="D12" s="1" t="str">
        <f>TRIM(_xlfn.XLOOKUP('Результат (Save 2)'!C12,Таблица!A:A,Таблица!B:B,"Ошибка",0))</f>
        <v>S, M, L, XL</v>
      </c>
      <c r="E12" s="1" t="s">
        <v>534</v>
      </c>
      <c r="F12" t="str" cm="1">
        <f t="array" ref="F12">_xlfn.XLOOKUP(C12&amp;E12,'Артикулы(Old)'!D:D,$G$1&amp;'Артикулы(Old)'!A:A&amp;"(0).jpg",'Результат (Save 2)'!B12,0)</f>
        <v>https://goorin.ru/components/com_jshopping/files/img_products/full_21-566-14(0).jpg</v>
      </c>
    </row>
    <row r="13" spans="1:7" ht="77.099999999999994" customHeight="1" x14ac:dyDescent="0.25">
      <c r="B13" t="s">
        <v>352</v>
      </c>
      <c r="C13" s="1" t="s">
        <v>17</v>
      </c>
      <c r="D13" s="1" t="str">
        <f>TRIM(_xlfn.XLOOKUP('Результат (Save 2)'!C13,Таблица!A:A,Таблица!B:B,"Ошибка",0))</f>
        <v>S, M, L, XL</v>
      </c>
      <c r="E13" s="1" t="s">
        <v>9</v>
      </c>
      <c r="F13" t="str" cm="1">
        <f t="array" ref="F13">_xlfn.XLOOKUP(C13&amp;E13,'Артикулы(Old)'!D:D,$G$1&amp;'Артикулы(Old)'!A:A&amp;"(0).jpg",'Результат (Save 2)'!B13,0)</f>
        <v>Image_016.png</v>
      </c>
    </row>
    <row r="14" spans="1:7" ht="108.95" customHeight="1" x14ac:dyDescent="0.25">
      <c r="B14" t="s">
        <v>352</v>
      </c>
      <c r="C14" s="1" t="s">
        <v>17</v>
      </c>
      <c r="D14" s="1" t="str">
        <f>TRIM(_xlfn.XLOOKUP('Результат (Save 2)'!C14,Таблица!A:A,Таблица!B:B,"Ошибка",0))</f>
        <v>S, M, L, XL</v>
      </c>
      <c r="E14" s="1" t="s">
        <v>568</v>
      </c>
      <c r="F14" t="str" cm="1">
        <f t="array" ref="F14">_xlfn.XLOOKUP(C14&amp;E14,'Артикулы(Old)'!D:D,$G$1&amp;'Артикулы(Old)'!A:A&amp;"(0).jpg",'Результат (Save 2)'!B14,0)</f>
        <v>https://goorin.ru/components/com_jshopping/files/img_products/full_21-723-14(0).jpg</v>
      </c>
    </row>
    <row r="15" spans="1:7" ht="108.95" customHeight="1" x14ac:dyDescent="0.25">
      <c r="B15" t="s">
        <v>353</v>
      </c>
      <c r="C15" s="1" t="s">
        <v>10</v>
      </c>
      <c r="D15" s="1" t="str">
        <f>TRIM(_xlfn.XLOOKUP('Результат (Save 2)'!C15,Таблица!A:A,Таблица!B:B,"Ошибка",0))</f>
        <v>6 7/8, 7, 7 1/8, 7 1/4, 7 3/8, 7 1/2, 7 5/8</v>
      </c>
      <c r="E15" s="1" t="s">
        <v>9</v>
      </c>
      <c r="F15" t="str" cm="1">
        <f t="array" ref="F15">_xlfn.XLOOKUP(C15&amp;E15,'Артикулы(Old)'!D:D,$G$1&amp;'Артикулы(Old)'!A:A&amp;"(0).jpg",'Результат (Save 2)'!B15,0)</f>
        <v>https://goorin.ru/components/com_jshopping/files/img_products/full_21-308-09(0).jpg</v>
      </c>
    </row>
    <row r="16" spans="1:7" ht="84.6" customHeight="1" x14ac:dyDescent="0.25">
      <c r="B16" t="s">
        <v>353</v>
      </c>
      <c r="C16" s="1" t="s">
        <v>10</v>
      </c>
      <c r="D16" s="1" t="str">
        <f>TRIM(_xlfn.XLOOKUP('Результат (Save 2)'!C16,Таблица!A:A,Таблица!B:B,"Ошибка",0))</f>
        <v>6 7/8, 7, 7 1/8, 7 1/4, 7 3/8, 7 1/2, 7 5/8</v>
      </c>
      <c r="E16" s="1" t="s">
        <v>511</v>
      </c>
      <c r="F16" t="str" cm="1">
        <f t="array" ref="F16">_xlfn.XLOOKUP(C16&amp;E16,'Артикулы(Old)'!D:D,$G$1&amp;'Артикулы(Old)'!A:A&amp;"(0).jpg",'Результат (Save 2)'!B16,0)</f>
        <v>Image_019.png</v>
      </c>
    </row>
    <row r="17" spans="2:6" ht="108.95" customHeight="1" x14ac:dyDescent="0.25">
      <c r="B17" t="s">
        <v>353</v>
      </c>
      <c r="C17" s="1" t="s">
        <v>10</v>
      </c>
      <c r="D17" s="1" t="str">
        <f>TRIM(_xlfn.XLOOKUP('Результат (Save 2)'!C17,Таблица!A:A,Таблица!B:B,"Ошибка",0))</f>
        <v>6 7/8, 7, 7 1/8, 7 1/4, 7 3/8, 7 1/2, 7 5/8</v>
      </c>
      <c r="E17" s="1" t="s">
        <v>538</v>
      </c>
      <c r="F17" t="str" cm="1">
        <f t="array" ref="F17">_xlfn.XLOOKUP(C17&amp;E17,'Артикулы(Old)'!D:D,$G$1&amp;'Артикулы(Old)'!A:A&amp;"(0).jpg",'Результат (Save 2)'!B17,0)</f>
        <v>https://goorin.ru/components/com_jshopping/files/img_products/full_21-308-14(0).jpg</v>
      </c>
    </row>
    <row r="18" spans="2:6" ht="84.6" customHeight="1" x14ac:dyDescent="0.25">
      <c r="B18" t="s">
        <v>353</v>
      </c>
      <c r="C18" s="1" t="s">
        <v>10</v>
      </c>
      <c r="D18" s="1" t="str">
        <f>TRIM(_xlfn.XLOOKUP('Результат (Save 2)'!C18,Таблица!A:A,Таблица!B:B,"Ошибка",0))</f>
        <v>6 7/8, 7, 7 1/8, 7 1/4, 7 3/8, 7 1/2, 7 5/8</v>
      </c>
      <c r="E18" s="1" t="s">
        <v>532</v>
      </c>
      <c r="F18" t="str" cm="1">
        <f t="array" ref="F18">_xlfn.XLOOKUP(C18&amp;E18,'Артикулы(Old)'!D:D,$G$1&amp;'Артикулы(Old)'!A:A&amp;"(0).jpg",'Результат (Save 2)'!B18,0)</f>
        <v>Image_019.png</v>
      </c>
    </row>
    <row r="19" spans="2:6" ht="108.95" customHeight="1" x14ac:dyDescent="0.25">
      <c r="B19" t="s">
        <v>354</v>
      </c>
      <c r="C19" s="1" t="s">
        <v>41</v>
      </c>
      <c r="D19" s="1" t="str">
        <f>TRIM(_xlfn.XLOOKUP('Результат (Save 2)'!C19,Таблица!A:A,Таблица!B:B,"Ошибка",0))</f>
        <v>S, M, L, XL</v>
      </c>
      <c r="E19" s="1" t="s">
        <v>567</v>
      </c>
      <c r="F19" t="str" cm="1">
        <f t="array" ref="F19">_xlfn.XLOOKUP(C19&amp;E19,'Артикулы(Old)'!D:D,$G$1&amp;'Артикулы(Old)'!A:A&amp;"(0).jpg",'Результат (Save 2)'!B19,0)</f>
        <v>https://goorin.ru/components/com_jshopping/files/img_products/full_21-435-41(0).jpg</v>
      </c>
    </row>
    <row r="20" spans="2:6" ht="108.95" customHeight="1" x14ac:dyDescent="0.25">
      <c r="B20" t="s">
        <v>354</v>
      </c>
      <c r="C20" s="1" t="s">
        <v>41</v>
      </c>
      <c r="D20" s="1" t="str">
        <f>TRIM(_xlfn.XLOOKUP('Результат (Save 2)'!C20,Таблица!A:A,Таблица!B:B,"Ошибка",0))</f>
        <v>S, M, L, XL</v>
      </c>
      <c r="E20" s="1" t="s">
        <v>9</v>
      </c>
      <c r="F20" t="str" cm="1">
        <f t="array" ref="F20">_xlfn.XLOOKUP(C20&amp;E20,'Артикулы(Old)'!D:D,$G$1&amp;'Артикулы(Old)'!A:A&amp;"(0).jpg",'Результат (Save 2)'!B20,0)</f>
        <v>https://goorin.ru/components/com_jshopping/files/img_products/full_21-435-09(0).jpg</v>
      </c>
    </row>
    <row r="21" spans="2:6" ht="108.95" customHeight="1" x14ac:dyDescent="0.25">
      <c r="B21" t="s">
        <v>354</v>
      </c>
      <c r="C21" s="1" t="s">
        <v>41</v>
      </c>
      <c r="D21" s="1" t="str">
        <f>TRIM(_xlfn.XLOOKUP('Результат (Save 2)'!C21,Таблица!A:A,Таблица!B:B,"Ошибка",0))</f>
        <v>S, M, L, XL</v>
      </c>
      <c r="E21" s="1" t="s">
        <v>533</v>
      </c>
      <c r="F21" t="str" cm="1">
        <f t="array" ref="F21">_xlfn.XLOOKUP(C21&amp;E21,'Артикулы(Old)'!D:D,$G$1&amp;'Артикулы(Old)'!A:A&amp;"(0).jpg",'Результат (Save 2)'!B21,0)</f>
        <v>https://goorin.ru/components/com_jshopping/files/img_products/full_21-435-01(0).jpg</v>
      </c>
    </row>
    <row r="22" spans="2:6" ht="108.95" customHeight="1" x14ac:dyDescent="0.25">
      <c r="B22" t="s">
        <v>355</v>
      </c>
      <c r="C22" s="1" t="s">
        <v>45</v>
      </c>
      <c r="D22" s="1" t="str">
        <f>TRIM(_xlfn.XLOOKUP('Результат (Save 2)'!C22,Таблица!A:A,Таблица!B:B,"Ошибка",0))</f>
        <v>S, M, L, XL</v>
      </c>
      <c r="E22" s="1" t="str">
        <f ca="1">TRIM(_xlfn.XLOOKUP('Результат (Save 2)'!C22,Таблица!A:A,Таблица!E:E,"Ошибка",0))</f>
        <v>Black</v>
      </c>
      <c r="F22" t="str" cm="1">
        <f t="array" aca="1" ref="F22" ca="1">_xlfn.XLOOKUP(C22&amp;E22,'Артикулы(Old)'!D:D,$G$1&amp;'Артикулы(Old)'!A:A&amp;"(0).jpg",'Результат (Save 2)'!B22,0)</f>
        <v>https://goorin.ru/components/com_jshopping/files/img_products/full_21-565-09(0).jpg</v>
      </c>
    </row>
    <row r="23" spans="2:6" ht="79.349999999999994" customHeight="1" x14ac:dyDescent="0.25">
      <c r="B23" t="s">
        <v>356</v>
      </c>
      <c r="C23" s="1" t="s">
        <v>47</v>
      </c>
      <c r="D23" s="1" t="str">
        <f>TRIM(_xlfn.XLOOKUP('Результат (Save 2)'!C23,Таблица!A:A,Таблица!B:B,"Ошибка",0))</f>
        <v>S, M, L, XL</v>
      </c>
      <c r="E23" s="1" t="s">
        <v>9</v>
      </c>
      <c r="F23" t="str" cm="1">
        <f t="array" ref="F23">_xlfn.XLOOKUP(C23&amp;E23,'Артикулы(Old)'!D:D,$G$1&amp;'Артикулы(Old)'!A:A&amp;"(0).jpg",'Результат (Save 2)'!B23,0)</f>
        <v>Image_028.jpg</v>
      </c>
    </row>
    <row r="24" spans="2:6" ht="79.349999999999994" customHeight="1" x14ac:dyDescent="0.25">
      <c r="B24" t="s">
        <v>356</v>
      </c>
      <c r="C24" s="1" t="s">
        <v>47</v>
      </c>
      <c r="D24" s="1" t="str">
        <f>TRIM(_xlfn.XLOOKUP('Результат (Save 2)'!C24,Таблица!A:A,Таблица!B:B,"Ошибка",0))</f>
        <v>S, M, L, XL</v>
      </c>
      <c r="E24" s="1" t="s">
        <v>536</v>
      </c>
      <c r="F24" t="str" cm="1">
        <f t="array" ref="F24">_xlfn.XLOOKUP(C24&amp;E24,'Артикулы(Old)'!D:D,$G$1&amp;'Артикулы(Old)'!A:A&amp;"(0).jpg",'Результат (Save 2)'!B24,0)</f>
        <v>Image_028.jpg</v>
      </c>
    </row>
    <row r="25" spans="2:6" ht="79.349999999999994" customHeight="1" x14ac:dyDescent="0.25">
      <c r="B25" t="s">
        <v>356</v>
      </c>
      <c r="C25" s="1" t="s">
        <v>47</v>
      </c>
      <c r="D25" s="1" t="str">
        <f>TRIM(_xlfn.XLOOKUP('Результат (Save 2)'!C25,Таблица!A:A,Таблица!B:B,"Ошибка",0))</f>
        <v>S, M, L, XL</v>
      </c>
      <c r="E25" s="1" t="s">
        <v>458</v>
      </c>
      <c r="F25" t="str" cm="1">
        <f t="array" ref="F25">_xlfn.XLOOKUP(C25&amp;E25,'Артикулы(Old)'!D:D,$G$1&amp;'Артикулы(Old)'!A:A&amp;"(0).jpg",'Результат (Save 2)'!B25,0)</f>
        <v>Image_028.jpg</v>
      </c>
    </row>
    <row r="26" spans="2:6" ht="108.95" customHeight="1" x14ac:dyDescent="0.25">
      <c r="B26" t="s">
        <v>356</v>
      </c>
      <c r="C26" s="1" t="s">
        <v>47</v>
      </c>
      <c r="D26" s="1" t="str">
        <f>TRIM(_xlfn.XLOOKUP('Результат (Save 2)'!C26,Таблица!A:A,Таблица!B:B,"Ошибка",0))</f>
        <v>S, M, L, XL</v>
      </c>
      <c r="E26" s="1" t="s">
        <v>562</v>
      </c>
      <c r="F26" t="str" cm="1">
        <f t="array" ref="F26">_xlfn.XLOOKUP(C26&amp;E26,'Артикулы(Old)'!D:D,$G$1&amp;'Артикулы(Old)'!A:A&amp;"(0).jpg",'Результат (Save 2)'!B26,0)</f>
        <v>https://goorin.ru/components/com_jshopping/files/img_products/full_21-719-02(0).jpg</v>
      </c>
    </row>
    <row r="27" spans="2:6" ht="78.400000000000006" customHeight="1" x14ac:dyDescent="0.25">
      <c r="B27" t="s">
        <v>357</v>
      </c>
      <c r="C27" s="1" t="s">
        <v>54</v>
      </c>
      <c r="D27" s="1" t="str">
        <f>TRIM(_xlfn.XLOOKUP('Результат (Save 2)'!C27,Таблица!A:A,Таблица!B:B,"Ошибка",0))</f>
        <v>S, M, L, XL</v>
      </c>
      <c r="E27" s="1" t="s">
        <v>9</v>
      </c>
      <c r="F27" t="str" cm="1">
        <f t="array" ref="F27">_xlfn.XLOOKUP(C27&amp;E27,'Артикулы(Old)'!D:D,$G$1&amp;'Артикулы(Old)'!A:A&amp;"(0).jpg",'Результат (Save 2)'!B27,0)</f>
        <v>Image_031.jpg</v>
      </c>
    </row>
    <row r="28" spans="2:6" ht="108.95" customHeight="1" x14ac:dyDescent="0.25">
      <c r="B28" t="s">
        <v>357</v>
      </c>
      <c r="C28" s="1" t="s">
        <v>54</v>
      </c>
      <c r="D28" s="1" t="str">
        <f>TRIM(_xlfn.XLOOKUP('Результат (Save 2)'!C28,Таблица!A:A,Таблица!B:B,"Ошибка",0))</f>
        <v>S, M, L, XL</v>
      </c>
      <c r="E28" s="1" t="s">
        <v>566</v>
      </c>
      <c r="F28" t="str" cm="1">
        <f t="array" ref="F28">_xlfn.XLOOKUP(C28&amp;E28,'Артикулы(Old)'!D:D,$G$1&amp;'Артикулы(Old)'!A:A&amp;"(0).jpg",'Результат (Save 2)'!B28,0)</f>
        <v>https://goorin.ru/components/com_jshopping/files/img_products/full_21-720-41(0).jpg</v>
      </c>
    </row>
    <row r="29" spans="2:6" ht="78.400000000000006" customHeight="1" x14ac:dyDescent="0.25">
      <c r="B29" t="s">
        <v>357</v>
      </c>
      <c r="C29" s="1" t="s">
        <v>54</v>
      </c>
      <c r="D29" s="1" t="str">
        <f>TRIM(_xlfn.XLOOKUP('Результат (Save 2)'!C29,Таблица!A:A,Таблица!B:B,"Ошибка",0))</f>
        <v>S, M, L, XL</v>
      </c>
      <c r="E29" s="1" t="s">
        <v>459</v>
      </c>
      <c r="F29" t="str" cm="1">
        <f t="array" ref="F29">_xlfn.XLOOKUP(C29&amp;E29,'Артикулы(Old)'!D:D,$G$1&amp;'Артикулы(Old)'!A:A&amp;"(0).jpg",'Результат (Save 2)'!B29,0)</f>
        <v>Image_031.jpg</v>
      </c>
    </row>
    <row r="30" spans="2:6" ht="78.400000000000006" customHeight="1" x14ac:dyDescent="0.25">
      <c r="B30" t="s">
        <v>357</v>
      </c>
      <c r="C30" s="1" t="s">
        <v>54</v>
      </c>
      <c r="D30" s="1" t="str">
        <f>TRIM(_xlfn.XLOOKUP('Результат (Save 2)'!C30,Таблица!A:A,Таблица!B:B,"Ошибка",0))</f>
        <v>S, M, L, XL</v>
      </c>
      <c r="E30" s="1" t="s">
        <v>517</v>
      </c>
      <c r="F30" t="str" cm="1">
        <f t="array" ref="F30">_xlfn.XLOOKUP(C30&amp;E30,'Артикулы(Old)'!D:D,$G$1&amp;'Артикулы(Old)'!A:A&amp;"(0).jpg",'Результат (Save 2)'!B30,0)</f>
        <v>Image_031.jpg</v>
      </c>
    </row>
    <row r="31" spans="2:6" ht="78.400000000000006" customHeight="1" x14ac:dyDescent="0.25">
      <c r="B31" t="s">
        <v>357</v>
      </c>
      <c r="C31" s="1" t="s">
        <v>54</v>
      </c>
      <c r="D31" s="1" t="str">
        <f>TRIM(_xlfn.XLOOKUP('Результат (Save 2)'!C31,Таблица!A:A,Таблица!B:B,"Ошибка",0))</f>
        <v>S, M, L, XL</v>
      </c>
      <c r="E31" s="1" t="s">
        <v>565</v>
      </c>
      <c r="F31" t="str" cm="1">
        <f t="array" ref="F31">_xlfn.XLOOKUP(C31&amp;E31,'Артикулы(Old)'!D:D,$G$1&amp;'Артикулы(Old)'!A:A&amp;"(0).jpg",'Результат (Save 2)'!B31,0)</f>
        <v>Image_031.jpg</v>
      </c>
    </row>
    <row r="32" spans="2:6" ht="77.099999999999994" customHeight="1" x14ac:dyDescent="0.25">
      <c r="B32" t="s">
        <v>358</v>
      </c>
      <c r="C32" s="1" t="s">
        <v>58</v>
      </c>
      <c r="D32" s="1" t="str">
        <f>TRIM(_xlfn.XLOOKUP('Результат (Save 2)'!C32,Таблица!A:A,Таблица!B:B,"Ошибка",0))</f>
        <v>S, M, L, XL</v>
      </c>
      <c r="E32" s="1" t="s">
        <v>9</v>
      </c>
      <c r="F32" t="str" cm="1">
        <f t="array" ref="F32">_xlfn.XLOOKUP(C32&amp;E32,'Артикулы(Old)'!D:D,$G$1&amp;'Артикулы(Old)'!A:A&amp;"(0).jpg",'Результат (Save 2)'!B32,0)</f>
        <v>Image_034.png</v>
      </c>
    </row>
    <row r="33" spans="2:6" ht="77.099999999999994" customHeight="1" x14ac:dyDescent="0.25">
      <c r="B33" t="s">
        <v>358</v>
      </c>
      <c r="C33" s="1" t="s">
        <v>58</v>
      </c>
      <c r="D33" s="1" t="str">
        <f>TRIM(_xlfn.XLOOKUP('Результат (Save 2)'!C33,Таблица!A:A,Таблица!B:B,"Ошибка",0))</f>
        <v>S, M, L, XL</v>
      </c>
      <c r="E33" s="1" t="s">
        <v>513</v>
      </c>
      <c r="F33" t="str" cm="1">
        <f t="array" ref="F33">_xlfn.XLOOKUP(C33&amp;E33,'Артикулы(Old)'!D:D,$G$1&amp;'Артикулы(Old)'!A:A&amp;"(0).jpg",'Результат (Save 2)'!B33,0)</f>
        <v>Image_034.png</v>
      </c>
    </row>
    <row r="34" spans="2:6" ht="77.099999999999994" customHeight="1" x14ac:dyDescent="0.25">
      <c r="B34" t="s">
        <v>358</v>
      </c>
      <c r="C34" s="1" t="s">
        <v>58</v>
      </c>
      <c r="D34" s="1" t="str">
        <f>TRIM(_xlfn.XLOOKUP('Результат (Save 2)'!C34,Таблица!A:A,Таблица!B:B,"Ошибка",0))</f>
        <v>S, M, L, XL</v>
      </c>
      <c r="E34" s="1" t="s">
        <v>536</v>
      </c>
      <c r="F34" t="str" cm="1">
        <f t="array" ref="F34">_xlfn.XLOOKUP(C34&amp;E34,'Артикулы(Old)'!D:D,$G$1&amp;'Артикулы(Old)'!A:A&amp;"(0).jpg",'Результат (Save 2)'!B34,0)</f>
        <v>Image_034.png</v>
      </c>
    </row>
    <row r="35" spans="2:6" ht="78.599999999999994" customHeight="1" x14ac:dyDescent="0.25">
      <c r="B35" t="s">
        <v>359</v>
      </c>
      <c r="C35" s="1" t="s">
        <v>88</v>
      </c>
      <c r="D35" s="1" t="str">
        <f>TRIM(_xlfn.XLOOKUP('Результат (Save 2)'!C35,Таблица!A:A,Таблица!B:B,"Ошибка",0))</f>
        <v>S, M, L, XL</v>
      </c>
      <c r="E35" s="1" t="s">
        <v>9</v>
      </c>
      <c r="F35" t="str" cm="1">
        <f t="array" ref="F35">_xlfn.XLOOKUP(C35&amp;E35,'Артикулы(Old)'!D:D,$G$1&amp;'Артикулы(Old)'!A:A&amp;"(0).jpg",'Результат (Save 2)'!B35,0)</f>
        <v>Image_037.png</v>
      </c>
    </row>
    <row r="36" spans="2:6" ht="78.599999999999994" customHeight="1" x14ac:dyDescent="0.25">
      <c r="B36" t="s">
        <v>359</v>
      </c>
      <c r="C36" s="1" t="s">
        <v>88</v>
      </c>
      <c r="D36" s="1" t="str">
        <f>TRIM(_xlfn.XLOOKUP('Результат (Save 2)'!C36,Таблица!A:A,Таблица!B:B,"Ошибка",0))</f>
        <v>S, M, L, XL</v>
      </c>
      <c r="E36" s="1" t="s">
        <v>536</v>
      </c>
      <c r="F36" t="str" cm="1">
        <f t="array" ref="F36">_xlfn.XLOOKUP(C36&amp;E36,'Артикулы(Old)'!D:D,$G$1&amp;'Артикулы(Old)'!A:A&amp;"(0).jpg",'Результат (Save 2)'!B36,0)</f>
        <v>Image_037.png</v>
      </c>
    </row>
    <row r="37" spans="2:6" ht="78.599999999999994" customHeight="1" x14ac:dyDescent="0.25">
      <c r="B37" t="s">
        <v>359</v>
      </c>
      <c r="C37" s="1" t="s">
        <v>88</v>
      </c>
      <c r="D37" s="1" t="str">
        <f>TRIM(_xlfn.XLOOKUP('Результат (Save 2)'!C37,Таблица!A:A,Таблица!B:B,"Ошибка",0))</f>
        <v>S, M, L, XL</v>
      </c>
      <c r="E37" s="1" t="s">
        <v>517</v>
      </c>
      <c r="F37" t="str" cm="1">
        <f t="array" ref="F37">_xlfn.XLOOKUP(C37&amp;E37,'Артикулы(Old)'!D:D,$G$1&amp;'Артикулы(Old)'!A:A&amp;"(0).jpg",'Результат (Save 2)'!B37,0)</f>
        <v>Image_037.png</v>
      </c>
    </row>
    <row r="38" spans="2:6" ht="76.7" customHeight="1" x14ac:dyDescent="0.25">
      <c r="B38" t="s">
        <v>360</v>
      </c>
      <c r="C38" s="1" t="s">
        <v>93</v>
      </c>
      <c r="D38" s="1" t="str">
        <f>TRIM(_xlfn.XLOOKUP('Результат (Save 2)'!C38,Таблица!A:A,Таблица!B:B,"Ошибка",0))</f>
        <v>S, M, L, XL</v>
      </c>
      <c r="E38" s="1" t="s">
        <v>516</v>
      </c>
      <c r="F38" t="str" cm="1">
        <f t="array" ref="F38">_xlfn.XLOOKUP(C38&amp;E38,'Артикулы(Old)'!D:D,$G$1&amp;'Артикулы(Old)'!A:A&amp;"(0).jpg",'Результат (Save 2)'!B38,0)</f>
        <v>Image_040.png</v>
      </c>
    </row>
    <row r="39" spans="2:6" ht="76.7" customHeight="1" x14ac:dyDescent="0.25">
      <c r="B39" t="s">
        <v>360</v>
      </c>
      <c r="C39" s="1" t="s">
        <v>93</v>
      </c>
      <c r="D39" s="1" t="str">
        <f>TRIM(_xlfn.XLOOKUP('Результат (Save 2)'!C39,Таблица!A:A,Таблица!B:B,"Ошибка",0))</f>
        <v>S, M, L, XL</v>
      </c>
      <c r="E39" s="1" t="s">
        <v>9</v>
      </c>
      <c r="F39" t="str" cm="1">
        <f t="array" ref="F39">_xlfn.XLOOKUP(C39&amp;E39,'Артикулы(Old)'!D:D,$G$1&amp;'Артикулы(Old)'!A:A&amp;"(0).jpg",'Результат (Save 2)'!B39,0)</f>
        <v>Image_040.png</v>
      </c>
    </row>
    <row r="40" spans="2:6" ht="76.7" customHeight="1" x14ac:dyDescent="0.25">
      <c r="B40" t="s">
        <v>360</v>
      </c>
      <c r="C40" s="1" t="s">
        <v>93</v>
      </c>
      <c r="D40" s="1" t="str">
        <f>TRIM(_xlfn.XLOOKUP('Результат (Save 2)'!C40,Таблица!A:A,Таблица!B:B,"Ошибка",0))</f>
        <v>S, M, L, XL</v>
      </c>
      <c r="E40" s="1" t="s">
        <v>456</v>
      </c>
      <c r="F40" t="str" cm="1">
        <f t="array" ref="F40">_xlfn.XLOOKUP(C40&amp;E40,'Артикулы(Old)'!D:D,$G$1&amp;'Артикулы(Old)'!A:A&amp;"(0).jpg",'Результат (Save 2)'!B40,0)</f>
        <v>Image_040.png</v>
      </c>
    </row>
    <row r="41" spans="2:6" ht="72.95" customHeight="1" x14ac:dyDescent="0.25">
      <c r="B41" t="s">
        <v>361</v>
      </c>
      <c r="C41" s="1" t="s">
        <v>79</v>
      </c>
      <c r="D41" s="1" t="str">
        <f>TRIM(_xlfn.XLOOKUP('Результат (Save 2)'!C41,Таблица!A:A,Таблица!B:B,"Ошибка",0))</f>
        <v>S, M, L, XL</v>
      </c>
      <c r="E41" s="1" t="s">
        <v>9</v>
      </c>
      <c r="F41" t="str" cm="1">
        <f t="array" ref="F41">_xlfn.XLOOKUP(C41&amp;E41,'Артикулы(Old)'!D:D,$G$1&amp;'Артикулы(Old)'!A:A&amp;"(0).jpg",'Результат (Save 2)'!B41,0)</f>
        <v>Image_043.jpg</v>
      </c>
    </row>
    <row r="42" spans="2:6" ht="72.95" customHeight="1" x14ac:dyDescent="0.25">
      <c r="B42" t="s">
        <v>361</v>
      </c>
      <c r="C42" s="1" t="s">
        <v>79</v>
      </c>
      <c r="D42" s="1" t="str">
        <f>TRIM(_xlfn.XLOOKUP('Результат (Save 2)'!C42,Таблица!A:A,Таблица!B:B,"Ошибка",0))</f>
        <v>S, M, L, XL</v>
      </c>
      <c r="E42" s="1" t="s">
        <v>513</v>
      </c>
      <c r="F42" t="str" cm="1">
        <f t="array" ref="F42">_xlfn.XLOOKUP(C42&amp;E42,'Артикулы(Old)'!D:D,$G$1&amp;'Артикулы(Old)'!A:A&amp;"(0).jpg",'Результат (Save 2)'!B42,0)</f>
        <v>Image_043.jpg</v>
      </c>
    </row>
    <row r="43" spans="2:6" ht="72.95" customHeight="1" x14ac:dyDescent="0.25">
      <c r="B43" t="s">
        <v>361</v>
      </c>
      <c r="C43" s="1" t="s">
        <v>79</v>
      </c>
      <c r="D43" s="1" t="str">
        <f>TRIM(_xlfn.XLOOKUP('Результат (Save 2)'!C43,Таблица!A:A,Таблица!B:B,"Ошибка",0))</f>
        <v>S, M, L, XL</v>
      </c>
      <c r="E43" s="1" t="s">
        <v>565</v>
      </c>
      <c r="F43" t="str" cm="1">
        <f t="array" ref="F43">_xlfn.XLOOKUP(C43&amp;E43,'Артикулы(Old)'!D:D,$G$1&amp;'Артикулы(Old)'!A:A&amp;"(0).jpg",'Результат (Save 2)'!B43,0)</f>
        <v>Image_043.jpg</v>
      </c>
    </row>
    <row r="44" spans="2:6" ht="81.95" customHeight="1" x14ac:dyDescent="0.25">
      <c r="B44" t="s">
        <v>362</v>
      </c>
      <c r="C44" s="1" t="s">
        <v>98</v>
      </c>
      <c r="D44" s="1" t="str">
        <f>TRIM(_xlfn.XLOOKUP('Результат (Save 2)'!C44,Таблица!A:A,Таблица!B:B,"Ошибка",0))</f>
        <v>S, M, L, XL</v>
      </c>
      <c r="E44" s="1" t="s">
        <v>9</v>
      </c>
      <c r="F44" t="str" cm="1">
        <f t="array" ref="F44">_xlfn.XLOOKUP(C44&amp;E44,'Артикулы(Old)'!D:D,$G$1&amp;'Артикулы(Old)'!A:A&amp;"(0).jpg",'Результат (Save 2)'!B44,0)</f>
        <v>Image_046.png</v>
      </c>
    </row>
    <row r="45" spans="2:6" ht="81.95" customHeight="1" x14ac:dyDescent="0.25">
      <c r="B45" t="s">
        <v>362</v>
      </c>
      <c r="C45" s="1" t="s">
        <v>98</v>
      </c>
      <c r="D45" s="1" t="str">
        <f>TRIM(_xlfn.XLOOKUP('Результат (Save 2)'!C45,Таблица!A:A,Таблица!B:B,"Ошибка",0))</f>
        <v>S, M, L, XL</v>
      </c>
      <c r="E45" s="1" t="s">
        <v>459</v>
      </c>
      <c r="F45" t="str" cm="1">
        <f t="array" ref="F45">_xlfn.XLOOKUP(C45&amp;E45,'Артикулы(Old)'!D:D,$G$1&amp;'Артикулы(Old)'!A:A&amp;"(0).jpg",'Результат (Save 2)'!B45,0)</f>
        <v>Image_046.png</v>
      </c>
    </row>
    <row r="46" spans="2:6" ht="81.95" customHeight="1" x14ac:dyDescent="0.25">
      <c r="B46" t="s">
        <v>362</v>
      </c>
      <c r="C46" s="1" t="s">
        <v>98</v>
      </c>
      <c r="D46" s="1" t="str">
        <f>TRIM(_xlfn.XLOOKUP('Результат (Save 2)'!C46,Таблица!A:A,Таблица!B:B,"Ошибка",0))</f>
        <v>S, M, L, XL</v>
      </c>
      <c r="E46" s="1" t="s">
        <v>517</v>
      </c>
      <c r="F46" t="str" cm="1">
        <f t="array" ref="F46">_xlfn.XLOOKUP(C46&amp;E46,'Артикулы(Old)'!D:D,$G$1&amp;'Артикулы(Old)'!A:A&amp;"(0).jpg",'Результат (Save 2)'!B46,0)</f>
        <v>Image_046.png</v>
      </c>
    </row>
    <row r="47" spans="2:6" ht="74.650000000000006" customHeight="1" x14ac:dyDescent="0.25">
      <c r="B47" t="s">
        <v>363</v>
      </c>
      <c r="C47" s="1" t="s">
        <v>74</v>
      </c>
      <c r="D47" s="1" t="str">
        <f>TRIM(_xlfn.XLOOKUP('Результат (Save 2)'!C47,Таблица!A:A,Таблица!B:B,"Ошибка",0))</f>
        <v>S, M, L, XL</v>
      </c>
      <c r="E47" s="1" t="s">
        <v>9</v>
      </c>
      <c r="F47" t="str" cm="1">
        <f t="array" ref="F47">_xlfn.XLOOKUP(C47&amp;E47,'Артикулы(Old)'!D:D,$G$1&amp;'Артикулы(Old)'!A:A&amp;"(0).jpg",'Результат (Save 2)'!B47,0)</f>
        <v>Image_049.png</v>
      </c>
    </row>
    <row r="48" spans="2:6" ht="74.650000000000006" customHeight="1" x14ac:dyDescent="0.25">
      <c r="B48" t="s">
        <v>363</v>
      </c>
      <c r="C48" s="1" t="s">
        <v>74</v>
      </c>
      <c r="D48" s="1" t="str">
        <f>TRIM(_xlfn.XLOOKUP('Результат (Save 2)'!C48,Таблица!A:A,Таблица!B:B,"Ошибка",0))</f>
        <v>S, M, L, XL</v>
      </c>
      <c r="E48" s="1" t="s">
        <v>459</v>
      </c>
      <c r="F48" t="str" cm="1">
        <f t="array" ref="F48">_xlfn.XLOOKUP(C48&amp;E48,'Артикулы(Old)'!D:D,$G$1&amp;'Артикулы(Old)'!A:A&amp;"(0).jpg",'Результат (Save 2)'!B48,0)</f>
        <v>Image_049.png</v>
      </c>
    </row>
    <row r="49" spans="2:6" ht="74.650000000000006" customHeight="1" x14ac:dyDescent="0.25">
      <c r="B49" t="s">
        <v>363</v>
      </c>
      <c r="C49" s="1" t="s">
        <v>74</v>
      </c>
      <c r="D49" s="1" t="str">
        <f>TRIM(_xlfn.XLOOKUP('Результат (Save 2)'!C49,Таблица!A:A,Таблица!B:B,"Ошибка",0))</f>
        <v>S, M, L, XL</v>
      </c>
      <c r="E49" s="1" t="s">
        <v>456</v>
      </c>
      <c r="F49" t="str" cm="1">
        <f t="array" ref="F49">_xlfn.XLOOKUP(C49&amp;E49,'Артикулы(Old)'!D:D,$G$1&amp;'Артикулы(Old)'!A:A&amp;"(0).jpg",'Результат (Save 2)'!B49,0)</f>
        <v>Image_049.png</v>
      </c>
    </row>
    <row r="50" spans="2:6" ht="108.95" customHeight="1" x14ac:dyDescent="0.25">
      <c r="B50" t="s">
        <v>364</v>
      </c>
      <c r="C50" s="1" t="s">
        <v>83</v>
      </c>
      <c r="D50" s="1" t="str">
        <f>TRIM(_xlfn.XLOOKUP('Результат (Save 2)'!C50,Таблица!A:A,Таблица!B:B,"Ошибка",0))</f>
        <v>S, M, L, XL</v>
      </c>
      <c r="E50" s="1" t="s">
        <v>564</v>
      </c>
      <c r="F50" t="str" cm="1">
        <f t="array" ref="F50">_xlfn.XLOOKUP(C50&amp;E50,'Артикулы(Old)'!D:D,$G$1&amp;'Артикулы(Old)'!A:A&amp;"(0).jpg",'Результат (Save 2)'!B50,0)</f>
        <v>https://goorin.ru/components/com_jshopping/files/img_products/full_21-432-08(0).jpg</v>
      </c>
    </row>
    <row r="51" spans="2:6" ht="74.849999999999994" customHeight="1" x14ac:dyDescent="0.25">
      <c r="B51" t="s">
        <v>364</v>
      </c>
      <c r="C51" s="1" t="s">
        <v>83</v>
      </c>
      <c r="D51" s="1" t="str">
        <f>TRIM(_xlfn.XLOOKUP('Результат (Save 2)'!C51,Таблица!A:A,Таблица!B:B,"Ошибка",0))</f>
        <v>S, M, L, XL</v>
      </c>
      <c r="E51" s="1" t="s">
        <v>554</v>
      </c>
      <c r="F51" t="str" cm="1">
        <f t="array" ref="F51">_xlfn.XLOOKUP(C51&amp;E51,'Артикулы(Old)'!D:D,$G$1&amp;'Артикулы(Old)'!A:A&amp;"(0).jpg",'Результат (Save 2)'!B51,0)</f>
        <v>Image_052.jpg</v>
      </c>
    </row>
    <row r="52" spans="2:6" ht="108.95" customHeight="1" x14ac:dyDescent="0.25">
      <c r="B52" t="s">
        <v>364</v>
      </c>
      <c r="C52" s="1" t="s">
        <v>83</v>
      </c>
      <c r="D52" s="1" t="str">
        <f>TRIM(_xlfn.XLOOKUP('Результат (Save 2)'!C52,Таблица!A:A,Таблица!B:B,"Ошибка",0))</f>
        <v>S, M, L, XL</v>
      </c>
      <c r="E52" s="1" t="s">
        <v>512</v>
      </c>
      <c r="F52" t="str" cm="1">
        <f t="array" ref="F52">_xlfn.XLOOKUP(C52&amp;E52,'Артикулы(Old)'!D:D,$G$1&amp;'Артикулы(Old)'!A:A&amp;"(0).jpg",'Результат (Save 2)'!B52,0)</f>
        <v>https://goorin.ru/components/com_jshopping/files/img_products/full_21-432-70(0).jpg</v>
      </c>
    </row>
    <row r="53" spans="2:6" ht="108.95" customHeight="1" x14ac:dyDescent="0.25">
      <c r="B53" t="s">
        <v>364</v>
      </c>
      <c r="C53" s="1" t="s">
        <v>83</v>
      </c>
      <c r="D53" s="1" t="str">
        <f>TRIM(_xlfn.XLOOKUP('Результат (Save 2)'!C53,Таблица!A:A,Таблица!B:B,"Ошибка",0))</f>
        <v>S, M, L, XL</v>
      </c>
      <c r="E53" s="1" t="s">
        <v>460</v>
      </c>
      <c r="F53" t="str" cm="1">
        <f t="array" ref="F53">_xlfn.XLOOKUP(C53&amp;E53,'Артикулы(Old)'!D:D,$G$1&amp;'Артикулы(Old)'!A:A&amp;"(0).jpg",'Результат (Save 2)'!B53,0)</f>
        <v>https://goorin.ru/components/com_jshopping/files/img_products/full_21-432-36(0).jpg</v>
      </c>
    </row>
    <row r="54" spans="2:6" ht="74.849999999999994" customHeight="1" x14ac:dyDescent="0.25">
      <c r="B54" t="s">
        <v>364</v>
      </c>
      <c r="C54" s="1" t="s">
        <v>83</v>
      </c>
      <c r="D54" s="1" t="str">
        <f>TRIM(_xlfn.XLOOKUP('Результат (Save 2)'!C54,Таблица!A:A,Таблица!B:B,"Ошибка",0))</f>
        <v>S, M, L, XL</v>
      </c>
      <c r="E54" s="1" t="s">
        <v>516</v>
      </c>
      <c r="F54" t="str" cm="1">
        <f t="array" ref="F54">_xlfn.XLOOKUP(C54&amp;E54,'Артикулы(Old)'!D:D,$G$1&amp;'Артикулы(Old)'!A:A&amp;"(0).jpg",'Результат (Save 2)'!B54,0)</f>
        <v>Image_052.jpg</v>
      </c>
    </row>
    <row r="55" spans="2:6" ht="108.95" customHeight="1" x14ac:dyDescent="0.25">
      <c r="B55" t="s">
        <v>364</v>
      </c>
      <c r="C55" s="1" t="s">
        <v>83</v>
      </c>
      <c r="D55" s="1" t="str">
        <f>TRIM(_xlfn.XLOOKUP('Результат (Save 2)'!C55,Таблица!A:A,Таблица!B:B,"Ошибка",0))</f>
        <v>S, M, L, XL</v>
      </c>
      <c r="E55" s="1" t="s">
        <v>9</v>
      </c>
      <c r="F55" t="str" cm="1">
        <f t="array" ref="F55">_xlfn.XLOOKUP(C55&amp;E55,'Артикулы(Old)'!D:D,$G$1&amp;'Артикулы(Old)'!A:A&amp;"(0).jpg",'Результат (Save 2)'!B55,0)</f>
        <v>https://goorin.ru/components/com_jshopping/files/img_products/full_21-432-09(0).jpg</v>
      </c>
    </row>
    <row r="56" spans="2:6" ht="108.95" customHeight="1" x14ac:dyDescent="0.25">
      <c r="B56" t="s">
        <v>364</v>
      </c>
      <c r="C56" s="1" t="s">
        <v>83</v>
      </c>
      <c r="D56" s="1" t="str">
        <f>TRIM(_xlfn.XLOOKUP('Результат (Save 2)'!C56,Таблица!A:A,Таблица!B:B,"Ошибка",0))</f>
        <v>S, M, L, XL</v>
      </c>
      <c r="E56" s="1" t="s">
        <v>563</v>
      </c>
      <c r="F56" t="str" cm="1">
        <f t="array" ref="F56">_xlfn.XLOOKUP(C56&amp;E56,'Артикулы(Old)'!D:D,$G$1&amp;'Артикулы(Old)'!A:A&amp;"(0).jpg",'Результат (Save 2)'!B56,0)</f>
        <v>https://goorin.ru/components/com_jshopping/files/img_products/full_21-432-14(0).jpg</v>
      </c>
    </row>
    <row r="57" spans="2:6" ht="108.95" customHeight="1" x14ac:dyDescent="0.25">
      <c r="B57" t="s">
        <v>365</v>
      </c>
      <c r="C57" s="1" t="s">
        <v>61</v>
      </c>
      <c r="D57" s="1" t="str">
        <f>TRIM(_xlfn.XLOOKUP('Результат (Save 2)'!C57,Таблица!A:A,Таблица!B:B,"Ошибка",0))</f>
        <v>S, M, L, XL</v>
      </c>
      <c r="E57" s="1" t="s">
        <v>559</v>
      </c>
      <c r="F57" t="str" cm="1">
        <f t="array" ref="F57">_xlfn.XLOOKUP(C57&amp;E57,'Артикулы(Old)'!D:D,$G$1&amp;'Артикулы(Old)'!A:A&amp;"(0).jpg",'Результат (Save 2)'!B57,0)</f>
        <v>https://goorin.ru/components/com_jshopping/files/img_products/full_21-323-06(0).jpg</v>
      </c>
    </row>
    <row r="58" spans="2:6" ht="78.400000000000006" customHeight="1" x14ac:dyDescent="0.25">
      <c r="B58" t="s">
        <v>365</v>
      </c>
      <c r="C58" s="1" t="s">
        <v>61</v>
      </c>
      <c r="D58" s="1" t="str">
        <f>TRIM(_xlfn.XLOOKUP('Результат (Save 2)'!C58,Таблица!A:A,Таблица!B:B,"Ошибка",0))</f>
        <v>S, M, L, XL</v>
      </c>
      <c r="E58" s="1" t="s">
        <v>461</v>
      </c>
      <c r="F58" t="str" cm="1">
        <f t="array" ref="F58">_xlfn.XLOOKUP(C58&amp;E58,'Артикулы(Old)'!D:D,$G$1&amp;'Артикулы(Old)'!A:A&amp;"(0).jpg",'Результат (Save 2)'!B58,0)</f>
        <v>Image_056.png</v>
      </c>
    </row>
    <row r="59" spans="2:6" ht="108.95" customHeight="1" x14ac:dyDescent="0.25">
      <c r="B59" t="s">
        <v>365</v>
      </c>
      <c r="C59" s="1" t="s">
        <v>61</v>
      </c>
      <c r="D59" s="1" t="str">
        <f>TRIM(_xlfn.XLOOKUP('Результат (Save 2)'!C59,Таблица!A:A,Таблица!B:B,"Ошибка",0))</f>
        <v>S, M, L, XL</v>
      </c>
      <c r="E59" s="1" t="s">
        <v>556</v>
      </c>
      <c r="F59" t="str" cm="1">
        <f t="array" ref="F59">_xlfn.XLOOKUP(C59&amp;E59,'Артикулы(Old)'!D:D,$G$1&amp;'Артикулы(Old)'!A:A&amp;"(0).jpg",'Результат (Save 2)'!B59,0)</f>
        <v>https://goorin.ru/components/com_jshopping/files/img_products/full_21-323-14(0).jpg</v>
      </c>
    </row>
    <row r="60" spans="2:6" ht="78.400000000000006" customHeight="1" x14ac:dyDescent="0.25">
      <c r="B60" t="s">
        <v>365</v>
      </c>
      <c r="C60" s="1" t="s">
        <v>61</v>
      </c>
      <c r="D60" s="1" t="str">
        <f>TRIM(_xlfn.XLOOKUP('Результат (Save 2)'!C60,Таблица!A:A,Таблица!B:B,"Ошибка",0))</f>
        <v>S, M, L, XL</v>
      </c>
      <c r="E60" s="1" t="s">
        <v>557</v>
      </c>
      <c r="F60" t="str" cm="1">
        <f t="array" ref="F60">_xlfn.XLOOKUP(C60&amp;E60,'Артикулы(Old)'!D:D,$G$1&amp;'Артикулы(Old)'!A:A&amp;"(0).jpg",'Результат (Save 2)'!B60,0)</f>
        <v>Image_056.png</v>
      </c>
    </row>
    <row r="61" spans="2:6" ht="78.400000000000006" customHeight="1" x14ac:dyDescent="0.25">
      <c r="B61" t="s">
        <v>365</v>
      </c>
      <c r="C61" s="1" t="s">
        <v>61</v>
      </c>
      <c r="D61" s="1" t="str">
        <f>TRIM(_xlfn.XLOOKUP('Результат (Save 2)'!C61,Таблица!A:A,Таблица!B:B,"Ошибка",0))</f>
        <v>S, M, L, XL</v>
      </c>
      <c r="E61" s="1" t="s">
        <v>558</v>
      </c>
      <c r="F61" t="str" cm="1">
        <f t="array" ref="F61">_xlfn.XLOOKUP(C61&amp;E61,'Артикулы(Old)'!D:D,$G$1&amp;'Артикулы(Old)'!A:A&amp;"(0).jpg",'Результат (Save 2)'!B61,0)</f>
        <v>Image_056.png</v>
      </c>
    </row>
    <row r="62" spans="2:6" ht="108.95" customHeight="1" x14ac:dyDescent="0.25">
      <c r="B62" t="s">
        <v>365</v>
      </c>
      <c r="C62" s="1" t="s">
        <v>61</v>
      </c>
      <c r="D62" s="1" t="str">
        <f>TRIM(_xlfn.XLOOKUP('Результат (Save 2)'!C62,Таблица!A:A,Таблица!B:B,"Ошибка",0))</f>
        <v>S, M, L, XL</v>
      </c>
      <c r="E62" s="1" t="s">
        <v>9</v>
      </c>
      <c r="F62" t="str" cm="1">
        <f t="array" ref="F62">_xlfn.XLOOKUP(C62&amp;E62,'Артикулы(Old)'!D:D,$G$1&amp;'Артикулы(Old)'!A:A&amp;"(0).jpg",'Результат (Save 2)'!B62,0)</f>
        <v>https://goorin.ru/components/com_jshopping/files/img_products/full_21-323-09(0).jpg</v>
      </c>
    </row>
    <row r="63" spans="2:6" ht="108.95" customHeight="1" x14ac:dyDescent="0.25">
      <c r="B63" t="s">
        <v>365</v>
      </c>
      <c r="C63" s="1" t="s">
        <v>61</v>
      </c>
      <c r="D63" s="1" t="str">
        <f>TRIM(_xlfn.XLOOKUP('Результат (Save 2)'!C63,Таблица!A:A,Таблица!B:B,"Ошибка",0))</f>
        <v>S, M, L, XL</v>
      </c>
      <c r="E63" s="1" t="s">
        <v>549</v>
      </c>
      <c r="F63" t="str" cm="1">
        <f t="array" ref="F63">_xlfn.XLOOKUP(C63&amp;E63,'Артикулы(Old)'!D:D,$G$1&amp;'Артикулы(Old)'!A:A&amp;"(0).jpg",'Результат (Save 2)'!B63,0)</f>
        <v>https://goorin.ru/components/com_jshopping/files/img_products/full_21-323-02(0).jpg</v>
      </c>
    </row>
    <row r="64" spans="2:6" ht="74.25" customHeight="1" x14ac:dyDescent="0.25">
      <c r="B64" t="s">
        <v>366</v>
      </c>
      <c r="C64" s="1" t="s">
        <v>67</v>
      </c>
      <c r="D64" s="1" t="str">
        <f>TRIM(_xlfn.XLOOKUP('Результат (Save 2)'!C64,Таблица!A:A,Таблица!B:B,"Ошибка",0))</f>
        <v>S, M, L, XL</v>
      </c>
      <c r="E64" s="1" t="s">
        <v>9</v>
      </c>
      <c r="F64" t="str" cm="1">
        <f t="array" ref="F64">_xlfn.XLOOKUP(C64&amp;E64,'Артикулы(Old)'!D:D,$G$1&amp;'Артикулы(Old)'!A:A&amp;"(0).jpg",'Результат (Save 2)'!B64,0)</f>
        <v>Image_060.png</v>
      </c>
    </row>
    <row r="65" spans="2:6" ht="108.95" customHeight="1" x14ac:dyDescent="0.25">
      <c r="B65" t="s">
        <v>366</v>
      </c>
      <c r="C65" s="1" t="s">
        <v>67</v>
      </c>
      <c r="D65" s="1" t="str">
        <f>TRIM(_xlfn.XLOOKUP('Результат (Save 2)'!C65,Таблица!A:A,Таблица!B:B,"Ошибка",0))</f>
        <v>S, M, L, XL</v>
      </c>
      <c r="E65" s="1" t="s">
        <v>542</v>
      </c>
      <c r="F65" t="str" cm="1">
        <f t="array" ref="F65">_xlfn.XLOOKUP(C65&amp;E65,'Артикулы(Old)'!D:D,$G$1&amp;'Артикулы(Old)'!A:A&amp;"(0).jpg",'Результат (Save 2)'!B65,0)</f>
        <v>https://goorin.ru/components/com_jshopping/files/img_products/full_21-717-17(0).jpg</v>
      </c>
    </row>
    <row r="66" spans="2:6" ht="108.95" customHeight="1" x14ac:dyDescent="0.25">
      <c r="B66" t="s">
        <v>367</v>
      </c>
      <c r="C66" s="1" t="s">
        <v>103</v>
      </c>
      <c r="D66" s="1" t="str">
        <f>TRIM(_xlfn.XLOOKUP('Результат (Save 2)'!C66,Таблица!A:A,Таблица!B:B,"Ошибка",0))</f>
        <v>S, M, L, XL, XXL</v>
      </c>
      <c r="E66" s="1" t="s">
        <v>9</v>
      </c>
      <c r="F66" t="str" cm="1">
        <f t="array" ref="F66">_xlfn.XLOOKUP(C66&amp;E66,'Артикулы(Old)'!D:D,$G$1&amp;'Артикулы(Old)'!A:A&amp;"(0).jpg",'Результат (Save 2)'!B66,0)</f>
        <v>https://goorin.ru/components/com_jshopping/files/img_products/full_21-582-09(0).jpg</v>
      </c>
    </row>
    <row r="67" spans="2:6" ht="108.95" customHeight="1" x14ac:dyDescent="0.25">
      <c r="B67" t="s">
        <v>367</v>
      </c>
      <c r="C67" s="1" t="s">
        <v>103</v>
      </c>
      <c r="D67" s="1" t="str">
        <f>TRIM(_xlfn.XLOOKUP('Результат (Save 2)'!C67,Таблица!A:A,Таблица!B:B,"Ошибка",0))</f>
        <v>S, M, L, XL, XXL</v>
      </c>
      <c r="E67" s="1" t="s">
        <v>549</v>
      </c>
      <c r="F67" t="str" cm="1">
        <f t="array" ref="F67">_xlfn.XLOOKUP(C67&amp;E67,'Артикулы(Old)'!D:D,$G$1&amp;'Артикулы(Old)'!A:A&amp;"(0).jpg",'Результат (Save 2)'!B67,0)</f>
        <v>https://goorin.ru/components/com_jshopping/files/img_products/full_21-582-02(0).jpg</v>
      </c>
    </row>
    <row r="68" spans="2:6" ht="81.95" customHeight="1" x14ac:dyDescent="0.25">
      <c r="B68" t="s">
        <v>367</v>
      </c>
      <c r="C68" s="1" t="s">
        <v>103</v>
      </c>
      <c r="D68" s="1" t="str">
        <f>TRIM(_xlfn.XLOOKUP('Результат (Save 2)'!C68,Таблица!A:A,Таблица!B:B,"Ошибка",0))</f>
        <v>S, M, L, XL, XXL</v>
      </c>
      <c r="E68" s="1" t="s">
        <v>517</v>
      </c>
      <c r="F68" t="str" cm="1">
        <f t="array" ref="F68">_xlfn.XLOOKUP(C68&amp;E68,'Артикулы(Old)'!D:D,$G$1&amp;'Артикулы(Old)'!A:A&amp;"(0).jpg",'Результат (Save 2)'!B68,0)</f>
        <v>Image_063.png</v>
      </c>
    </row>
    <row r="69" spans="2:6" ht="108.95" customHeight="1" x14ac:dyDescent="0.25">
      <c r="B69" t="s">
        <v>367</v>
      </c>
      <c r="C69" s="1" t="s">
        <v>103</v>
      </c>
      <c r="D69" s="1" t="str">
        <f>TRIM(_xlfn.XLOOKUP('Результат (Save 2)'!C69,Таблица!A:A,Таблица!B:B,"Ошибка",0))</f>
        <v>S, M, L, XL, XXL</v>
      </c>
      <c r="E69" s="1" t="s">
        <v>562</v>
      </c>
      <c r="F69" t="str" cm="1">
        <f t="array" ref="F69">_xlfn.XLOOKUP(C69&amp;E69,'Артикулы(Old)'!D:D,$G$1&amp;'Артикулы(Old)'!A:A&amp;"(0).jpg",'Результат (Save 2)'!B69,0)</f>
        <v>https://goorin.ru/components/com_jshopping/files/img_products/full_21-582-36(0).jpg</v>
      </c>
    </row>
    <row r="70" spans="2:6" ht="71.45" customHeight="1" x14ac:dyDescent="0.25">
      <c r="B70" t="s">
        <v>368</v>
      </c>
      <c r="C70" s="1" t="s">
        <v>123</v>
      </c>
      <c r="D70" s="1" t="str">
        <f>TRIM(_xlfn.XLOOKUP('Результат (Save 2)'!C70,Таблица!A:A,Таблица!B:B,"Ошибка",0))</f>
        <v>S, M, L, XL</v>
      </c>
      <c r="E70" s="1" t="s">
        <v>561</v>
      </c>
      <c r="F70" t="str" cm="1">
        <f t="array" ref="F70">_xlfn.XLOOKUP(C70&amp;E70,'Артикулы(Old)'!D:D,$G$1&amp;'Артикулы(Old)'!A:A&amp;"(0).jpg",'Результат (Save 2)'!B70,0)</f>
        <v>Image_066.jpg</v>
      </c>
    </row>
    <row r="71" spans="2:6" ht="108.95" customHeight="1" x14ac:dyDescent="0.25">
      <c r="B71" t="s">
        <v>368</v>
      </c>
      <c r="C71" s="1" t="s">
        <v>123</v>
      </c>
      <c r="D71" s="1" t="str">
        <f>TRIM(_xlfn.XLOOKUP('Результат (Save 2)'!C71,Таблица!A:A,Таблица!B:B,"Ошибка",0))</f>
        <v>S, M, L, XL</v>
      </c>
      <c r="E71" s="1" t="s">
        <v>9</v>
      </c>
      <c r="F71" t="str" cm="1">
        <f t="array" ref="F71">_xlfn.XLOOKUP(C71&amp;E71,'Артикулы(Old)'!D:D,$G$1&amp;'Артикулы(Old)'!A:A&amp;"(0).jpg",'Результат (Save 2)'!B71,0)</f>
        <v>https://goorin.ru/components/com_jshopping/files/img_products/full_21-711-09(0).jpg</v>
      </c>
    </row>
    <row r="72" spans="2:6" ht="108.95" customHeight="1" x14ac:dyDescent="0.25">
      <c r="B72" t="s">
        <v>368</v>
      </c>
      <c r="C72" s="1" t="s">
        <v>123</v>
      </c>
      <c r="D72" s="1" t="str">
        <f>TRIM(_xlfn.XLOOKUP('Результат (Save 2)'!C72,Таблица!A:A,Таблица!B:B,"Ошибка",0))</f>
        <v>S, M, L, XL</v>
      </c>
      <c r="E72" s="1" t="s">
        <v>537</v>
      </c>
      <c r="F72" t="str" cm="1">
        <f t="array" ref="F72">_xlfn.XLOOKUP(C72&amp;E72,'Артикулы(Old)'!D:D,$G$1&amp;'Артикулы(Old)'!A:A&amp;"(0).jpg",'Результат (Save 2)'!B72,0)</f>
        <v>https://goorin.ru/components/com_jshopping/files/img_products/full_21-711-91(0).jpg</v>
      </c>
    </row>
    <row r="73" spans="2:6" ht="108.95" customHeight="1" x14ac:dyDescent="0.25">
      <c r="B73" t="s">
        <v>369</v>
      </c>
      <c r="C73" s="1" t="s">
        <v>7</v>
      </c>
      <c r="D73" s="1" t="str">
        <f>TRIM(_xlfn.XLOOKUP('Результат (Save 2)'!C73,Таблица!A:A,Таблица!B:B,"Ошибка",0))</f>
        <v>S, M, L, XL</v>
      </c>
      <c r="E73" s="1" t="s">
        <v>9</v>
      </c>
      <c r="F73" t="str" cm="1">
        <f t="array" ref="F73">_xlfn.XLOOKUP(C73&amp;E73,'Артикулы(Old)'!D:D,$G$1&amp;'Артикулы(Old)'!A:A&amp;"(0).jpg",'Результат (Save 2)'!B73,0)</f>
        <v>https://goorin.ru/components/com_jshopping/files/img_products/full_21-555-09(0).jpg</v>
      </c>
    </row>
    <row r="74" spans="2:6" ht="108.95" customHeight="1" x14ac:dyDescent="0.25">
      <c r="B74" t="s">
        <v>369</v>
      </c>
      <c r="C74" s="1" t="s">
        <v>7</v>
      </c>
      <c r="D74" s="1" t="str">
        <f>TRIM(_xlfn.XLOOKUP('Результат (Save 2)'!C74,Таблица!A:A,Таблица!B:B,"Ошибка",0))</f>
        <v>S, M, L, XL</v>
      </c>
      <c r="E74" s="1" t="s">
        <v>461</v>
      </c>
      <c r="F74" t="str" cm="1">
        <f t="array" ref="F74">_xlfn.XLOOKUP(C74&amp;E74,'Артикулы(Old)'!D:D,$G$1&amp;'Артикулы(Old)'!A:A&amp;"(0).jpg",'Результат (Save 2)'!B74,0)</f>
        <v>https://goorin.ru/components/com_jshopping/files/img_products/full_21-555-36(0).jpg</v>
      </c>
    </row>
    <row r="75" spans="2:6" ht="72.400000000000006" customHeight="1" x14ac:dyDescent="0.25">
      <c r="B75" t="s">
        <v>370</v>
      </c>
      <c r="C75" s="1" t="s">
        <v>115</v>
      </c>
      <c r="D75" s="1" t="str">
        <f>TRIM(_xlfn.XLOOKUP('Результат (Save 2)'!C75,Таблица!A:A,Таблица!B:B,"Ошибка",0))</f>
        <v>S, M, L, XL</v>
      </c>
      <c r="E75" s="1" t="s">
        <v>9</v>
      </c>
      <c r="F75" t="str" cm="1">
        <f t="array" ref="F75">_xlfn.XLOOKUP(C75&amp;E75,'Артикулы(Old)'!D:D,$G$1&amp;'Артикулы(Old)'!A:A&amp;"(0).jpg",'Результат (Save 2)'!B75,0)</f>
        <v>Image_072.jpg</v>
      </c>
    </row>
    <row r="76" spans="2:6" ht="108.95" customHeight="1" x14ac:dyDescent="0.25">
      <c r="B76" t="s">
        <v>370</v>
      </c>
      <c r="C76" s="1" t="s">
        <v>115</v>
      </c>
      <c r="D76" s="1" t="str">
        <f>TRIM(_xlfn.XLOOKUP('Результат (Save 2)'!C76,Таблица!A:A,Таблица!B:B,"Ошибка",0))</f>
        <v>S, M, L, XL</v>
      </c>
      <c r="E76" s="1" t="s">
        <v>462</v>
      </c>
      <c r="F76" t="str" cm="1">
        <f t="array" ref="F76">_xlfn.XLOOKUP(C76&amp;E76,'Артикулы(Old)'!D:D,$G$1&amp;'Артикулы(Old)'!A:A&amp;"(0).jpg",'Результат (Save 2)'!B76,0)</f>
        <v>https://goorin.ru/components/com_jshopping/files/img_products/full_21-718-14(0).jpg</v>
      </c>
    </row>
    <row r="77" spans="2:6" x14ac:dyDescent="0.25">
      <c r="B77" t="s">
        <v>370</v>
      </c>
      <c r="C77" s="1" t="s">
        <v>115</v>
      </c>
      <c r="D77" s="1" t="str">
        <f>TRIM(_xlfn.XLOOKUP('Результат (Save 2)'!C77,Таблица!A:A,Таблица!B:B,"Ошибка",0))</f>
        <v>S, M, L, XL</v>
      </c>
      <c r="E77" s="1" t="s">
        <v>542</v>
      </c>
      <c r="F77" t="str" cm="1">
        <f t="array" ref="F77">_xlfn.XLOOKUP(C77&amp;E77,'Артикулы(Old)'!D:D,$G$1&amp;'Артикулы(Old)'!A:A&amp;"(0).jpg",'Результат (Save 2)'!B77,0)</f>
        <v>https://goorin.ru/components/com_jshopping/files/img_products/full_21-718-02(0).jpg</v>
      </c>
    </row>
    <row r="78" spans="2:6" ht="76.349999999999994" customHeight="1" x14ac:dyDescent="0.25">
      <c r="B78" t="s">
        <v>371</v>
      </c>
      <c r="C78" s="1" t="s">
        <v>110</v>
      </c>
      <c r="D78" s="1" t="str">
        <f>TRIM(_xlfn.XLOOKUP('Результат (Save 2)'!C78,Таблица!A:A,Таблица!B:B,"Ошибка",0))</f>
        <v>S, M, L, XL</v>
      </c>
      <c r="E78" s="1" t="s">
        <v>516</v>
      </c>
      <c r="F78" t="str" cm="1">
        <f t="array" ref="F78">_xlfn.XLOOKUP(C78&amp;E78,'Артикулы(Old)'!D:D,$G$1&amp;'Артикулы(Old)'!A:A&amp;"(0).jpg",'Результат (Save 2)'!B78,0)</f>
        <v>Image_075.jpg</v>
      </c>
    </row>
    <row r="79" spans="2:6" x14ac:dyDescent="0.25">
      <c r="B79" t="s">
        <v>371</v>
      </c>
      <c r="C79" s="1" t="s">
        <v>110</v>
      </c>
      <c r="D79" s="1" t="str">
        <f>TRIM(_xlfn.XLOOKUP('Результат (Save 2)'!C79,Таблица!A:A,Таблица!B:B,"Ошибка",0))</f>
        <v>S, M, L, XL</v>
      </c>
      <c r="E79" s="1" t="s">
        <v>9</v>
      </c>
      <c r="F79" t="str" cm="1">
        <f t="array" ref="F79">_xlfn.XLOOKUP(C79&amp;E79,'Артикулы(Old)'!D:D,$G$1&amp;'Артикулы(Old)'!A:A&amp;"(0).jpg",'Результат (Save 2)'!B79,0)</f>
        <v>https://goorin.ru/components/com_jshopping/files/img_products/full_21-676-09(0).jpg</v>
      </c>
    </row>
    <row r="80" spans="2:6" ht="108.95" customHeight="1" x14ac:dyDescent="0.25">
      <c r="B80" t="s">
        <v>371</v>
      </c>
      <c r="C80" s="1" t="s">
        <v>110</v>
      </c>
      <c r="D80" s="1" t="str">
        <f>TRIM(_xlfn.XLOOKUP('Результат (Save 2)'!C80,Таблица!A:A,Таблица!B:B,"Ошибка",0))</f>
        <v>S, M, L, XL</v>
      </c>
      <c r="E80" s="1" t="s">
        <v>458</v>
      </c>
      <c r="F80" t="str" cm="1">
        <f t="array" ref="F80">_xlfn.XLOOKUP(C80&amp;E80,'Артикулы(Old)'!D:D,$G$1&amp;'Артикулы(Old)'!A:A&amp;"(0).jpg",'Результат (Save 2)'!B80,0)</f>
        <v>https://goorin.ru/components/com_jshopping/files/img_products/full_21-676-03(0).jpg</v>
      </c>
    </row>
    <row r="81" spans="2:6" ht="108.95" customHeight="1" x14ac:dyDescent="0.25">
      <c r="B81" t="s">
        <v>372</v>
      </c>
      <c r="C81" s="1" t="s">
        <v>127</v>
      </c>
      <c r="D81" s="1" t="str">
        <f>TRIM(_xlfn.XLOOKUP('Результат (Save 2)'!C81,Таблица!A:A,Таблица!B:B,"Ошибка",0))</f>
        <v>S, M, L, XL</v>
      </c>
      <c r="E81" s="1" t="s">
        <v>468</v>
      </c>
      <c r="F81" t="str" cm="1">
        <f t="array" ref="F81">_xlfn.XLOOKUP(C81&amp;E81,'Артикулы(Old)'!D:D,$G$1&amp;'Артикулы(Old)'!A:A&amp;"(0).jpg",'Результат (Save 2)'!B81,0)</f>
        <v>https://goorin.ru/components/com_jshopping/files/img_products/full_21-675-09(0).jpg</v>
      </c>
    </row>
    <row r="82" spans="2:6" ht="77.849999999999994" customHeight="1" x14ac:dyDescent="0.25">
      <c r="B82" t="s">
        <v>372</v>
      </c>
      <c r="C82" s="1" t="s">
        <v>127</v>
      </c>
      <c r="D82" s="1" t="str">
        <f>TRIM(_xlfn.XLOOKUP('Результат (Save 2)'!C82,Таблица!A:A,Таблица!B:B,"Ошибка",0))</f>
        <v>S, M, L, XL</v>
      </c>
      <c r="E82" s="1" t="s">
        <v>461</v>
      </c>
      <c r="F82" t="str" cm="1">
        <f t="array" ref="F82">_xlfn.XLOOKUP(C82&amp;E82,'Артикулы(Old)'!D:D,$G$1&amp;'Артикулы(Old)'!A:A&amp;"(0).jpg",'Результат (Save 2)'!B82,0)</f>
        <v>Image_078.png</v>
      </c>
    </row>
    <row r="83" spans="2:6" ht="108.95" customHeight="1" x14ac:dyDescent="0.25">
      <c r="B83" t="s">
        <v>373</v>
      </c>
      <c r="C83" s="1" t="s">
        <v>6</v>
      </c>
      <c r="D83" s="1" t="str">
        <f>TRIM(_xlfn.XLOOKUP('Результат (Save 2)'!C83,Таблица!A:A,Таблица!B:B,"Ошибка",0))</f>
        <v>S, M, L, XL</v>
      </c>
      <c r="E83" s="1" t="s">
        <v>559</v>
      </c>
      <c r="F83" t="str" cm="1">
        <f t="array" ref="F83">_xlfn.XLOOKUP(C83&amp;E83,'Артикулы(Old)'!D:D,$G$1&amp;'Артикулы(Old)'!A:A&amp;"(0).jpg",'Результат (Save 2)'!B83,0)</f>
        <v>https://goorin.ru/components/com_jshopping/files/img_products/full_21-324-06(0).jpg</v>
      </c>
    </row>
    <row r="84" spans="2:6" ht="78.400000000000006" customHeight="1" x14ac:dyDescent="0.25">
      <c r="B84" t="s">
        <v>373</v>
      </c>
      <c r="C84" s="1" t="s">
        <v>6</v>
      </c>
      <c r="D84" s="1" t="str">
        <f>TRIM(_xlfn.XLOOKUP('Результат (Save 2)'!C84,Таблица!A:A,Таблица!B:B,"Ошибка",0))</f>
        <v>S, M, L, XL</v>
      </c>
      <c r="E84" s="1" t="s">
        <v>461</v>
      </c>
      <c r="F84" t="str" cm="1">
        <f t="array" ref="F84">_xlfn.XLOOKUP(C84&amp;E84,'Артикулы(Old)'!D:D,$G$1&amp;'Артикулы(Old)'!A:A&amp;"(0).jpg",'Результат (Save 2)'!B84,0)</f>
        <v>Image_081.png</v>
      </c>
    </row>
    <row r="85" spans="2:6" ht="108.95" customHeight="1" x14ac:dyDescent="0.25">
      <c r="B85" t="s">
        <v>373</v>
      </c>
      <c r="C85" s="1" t="s">
        <v>6</v>
      </c>
      <c r="D85" s="1" t="str">
        <f>TRIM(_xlfn.XLOOKUP('Результат (Save 2)'!C85,Таблица!A:A,Таблица!B:B,"Ошибка",0))</f>
        <v>S, M, L, XL</v>
      </c>
      <c r="E85" s="1" t="s">
        <v>556</v>
      </c>
      <c r="F85" t="str" cm="1">
        <f t="array" ref="F85">_xlfn.XLOOKUP(C85&amp;E85,'Артикулы(Old)'!D:D,$G$1&amp;'Артикулы(Old)'!A:A&amp;"(0).jpg",'Результат (Save 2)'!B85,0)</f>
        <v>https://goorin.ru/components/com_jshopping/files/img_products/full_21-324-14(0).jpg</v>
      </c>
    </row>
    <row r="86" spans="2:6" ht="108.95" customHeight="1" x14ac:dyDescent="0.25">
      <c r="B86" t="s">
        <v>373</v>
      </c>
      <c r="C86" s="1" t="s">
        <v>6</v>
      </c>
      <c r="D86" s="1" t="str">
        <f>TRIM(_xlfn.XLOOKUP('Результат (Save 2)'!C86,Таблица!A:A,Таблица!B:B,"Ошибка",0))</f>
        <v>S, M, L, XL</v>
      </c>
      <c r="E86" s="1" t="s">
        <v>557</v>
      </c>
      <c r="F86" t="str" cm="1">
        <f t="array" ref="F86">_xlfn.XLOOKUP(C86&amp;E86,'Артикулы(Old)'!D:D,$G$1&amp;'Артикулы(Old)'!A:A&amp;"(0).jpg",'Результат (Save 2)'!B86,0)</f>
        <v>https://goorin.ru/components/com_jshopping/files/img_products/full_21-324-08(0).jpg</v>
      </c>
    </row>
    <row r="87" spans="2:6" ht="108.95" customHeight="1" x14ac:dyDescent="0.25">
      <c r="B87" t="s">
        <v>373</v>
      </c>
      <c r="C87" s="1" t="s">
        <v>6</v>
      </c>
      <c r="D87" s="1" t="str">
        <f>TRIM(_xlfn.XLOOKUP('Результат (Save 2)'!C87,Таблица!A:A,Таблица!B:B,"Ошибка",0))</f>
        <v>S, M, L, XL</v>
      </c>
      <c r="E87" s="1" t="s">
        <v>558</v>
      </c>
      <c r="F87" t="str" cm="1">
        <f t="array" ref="F87">_xlfn.XLOOKUP(C87&amp;E87,'Артикулы(Old)'!D:D,$G$1&amp;'Артикулы(Old)'!A:A&amp;"(0).jpg",'Результат (Save 2)'!B87,0)</f>
        <v>https://goorin.ru/components/com_jshopping/files/img_products/full_21-324-02(0).jpg</v>
      </c>
    </row>
    <row r="88" spans="2:6" ht="108.95" customHeight="1" x14ac:dyDescent="0.25">
      <c r="B88" t="s">
        <v>373</v>
      </c>
      <c r="C88" s="1" t="s">
        <v>6</v>
      </c>
      <c r="D88" s="1" t="str">
        <f>TRIM(_xlfn.XLOOKUP('Результат (Save 2)'!C88,Таблица!A:A,Таблица!B:B,"Ошибка",0))</f>
        <v>S, M, L, XL</v>
      </c>
      <c r="E88" s="1" t="s">
        <v>9</v>
      </c>
      <c r="F88" t="str" cm="1">
        <f t="array" ref="F88">_xlfn.XLOOKUP(C88&amp;E88,'Артикулы(Old)'!D:D,$G$1&amp;'Артикулы(Old)'!A:A&amp;"(0).jpg",'Результат (Save 2)'!B88,0)</f>
        <v>https://goorin.ru/components/com_jshopping/files/img_products/full_21-324-09(0).jpg</v>
      </c>
    </row>
    <row r="89" spans="2:6" ht="78.400000000000006" customHeight="1" x14ac:dyDescent="0.25">
      <c r="B89" t="s">
        <v>373</v>
      </c>
      <c r="C89" s="1" t="s">
        <v>6</v>
      </c>
      <c r="D89" s="1" t="str">
        <f>TRIM(_xlfn.XLOOKUP('Результат (Save 2)'!C89,Таблица!A:A,Таблица!B:B,"Ошибка",0))</f>
        <v>S, M, L, XL</v>
      </c>
      <c r="E89" s="1" t="s">
        <v>549</v>
      </c>
      <c r="F89" t="str" cm="1">
        <f t="array" ref="F89">_xlfn.XLOOKUP(C89&amp;E89,'Артикулы(Old)'!D:D,$G$1&amp;'Артикулы(Old)'!A:A&amp;"(0).jpg",'Результат (Save 2)'!B89,0)</f>
        <v>Image_081.png</v>
      </c>
    </row>
    <row r="90" spans="2:6" ht="108.95" customHeight="1" x14ac:dyDescent="0.25">
      <c r="B90" t="s">
        <v>373</v>
      </c>
      <c r="C90" s="1" t="s">
        <v>6</v>
      </c>
      <c r="D90" s="1" t="str">
        <f>TRIM(_xlfn.XLOOKUP('Результат (Save 2)'!C90,Таблица!A:A,Таблица!B:B,"Ошибка",0))</f>
        <v>S, M, L, XL</v>
      </c>
      <c r="E90" s="1" t="s">
        <v>560</v>
      </c>
      <c r="F90" t="str" cm="1">
        <f t="array" ref="F90">_xlfn.XLOOKUP(C90&amp;E90,'Артикулы(Old)'!D:D,$G$1&amp;'Артикулы(Old)'!A:A&amp;"(0).jpg",'Результат (Save 2)'!B90,0)</f>
        <v>https://goorin.ru/components/com_jshopping/files/img_products/full_21-324-13(0).jpg</v>
      </c>
    </row>
    <row r="91" spans="2:6" ht="108.95" customHeight="1" x14ac:dyDescent="0.25">
      <c r="B91" t="s">
        <v>374</v>
      </c>
      <c r="C91" s="1" t="s">
        <v>8</v>
      </c>
      <c r="D91" s="1" t="str">
        <f>TRIM(_xlfn.XLOOKUP('Результат (Save 2)'!C91,Таблица!A:A,Таблица!B:B,"Ошибка",0))</f>
        <v>S, M, L, XL</v>
      </c>
      <c r="E91" s="1" t="s">
        <v>559</v>
      </c>
      <c r="F91" t="str" cm="1">
        <f t="array" ref="F91">_xlfn.XLOOKUP(C91&amp;E91,'Артикулы(Old)'!D:D,$G$1&amp;'Артикулы(Old)'!A:A&amp;"(0).jpg",'Результат (Save 2)'!B91,0)</f>
        <v>https://goorin.ru/components/com_jshopping/files/img_products/full_21-322-06(0).jpg</v>
      </c>
    </row>
    <row r="92" spans="2:6" ht="108.95" customHeight="1" x14ac:dyDescent="0.25">
      <c r="B92" t="s">
        <v>374</v>
      </c>
      <c r="C92" s="1" t="s">
        <v>8</v>
      </c>
      <c r="D92" s="1" t="str">
        <f>TRIM(_xlfn.XLOOKUP('Результат (Save 2)'!C92,Таблица!A:A,Таблица!B:B,"Ошибка",0))</f>
        <v>S, M, L, XL</v>
      </c>
      <c r="E92" s="1" t="s">
        <v>461</v>
      </c>
      <c r="F92" t="str" cm="1">
        <f t="array" ref="F92">_xlfn.XLOOKUP(C92&amp;E92,'Артикулы(Old)'!D:D,$G$1&amp;'Артикулы(Old)'!A:A&amp;"(0).jpg",'Результат (Save 2)'!B92,0)</f>
        <v>https://goorin.ru/components/com_jshopping/files/img_products/full_21-322-36(0).jpg</v>
      </c>
    </row>
    <row r="93" spans="2:6" ht="108.95" customHeight="1" x14ac:dyDescent="0.25">
      <c r="B93" t="s">
        <v>374</v>
      </c>
      <c r="C93" s="1" t="s">
        <v>8</v>
      </c>
      <c r="D93" s="1" t="str">
        <f>TRIM(_xlfn.XLOOKUP('Результат (Save 2)'!C93,Таблица!A:A,Таблица!B:B,"Ошибка",0))</f>
        <v>S, M, L, XL</v>
      </c>
      <c r="E93" s="1" t="s">
        <v>556</v>
      </c>
      <c r="F93" t="str" cm="1">
        <f t="array" ref="F93">_xlfn.XLOOKUP(C93&amp;E93,'Артикулы(Old)'!D:D,$G$1&amp;'Артикулы(Old)'!A:A&amp;"(0).jpg",'Результат (Save 2)'!B93,0)</f>
        <v>https://goorin.ru/components/com_jshopping/files/img_products/full_21-322-14(0).jpg</v>
      </c>
    </row>
    <row r="94" spans="2:6" ht="108.95" customHeight="1" x14ac:dyDescent="0.25">
      <c r="B94" t="s">
        <v>374</v>
      </c>
      <c r="C94" s="1" t="s">
        <v>8</v>
      </c>
      <c r="D94" s="1" t="str">
        <f>TRIM(_xlfn.XLOOKUP('Результат (Save 2)'!C94,Таблица!A:A,Таблица!B:B,"Ошибка",0))</f>
        <v>S, M, L, XL</v>
      </c>
      <c r="E94" s="1" t="s">
        <v>557</v>
      </c>
      <c r="F94" t="str" cm="1">
        <f t="array" ref="F94">_xlfn.XLOOKUP(C94&amp;E94,'Артикулы(Old)'!D:D,$G$1&amp;'Артикулы(Old)'!A:A&amp;"(0).jpg",'Результат (Save 2)'!B94,0)</f>
        <v>https://goorin.ru/components/com_jshopping/files/img_products/full_21-322-08(0).jpg</v>
      </c>
    </row>
    <row r="95" spans="2:6" ht="108.95" customHeight="1" x14ac:dyDescent="0.25">
      <c r="B95" t="s">
        <v>374</v>
      </c>
      <c r="C95" s="1" t="s">
        <v>8</v>
      </c>
      <c r="D95" s="1" t="str">
        <f>TRIM(_xlfn.XLOOKUP('Результат (Save 2)'!C95,Таблица!A:A,Таблица!B:B,"Ошибка",0))</f>
        <v>S, M, L, XL</v>
      </c>
      <c r="E95" s="1" t="s">
        <v>558</v>
      </c>
      <c r="F95" t="str" cm="1">
        <f t="array" ref="F95">_xlfn.XLOOKUP(C95&amp;E95,'Артикулы(Old)'!D:D,$G$1&amp;'Артикулы(Old)'!A:A&amp;"(0).jpg",'Результат (Save 2)'!B95,0)</f>
        <v>https://goorin.ru/components/com_jshopping/files/img_products/full_21-322-15(0).jpg</v>
      </c>
    </row>
    <row r="96" spans="2:6" ht="108.95" customHeight="1" x14ac:dyDescent="0.25">
      <c r="B96" t="s">
        <v>374</v>
      </c>
      <c r="C96" s="1" t="s">
        <v>8</v>
      </c>
      <c r="D96" s="1" t="str">
        <f>TRIM(_xlfn.XLOOKUP('Результат (Save 2)'!C96,Таблица!A:A,Таблица!B:B,"Ошибка",0))</f>
        <v>S, M, L, XL</v>
      </c>
      <c r="E96" s="1" t="s">
        <v>9</v>
      </c>
      <c r="F96" t="str" cm="1">
        <f t="array" ref="F96">_xlfn.XLOOKUP(C96&amp;E96,'Артикулы(Old)'!D:D,$G$1&amp;'Артикулы(Old)'!A:A&amp;"(0).jpg",'Результат (Save 2)'!B96,0)</f>
        <v>https://goorin.ru/components/com_jshopping/files/img_products/full_21-322-09(0).jpg</v>
      </c>
    </row>
    <row r="97" spans="2:6" ht="108.95" customHeight="1" x14ac:dyDescent="0.25">
      <c r="B97" t="s">
        <v>374</v>
      </c>
      <c r="C97" s="1" t="s">
        <v>8</v>
      </c>
      <c r="D97" s="1" t="str">
        <f>TRIM(_xlfn.XLOOKUP('Результат (Save 2)'!C97,Таблица!A:A,Таблица!B:B,"Ошибка",0))</f>
        <v>S, M, L, XL</v>
      </c>
      <c r="E97" s="1" t="s">
        <v>549</v>
      </c>
      <c r="F97" t="str" cm="1">
        <f t="array" ref="F97">_xlfn.XLOOKUP(C97&amp;E97,'Артикулы(Old)'!D:D,$G$1&amp;'Артикулы(Old)'!A:A&amp;"(0).jpg",'Результат (Save 2)'!B97,0)</f>
        <v>https://goorin.ru/components/com_jshopping/files/img_products/full_21-322-02(0).jpg</v>
      </c>
    </row>
    <row r="98" spans="2:6" ht="94.35" customHeight="1" x14ac:dyDescent="0.25">
      <c r="B98" t="s">
        <v>375</v>
      </c>
      <c r="C98" s="1" t="s">
        <v>136</v>
      </c>
      <c r="D98" s="1" t="str">
        <f>TRIM(_xlfn.XLOOKUP('Результат (Save 2)'!C98,Таблица!A:A,Таблица!B:B,"Ошибка",0))</f>
        <v>S, M, L, XL</v>
      </c>
      <c r="E98" s="1" t="s">
        <v>508</v>
      </c>
      <c r="F98" t="str" cm="1">
        <f t="array" ref="F98">_xlfn.XLOOKUP(C98&amp;E98,'Артикулы(Old)'!D:D,$G$1&amp;'Артикулы(Old)'!A:A&amp;"(0).jpg",'Результат (Save 2)'!B98,0)</f>
        <v>Image_089.png</v>
      </c>
    </row>
    <row r="99" spans="2:6" ht="94.35" customHeight="1" x14ac:dyDescent="0.25">
      <c r="B99" t="s">
        <v>375</v>
      </c>
      <c r="C99" s="1" t="s">
        <v>136</v>
      </c>
      <c r="D99" s="1" t="str">
        <f>TRIM(_xlfn.XLOOKUP('Результат (Save 2)'!C99,Таблица!A:A,Таблица!B:B,"Ошибка",0))</f>
        <v>S, M, L, XL</v>
      </c>
      <c r="E99" s="1" t="s">
        <v>546</v>
      </c>
      <c r="F99" t="str" cm="1">
        <f t="array" ref="F99">_xlfn.XLOOKUP(C99&amp;E99,'Артикулы(Old)'!D:D,$G$1&amp;'Артикулы(Old)'!A:A&amp;"(0).jpg",'Результат (Save 2)'!B99,0)</f>
        <v>Image_089.png</v>
      </c>
    </row>
    <row r="100" spans="2:6" ht="94.35" customHeight="1" x14ac:dyDescent="0.25">
      <c r="B100" t="s">
        <v>375</v>
      </c>
      <c r="C100" s="1" t="s">
        <v>136</v>
      </c>
      <c r="D100" s="1" t="str">
        <f>TRIM(_xlfn.XLOOKUP('Результат (Save 2)'!C100,Таблица!A:A,Таблица!B:B,"Ошибка",0))</f>
        <v>S, M, L, XL</v>
      </c>
      <c r="E100" s="1" t="s">
        <v>555</v>
      </c>
      <c r="F100" t="str" cm="1">
        <f t="array" ref="F100">_xlfn.XLOOKUP(C100&amp;E100,'Артикулы(Old)'!D:D,$G$1&amp;'Артикулы(Old)'!A:A&amp;"(0).jpg",'Результат (Save 2)'!B100,0)</f>
        <v>Image_089.png</v>
      </c>
    </row>
    <row r="101" spans="2:6" ht="75.599999999999994" customHeight="1" x14ac:dyDescent="0.25">
      <c r="B101" t="s">
        <v>376</v>
      </c>
      <c r="C101" s="1" t="s">
        <v>130</v>
      </c>
      <c r="D101" s="1" t="str">
        <f>TRIM(_xlfn.XLOOKUP('Результат (Save 2)'!C101,Таблица!A:A,Таблица!B:B,"Ошибка",0))</f>
        <v>S, M, L, XL, XXL, XXXL</v>
      </c>
      <c r="E101" s="1" t="s">
        <v>9</v>
      </c>
      <c r="F101" t="str" cm="1">
        <f t="array" ref="F101">_xlfn.XLOOKUP(C101&amp;E101,'Артикулы(Old)'!D:D,$G$1&amp;'Артикулы(Old)'!A:A&amp;"(0).jpg",'Результат (Save 2)'!B101,0)</f>
        <v>Image_092.png</v>
      </c>
    </row>
    <row r="102" spans="2:6" ht="75.599999999999994" customHeight="1" x14ac:dyDescent="0.25">
      <c r="B102" t="s">
        <v>376</v>
      </c>
      <c r="C102" s="1" t="s">
        <v>130</v>
      </c>
      <c r="D102" s="1" t="str">
        <f>TRIM(_xlfn.XLOOKUP('Результат (Save 2)'!C102,Таблица!A:A,Таблица!B:B,"Ошибка",0))</f>
        <v>S, M, L, XL, XXL, XXXL</v>
      </c>
      <c r="E102" s="1" t="s">
        <v>463</v>
      </c>
      <c r="F102" t="str" cm="1">
        <f t="array" ref="F102">_xlfn.XLOOKUP(C102&amp;E102,'Артикулы(Old)'!D:D,$G$1&amp;'Артикулы(Old)'!A:A&amp;"(0).jpg",'Результат (Save 2)'!B102,0)</f>
        <v>Image_092.png</v>
      </c>
    </row>
    <row r="103" spans="2:6" ht="75.599999999999994" customHeight="1" x14ac:dyDescent="0.25">
      <c r="B103" t="s">
        <v>376</v>
      </c>
      <c r="C103" s="1" t="s">
        <v>130</v>
      </c>
      <c r="D103" s="1" t="str">
        <f>TRIM(_xlfn.XLOOKUP('Результат (Save 2)'!C103,Таблица!A:A,Таблица!B:B,"Ошибка",0))</f>
        <v>S, M, L, XL, XXL, XXXL</v>
      </c>
      <c r="E103" s="1" t="s">
        <v>553</v>
      </c>
      <c r="F103" t="str" cm="1">
        <f t="array" ref="F103">_xlfn.XLOOKUP(C103&amp;E103,'Артикулы(Old)'!D:D,$G$1&amp;'Артикулы(Old)'!A:A&amp;"(0).jpg",'Результат (Save 2)'!B103,0)</f>
        <v>Image_092.png</v>
      </c>
    </row>
    <row r="104" spans="2:6" ht="75.599999999999994" customHeight="1" x14ac:dyDescent="0.25">
      <c r="B104" t="s">
        <v>376</v>
      </c>
      <c r="C104" s="1" t="s">
        <v>130</v>
      </c>
      <c r="D104" s="1" t="str">
        <f>TRIM(_xlfn.XLOOKUP('Результат (Save 2)'!C104,Таблица!A:A,Таблица!B:B,"Ошибка",0))</f>
        <v>S, M, L, XL, XXL, XXXL</v>
      </c>
      <c r="E104" s="1" t="s">
        <v>555</v>
      </c>
      <c r="F104" t="str" cm="1">
        <f t="array" ref="F104">_xlfn.XLOOKUP(C104&amp;E104,'Артикулы(Old)'!D:D,$G$1&amp;'Артикулы(Old)'!A:A&amp;"(0).jpg",'Результат (Save 2)'!B104,0)</f>
        <v>Image_092.png</v>
      </c>
    </row>
    <row r="105" spans="2:6" ht="81.95" customHeight="1" x14ac:dyDescent="0.25">
      <c r="B105" t="s">
        <v>377</v>
      </c>
      <c r="C105" s="1" t="s">
        <v>156</v>
      </c>
      <c r="D105" s="1" t="str">
        <f>TRIM(_xlfn.XLOOKUP('Результат (Save 2)'!C105,Таблица!A:A,Таблица!B:B,"Ошибка",0))</f>
        <v>S, M, L, XL</v>
      </c>
      <c r="E105" s="1" t="s">
        <v>516</v>
      </c>
      <c r="F105" t="str" cm="1">
        <f t="array" ref="F105">_xlfn.XLOOKUP(C105&amp;E105,'Артикулы(Old)'!D:D,$G$1&amp;'Артикулы(Old)'!A:A&amp;"(0).jpg",'Результат (Save 2)'!B105,0)</f>
        <v>Image_095.png</v>
      </c>
    </row>
    <row r="106" spans="2:6" ht="81.95" customHeight="1" x14ac:dyDescent="0.25">
      <c r="B106" t="s">
        <v>377</v>
      </c>
      <c r="C106" s="1" t="s">
        <v>156</v>
      </c>
      <c r="D106" s="1" t="str">
        <f>TRIM(_xlfn.XLOOKUP('Результат (Save 2)'!C106,Таблица!A:A,Таблица!B:B,"Ошибка",0))</f>
        <v>S, M, L, XL</v>
      </c>
      <c r="E106" s="1" t="s">
        <v>9</v>
      </c>
      <c r="F106" t="str" cm="1">
        <f t="array" ref="F106">_xlfn.XLOOKUP(C106&amp;E106,'Артикулы(Old)'!D:D,$G$1&amp;'Артикулы(Old)'!A:A&amp;"(0).jpg",'Результат (Save 2)'!B106,0)</f>
        <v>Image_095.png</v>
      </c>
    </row>
    <row r="107" spans="2:6" ht="81" customHeight="1" x14ac:dyDescent="0.25">
      <c r="B107" t="s">
        <v>378</v>
      </c>
      <c r="C107" s="1" t="s">
        <v>152</v>
      </c>
      <c r="D107" s="1" t="str">
        <f>TRIM(_xlfn.XLOOKUP('Результат (Save 2)'!C107,Таблица!A:A,Таблица!B:B,"Ошибка",0))</f>
        <v>S, M, L, XL</v>
      </c>
      <c r="E107" s="1" t="s">
        <v>9</v>
      </c>
      <c r="F107" t="str" cm="1">
        <f t="array" ref="F107">_xlfn.XLOOKUP(C107&amp;E107,'Артикулы(Old)'!D:D,$G$1&amp;'Артикулы(Old)'!A:A&amp;"(0).jpg",'Результат (Save 2)'!B107,0)</f>
        <v>Image_098.png</v>
      </c>
    </row>
    <row r="108" spans="2:6" ht="81" customHeight="1" x14ac:dyDescent="0.25">
      <c r="B108" t="s">
        <v>378</v>
      </c>
      <c r="C108" s="1" t="s">
        <v>152</v>
      </c>
      <c r="D108" s="1" t="str">
        <f>TRIM(_xlfn.XLOOKUP('Результат (Save 2)'!C108,Таблица!A:A,Таблица!B:B,"Ошибка",0))</f>
        <v>S, M, L, XL</v>
      </c>
      <c r="E108" s="1" t="s">
        <v>517</v>
      </c>
      <c r="F108" t="str" cm="1">
        <f t="array" ref="F108">_xlfn.XLOOKUP(C108&amp;E108,'Артикулы(Old)'!D:D,$G$1&amp;'Артикулы(Old)'!A:A&amp;"(0).jpg",'Результат (Save 2)'!B108,0)</f>
        <v>Image_098.png</v>
      </c>
    </row>
    <row r="109" spans="2:6" ht="81.95" customHeight="1" x14ac:dyDescent="0.25">
      <c r="B109" t="s">
        <v>379</v>
      </c>
      <c r="C109" s="1" t="s">
        <v>160</v>
      </c>
      <c r="D109" s="1" t="str">
        <f>TRIM(_xlfn.XLOOKUP('Результат (Save 2)'!C109,Таблица!A:A,Таблица!B:B,"Ошибка",0))</f>
        <v>S, M, L, XL</v>
      </c>
      <c r="E109" s="1" t="s">
        <v>9</v>
      </c>
      <c r="F109" t="str" cm="1">
        <f t="array" ref="F109">_xlfn.XLOOKUP(C109&amp;E109,'Артикулы(Old)'!D:D,$G$1&amp;'Артикулы(Old)'!A:A&amp;"(0).jpg",'Результат (Save 2)'!B109,0)</f>
        <v>Image_101.png</v>
      </c>
    </row>
    <row r="110" spans="2:6" ht="81.95" customHeight="1" x14ac:dyDescent="0.25">
      <c r="B110" t="s">
        <v>379</v>
      </c>
      <c r="C110" s="1" t="s">
        <v>160</v>
      </c>
      <c r="D110" s="1" t="str">
        <f>TRIM(_xlfn.XLOOKUP('Результат (Save 2)'!C110,Таблица!A:A,Таблица!B:B,"Ошибка",0))</f>
        <v>S, M, L, XL</v>
      </c>
      <c r="E110" s="1" t="s">
        <v>554</v>
      </c>
      <c r="F110" t="str" cm="1">
        <f t="array" ref="F110">_xlfn.XLOOKUP(C110&amp;E110,'Артикулы(Old)'!D:D,$G$1&amp;'Артикулы(Old)'!A:A&amp;"(0).jpg",'Результат (Save 2)'!B110,0)</f>
        <v>Image_101.png</v>
      </c>
    </row>
    <row r="111" spans="2:6" ht="81.95" customHeight="1" x14ac:dyDescent="0.25">
      <c r="B111" t="s">
        <v>379</v>
      </c>
      <c r="C111" s="1" t="s">
        <v>160</v>
      </c>
      <c r="D111" s="1" t="str">
        <f>TRIM(_xlfn.XLOOKUP('Результат (Save 2)'!C111,Таблица!A:A,Таблица!B:B,"Ошибка",0))</f>
        <v>S, M, L, XL</v>
      </c>
      <c r="E111" s="1" t="s">
        <v>456</v>
      </c>
      <c r="F111" t="str" cm="1">
        <f t="array" ref="F111">_xlfn.XLOOKUP(C111&amp;E111,'Артикулы(Old)'!D:D,$G$1&amp;'Артикулы(Old)'!A:A&amp;"(0).jpg",'Результат (Save 2)'!B111,0)</f>
        <v>Image_101.png</v>
      </c>
    </row>
    <row r="112" spans="2:6" ht="79.900000000000006" customHeight="1" x14ac:dyDescent="0.25">
      <c r="B112" t="s">
        <v>380</v>
      </c>
      <c r="C112" s="1" t="s">
        <v>163</v>
      </c>
      <c r="D112" s="1" t="str">
        <f>TRIM(_xlfn.XLOOKUP('Результат (Save 2)'!C112,Таблица!A:A,Таблица!B:B,"Ошибка",0))</f>
        <v>S, M, L, XL</v>
      </c>
      <c r="E112" s="1" t="s">
        <v>9</v>
      </c>
      <c r="F112" t="str" cm="1">
        <f t="array" ref="F112">_xlfn.XLOOKUP(C112&amp;E112,'Артикулы(Old)'!D:D,$G$1&amp;'Артикулы(Old)'!A:A&amp;"(0).jpg",'Результат (Save 2)'!B112,0)</f>
        <v>Image_104.png</v>
      </c>
    </row>
    <row r="113" spans="2:6" ht="79.900000000000006" customHeight="1" x14ac:dyDescent="0.25">
      <c r="B113" t="s">
        <v>380</v>
      </c>
      <c r="C113" s="1" t="s">
        <v>163</v>
      </c>
      <c r="D113" s="1" t="str">
        <f>TRIM(_xlfn.XLOOKUP('Результат (Save 2)'!C113,Таблица!A:A,Таблица!B:B,"Ошибка",0))</f>
        <v>S, M, L, XL</v>
      </c>
      <c r="E113" s="1" t="s">
        <v>536</v>
      </c>
      <c r="F113" t="str" cm="1">
        <f t="array" ref="F113">_xlfn.XLOOKUP(C113&amp;E113,'Артикулы(Old)'!D:D,$G$1&amp;'Артикулы(Old)'!A:A&amp;"(0).jpg",'Результат (Save 2)'!B113,0)</f>
        <v>Image_104.png</v>
      </c>
    </row>
    <row r="114" spans="2:6" ht="79.900000000000006" customHeight="1" x14ac:dyDescent="0.25">
      <c r="B114" t="s">
        <v>380</v>
      </c>
      <c r="C114" s="1" t="s">
        <v>163</v>
      </c>
      <c r="D114" s="1" t="str">
        <f>TRIM(_xlfn.XLOOKUP('Результат (Save 2)'!C114,Таблица!A:A,Таблица!B:B,"Ошибка",0))</f>
        <v>S, M, L, XL</v>
      </c>
      <c r="E114" s="1" t="s">
        <v>465</v>
      </c>
      <c r="F114" t="str" cm="1">
        <f t="array" ref="F114">_xlfn.XLOOKUP(C114&amp;E114,'Артикулы(Old)'!D:D,$G$1&amp;'Артикулы(Old)'!A:A&amp;"(0).jpg",'Результат (Save 2)'!B114,0)</f>
        <v>Image_104.png</v>
      </c>
    </row>
    <row r="115" spans="2:6" ht="79.900000000000006" customHeight="1" x14ac:dyDescent="0.25">
      <c r="B115" t="s">
        <v>380</v>
      </c>
      <c r="C115" s="1" t="s">
        <v>163</v>
      </c>
      <c r="D115" s="1" t="str">
        <f>TRIM(_xlfn.XLOOKUP('Результат (Save 2)'!C115,Таблица!A:A,Таблица!B:B,"Ошибка",0))</f>
        <v>S, M, L, XL</v>
      </c>
      <c r="E115" s="1" t="s">
        <v>456</v>
      </c>
      <c r="F115" t="str" cm="1">
        <f t="array" ref="F115">_xlfn.XLOOKUP(C115&amp;E115,'Артикулы(Old)'!D:D,$G$1&amp;'Артикулы(Old)'!A:A&amp;"(0).jpg",'Результат (Save 2)'!B115,0)</f>
        <v>Image_104.png</v>
      </c>
    </row>
    <row r="116" spans="2:6" ht="79.150000000000006" customHeight="1" x14ac:dyDescent="0.25">
      <c r="B116" t="s">
        <v>381</v>
      </c>
      <c r="C116" s="1" t="s">
        <v>138</v>
      </c>
      <c r="D116" s="1" t="str">
        <f>TRIM(_xlfn.XLOOKUP('Результат (Save 2)'!C116,Таблица!A:A,Таблица!B:B,"Ошибка",0))</f>
        <v>S, M, L, XL</v>
      </c>
      <c r="E116" s="1" t="s">
        <v>9</v>
      </c>
      <c r="F116" t="str" cm="1">
        <f t="array" ref="F116">_xlfn.XLOOKUP(C116&amp;E116,'Артикулы(Old)'!D:D,$G$1&amp;'Артикулы(Old)'!A:A&amp;"(0).jpg",'Результат (Save 2)'!B116,0)</f>
        <v>Image_107.png</v>
      </c>
    </row>
    <row r="117" spans="2:6" ht="108.95" customHeight="1" x14ac:dyDescent="0.25">
      <c r="B117" t="s">
        <v>381</v>
      </c>
      <c r="C117" s="1" t="s">
        <v>138</v>
      </c>
      <c r="D117" s="1" t="str">
        <f>TRIM(_xlfn.XLOOKUP('Результат (Save 2)'!C117,Таблица!A:A,Таблица!B:B,"Ошибка",0))</f>
        <v>S, M, L, XL</v>
      </c>
      <c r="E117" s="1" t="s">
        <v>462</v>
      </c>
      <c r="F117" t="str" cm="1">
        <f t="array" ref="F117">_xlfn.XLOOKUP(C117&amp;E117,'Артикулы(Old)'!D:D,$G$1&amp;'Артикулы(Old)'!A:A&amp;"(0).jpg",'Результат (Save 2)'!B117,0)</f>
        <v>https://goorin.ru/components/com_jshopping/files/img_products/full_21-725-14(0).jpg</v>
      </c>
    </row>
    <row r="118" spans="2:6" ht="79.150000000000006" customHeight="1" x14ac:dyDescent="0.25">
      <c r="B118" t="s">
        <v>381</v>
      </c>
      <c r="C118" s="1" t="s">
        <v>138</v>
      </c>
      <c r="D118" s="1" t="str">
        <f>TRIM(_xlfn.XLOOKUP('Результат (Save 2)'!C118,Таблица!A:A,Таблица!B:B,"Ошибка",0))</f>
        <v>S, M, L, XL</v>
      </c>
      <c r="E118" s="1" t="s">
        <v>542</v>
      </c>
      <c r="F118" t="str" cm="1">
        <f t="array" ref="F118">_xlfn.XLOOKUP(C118&amp;E118,'Артикулы(Old)'!D:D,$G$1&amp;'Артикулы(Old)'!A:A&amp;"(0).jpg",'Результат (Save 2)'!B118,0)</f>
        <v>Image_107.png</v>
      </c>
    </row>
    <row r="119" spans="2:6" x14ac:dyDescent="0.25">
      <c r="B119" t="s">
        <v>382</v>
      </c>
      <c r="C119" s="1" t="s">
        <v>149</v>
      </c>
      <c r="D119" s="1" t="str">
        <f>TRIM(_xlfn.XLOOKUP('Результат (Save 2)'!C119,Таблица!A:A,Таблица!B:B,"Ошибка",0))</f>
        <v>S, M, L, XL</v>
      </c>
      <c r="E119" s="1" t="s">
        <v>9</v>
      </c>
      <c r="F119" t="str" cm="1">
        <f t="array" ref="F119">_xlfn.XLOOKUP(C119&amp;E119,'Артикулы(Old)'!D:D,$G$1&amp;'Артикулы(Old)'!A:A&amp;"(0).jpg",'Результат (Save 2)'!B119,0)</f>
        <v>https://goorin.ru/components/com_jshopping/files/img_products/full_21-724-09(0).jpg</v>
      </c>
    </row>
    <row r="120" spans="2:6" ht="108.95" customHeight="1" x14ac:dyDescent="0.25">
      <c r="B120" t="s">
        <v>382</v>
      </c>
      <c r="C120" s="1" t="s">
        <v>149</v>
      </c>
      <c r="D120" s="1" t="str">
        <f>TRIM(_xlfn.XLOOKUP('Результат (Save 2)'!C120,Таблица!A:A,Таблица!B:B,"Ошибка",0))</f>
        <v>S, M, L, XL</v>
      </c>
      <c r="E120" s="1" t="s">
        <v>512</v>
      </c>
      <c r="F120" t="str" cm="1">
        <f t="array" ref="F120">_xlfn.XLOOKUP(C120&amp;E120,'Артикулы(Old)'!D:D,$G$1&amp;'Артикулы(Old)'!A:A&amp;"(0).jpg",'Результат (Save 2)'!B120,0)</f>
        <v>https://goorin.ru/components/com_jshopping/files/img_products/full_21-724-70(0).jpg</v>
      </c>
    </row>
    <row r="121" spans="2:6" ht="108.95" customHeight="1" x14ac:dyDescent="0.25">
      <c r="B121" t="s">
        <v>383</v>
      </c>
      <c r="C121" s="1" t="s">
        <v>146</v>
      </c>
      <c r="D121" s="1" t="str">
        <f>TRIM(_xlfn.XLOOKUP('Результат (Save 2)'!C121,Таблица!A:A,Таблица!B:B,"Ошибка",0))</f>
        <v>S, M, L, XL</v>
      </c>
      <c r="E121" s="1" t="s">
        <v>9</v>
      </c>
      <c r="F121" t="str" cm="1">
        <f t="array" ref="F121">_xlfn.XLOOKUP(C121&amp;E121,'Артикулы(Old)'!D:D,$G$1&amp;'Артикулы(Old)'!A:A&amp;"(0).jpg",'Результат (Save 2)'!B121,0)</f>
        <v>https://goorin.ru/components/com_jshopping/files/img_products/full_21-069-10(0).jpg</v>
      </c>
    </row>
    <row r="122" spans="2:6" ht="108.95" customHeight="1" x14ac:dyDescent="0.25">
      <c r="B122" t="s">
        <v>383</v>
      </c>
      <c r="C122" s="1" t="s">
        <v>146</v>
      </c>
      <c r="D122" s="1" t="str">
        <f>TRIM(_xlfn.XLOOKUP('Результат (Save 2)'!C122,Таблица!A:A,Таблица!B:B,"Ошибка",0))</f>
        <v>S, M, L, XL</v>
      </c>
      <c r="E122" s="1" t="s">
        <v>542</v>
      </c>
      <c r="F122" t="str" cm="1">
        <f t="array" ref="F122">_xlfn.XLOOKUP(C122&amp;E122,'Артикулы(Old)'!D:D,$G$1&amp;'Артикулы(Old)'!A:A&amp;"(0).jpg",'Результат (Save 2)'!B122,0)</f>
        <v>https://goorin.ru/components/com_jshopping/files/img_products/full_21-069-17(0).jpg</v>
      </c>
    </row>
    <row r="123" spans="2:6" ht="108.95" customHeight="1" x14ac:dyDescent="0.25">
      <c r="B123" t="s">
        <v>383</v>
      </c>
      <c r="C123" s="1" t="s">
        <v>146</v>
      </c>
      <c r="D123" s="1" t="str">
        <f>TRIM(_xlfn.XLOOKUP('Результат (Save 2)'!C123,Таблица!A:A,Таблица!B:B,"Ошибка",0))</f>
        <v>S, M, L, XL</v>
      </c>
      <c r="E123" s="1" t="s">
        <v>464</v>
      </c>
      <c r="F123" t="str" cm="1">
        <f t="array" ref="F123">_xlfn.XLOOKUP(C123&amp;E123,'Артикулы(Old)'!D:D,$G$1&amp;'Артикулы(Old)'!A:A&amp;"(0).jpg",'Результат (Save 2)'!B123,0)</f>
        <v>https://goorin.ru/components/com_jshopping/files/img_products/full_21-069-14(0).jpg</v>
      </c>
    </row>
    <row r="124" spans="2:6" ht="108.95" customHeight="1" x14ac:dyDescent="0.25">
      <c r="B124" t="s">
        <v>384</v>
      </c>
      <c r="C124" s="1" t="s">
        <v>144</v>
      </c>
      <c r="D124" s="1" t="str">
        <f>TRIM(_xlfn.XLOOKUP('Результат (Save 2)'!C124,Таблица!A:A,Таблица!B:B,"Ошибка",0))</f>
        <v>S, M, L, XL, XXL</v>
      </c>
      <c r="E124" s="1" t="s">
        <v>508</v>
      </c>
      <c r="F124" t="str" cm="1">
        <f t="array" ref="F124">_xlfn.XLOOKUP(C124&amp;E124,'Артикулы(Old)'!D:D,$G$1&amp;'Артикулы(Old)'!A:A&amp;"(0).jpg",'Результат (Save 2)'!B124,0)</f>
        <v>https://goorin.ru/components/com_jshopping/files/img_products/full_21-074-16(0).jpg</v>
      </c>
    </row>
    <row r="125" spans="2:6" ht="78" customHeight="1" x14ac:dyDescent="0.25">
      <c r="B125" t="s">
        <v>384</v>
      </c>
      <c r="C125" s="1" t="s">
        <v>144</v>
      </c>
      <c r="D125" s="1" t="str">
        <f>TRIM(_xlfn.XLOOKUP('Результат (Save 2)'!C125,Таблица!A:A,Таблица!B:B,"Ошибка",0))</f>
        <v>S, M, L, XL, XXL</v>
      </c>
      <c r="E125" s="1" t="s">
        <v>536</v>
      </c>
      <c r="F125" t="str" cm="1">
        <f t="array" ref="F125">_xlfn.XLOOKUP(C125&amp;E125,'Артикулы(Old)'!D:D,$G$1&amp;'Артикулы(Old)'!A:A&amp;"(0).jpg",'Результат (Save 2)'!B125,0)</f>
        <v>Image_117.jpg</v>
      </c>
    </row>
    <row r="126" spans="2:6" ht="78" customHeight="1" x14ac:dyDescent="0.25">
      <c r="B126" t="s">
        <v>384</v>
      </c>
      <c r="C126" s="1" t="s">
        <v>144</v>
      </c>
      <c r="D126" s="1" t="str">
        <f>TRIM(_xlfn.XLOOKUP('Результат (Save 2)'!C126,Таблица!A:A,Таблица!B:B,"Ошибка",0))</f>
        <v>S, M, L, XL, XXL</v>
      </c>
      <c r="E126" s="1" t="s">
        <v>465</v>
      </c>
      <c r="F126" t="str" cm="1">
        <f t="array" ref="F126">_xlfn.XLOOKUP(C126&amp;E126,'Артикулы(Old)'!D:D,$G$1&amp;'Артикулы(Old)'!A:A&amp;"(0).jpg",'Результат (Save 2)'!B126,0)</f>
        <v>Image_117.jpg</v>
      </c>
    </row>
    <row r="127" spans="2:6" ht="108.95" customHeight="1" x14ac:dyDescent="0.25">
      <c r="B127" t="s">
        <v>384</v>
      </c>
      <c r="C127" s="1" t="s">
        <v>144</v>
      </c>
      <c r="D127" s="1" t="str">
        <f>TRIM(_xlfn.XLOOKUP('Результат (Save 2)'!C127,Таблица!A:A,Таблица!B:B,"Ошибка",0))</f>
        <v>S, M, L, XL, XXL</v>
      </c>
      <c r="E127" s="1" t="s">
        <v>547</v>
      </c>
      <c r="F127" t="str" cm="1">
        <f t="array" ref="F127">_xlfn.XLOOKUP(C127&amp;E127,'Артикулы(Old)'!D:D,$G$1&amp;'Артикулы(Old)'!A:A&amp;"(0).jpg",'Результат (Save 2)'!B127,0)</f>
        <v>https://goorin.ru/components/com_jshopping/files/img_products/full_21-074-02(0).jpg</v>
      </c>
    </row>
    <row r="128" spans="2:6" ht="78" customHeight="1" x14ac:dyDescent="0.25">
      <c r="B128" t="s">
        <v>384</v>
      </c>
      <c r="C128" s="1" t="s">
        <v>144</v>
      </c>
      <c r="D128" s="1" t="str">
        <f>TRIM(_xlfn.XLOOKUP('Результат (Save 2)'!C128,Таблица!A:A,Таблица!B:B,"Ошибка",0))</f>
        <v>S, M, L, XL, XXL</v>
      </c>
      <c r="E128" s="1" t="s">
        <v>466</v>
      </c>
      <c r="F128" t="str" cm="1">
        <f t="array" ref="F128">_xlfn.XLOOKUP(C128&amp;E128,'Артикулы(Old)'!D:D,$G$1&amp;'Артикулы(Old)'!A:A&amp;"(0).jpg",'Результат (Save 2)'!B128,0)</f>
        <v>Image_117.jpg</v>
      </c>
    </row>
    <row r="129" spans="2:6" ht="108.95" customHeight="1" x14ac:dyDescent="0.25">
      <c r="B129" t="s">
        <v>384</v>
      </c>
      <c r="C129" s="1" t="s">
        <v>144</v>
      </c>
      <c r="D129" s="1" t="str">
        <f>TRIM(_xlfn.XLOOKUP('Результат (Save 2)'!C129,Таблица!A:A,Таблица!B:B,"Ошибка",0))</f>
        <v>S, M, L, XL, XXL</v>
      </c>
      <c r="E129" s="1" t="s">
        <v>9</v>
      </c>
      <c r="F129" t="str" cm="1">
        <f t="array" ref="F129">_xlfn.XLOOKUP(C129&amp;E129,'Артикулы(Old)'!D:D,$G$1&amp;'Артикулы(Old)'!A:A&amp;"(0).jpg",'Результат (Save 2)'!B129,0)</f>
        <v>https://goorin.ru/components/com_jshopping/files/img_products/full_21-074-09(0).jpg</v>
      </c>
    </row>
    <row r="130" spans="2:6" ht="108.95" customHeight="1" x14ac:dyDescent="0.25">
      <c r="B130" t="s">
        <v>384</v>
      </c>
      <c r="C130" s="1" t="s">
        <v>144</v>
      </c>
      <c r="D130" s="1" t="str">
        <f>TRIM(_xlfn.XLOOKUP('Результат (Save 2)'!C130,Таблица!A:A,Таблица!B:B,"Ошибка",0))</f>
        <v>S, M, L, XL, XXL</v>
      </c>
      <c r="E130" s="1" t="s">
        <v>538</v>
      </c>
      <c r="F130" t="str" cm="1">
        <f t="array" ref="F130">_xlfn.XLOOKUP(C130&amp;E130,'Артикулы(Old)'!D:D,$G$1&amp;'Артикулы(Old)'!A:A&amp;"(0).jpg",'Результат (Save 2)'!B130,0)</f>
        <v>https://goorin.ru/components/com_jshopping/files/img_products/full_21-074-15(0).jpg</v>
      </c>
    </row>
    <row r="131" spans="2:6" ht="78" customHeight="1" x14ac:dyDescent="0.25">
      <c r="B131" t="s">
        <v>384</v>
      </c>
      <c r="C131" s="1" t="s">
        <v>144</v>
      </c>
      <c r="D131" s="1" t="str">
        <f>TRIM(_xlfn.XLOOKUP('Результат (Save 2)'!C131,Таблица!A:A,Таблица!B:B,"Ошибка",0))</f>
        <v>S, M, L, XL, XXL</v>
      </c>
      <c r="E131" s="1" t="s">
        <v>513</v>
      </c>
      <c r="F131" t="str" cm="1">
        <f t="array" ref="F131">_xlfn.XLOOKUP(C131&amp;E131,'Артикулы(Old)'!D:D,$G$1&amp;'Артикулы(Old)'!A:A&amp;"(0).jpg",'Результат (Save 2)'!B131,0)</f>
        <v>Image_117.jpg</v>
      </c>
    </row>
    <row r="132" spans="2:6" ht="78" customHeight="1" x14ac:dyDescent="0.25">
      <c r="B132" t="s">
        <v>384</v>
      </c>
      <c r="C132" s="1" t="s">
        <v>144</v>
      </c>
      <c r="D132" s="1" t="str">
        <f>TRIM(_xlfn.XLOOKUP('Результат (Save 2)'!C132,Таблица!A:A,Таблица!B:B,"Ошибка",0))</f>
        <v>S, M, L, XL, XXL</v>
      </c>
      <c r="E132" s="1" t="s">
        <v>203</v>
      </c>
      <c r="F132" t="str" cm="1">
        <f t="array" ref="F132">_xlfn.XLOOKUP(C132&amp;E132,'Артикулы(Old)'!D:D,$G$1&amp;'Артикулы(Old)'!A:A&amp;"(0).jpg",'Результат (Save 2)'!B132,0)</f>
        <v>Image_117.jpg</v>
      </c>
    </row>
    <row r="133" spans="2:6" ht="78" customHeight="1" x14ac:dyDescent="0.25">
      <c r="B133" t="s">
        <v>384</v>
      </c>
      <c r="C133" s="1" t="s">
        <v>144</v>
      </c>
      <c r="D133" s="1" t="str">
        <f>TRIM(_xlfn.XLOOKUP('Результат (Save 2)'!C133,Таблица!A:A,Таблица!B:B,"Ошибка",0))</f>
        <v>S, M, L, XL, XXL</v>
      </c>
      <c r="E133" s="1" t="s">
        <v>543</v>
      </c>
      <c r="F133" t="str" cm="1">
        <f t="array" ref="F133">_xlfn.XLOOKUP(C133&amp;E133,'Артикулы(Old)'!D:D,$G$1&amp;'Артикулы(Old)'!A:A&amp;"(0).jpg",'Результат (Save 2)'!B133,0)</f>
        <v>Image_117.jpg</v>
      </c>
    </row>
    <row r="134" spans="2:6" ht="78" customHeight="1" x14ac:dyDescent="0.25">
      <c r="B134" t="s">
        <v>384</v>
      </c>
      <c r="C134" s="1" t="s">
        <v>144</v>
      </c>
      <c r="D134" s="1" t="str">
        <f>TRIM(_xlfn.XLOOKUP('Результат (Save 2)'!C134,Таблица!A:A,Таблица!B:B,"Ошибка",0))</f>
        <v>S, M, L, XL, XXL</v>
      </c>
      <c r="E134" s="1" t="s">
        <v>516</v>
      </c>
      <c r="F134" t="str" cm="1">
        <f t="array" ref="F134">_xlfn.XLOOKUP(C134&amp;E134,'Артикулы(Old)'!D:D,$G$1&amp;'Артикулы(Old)'!A:A&amp;"(0).jpg",'Результат (Save 2)'!B134,0)</f>
        <v>Image_117.jpg</v>
      </c>
    </row>
    <row r="135" spans="2:6" ht="108.95" customHeight="1" x14ac:dyDescent="0.25">
      <c r="B135" t="s">
        <v>385</v>
      </c>
      <c r="C135" s="1" t="s">
        <v>190</v>
      </c>
      <c r="D135" s="1" t="str">
        <f>TRIM(_xlfn.XLOOKUP('Результат (Save 2)'!C135,Таблица!A:A,Таблица!B:B,"Ошибка",0))</f>
        <v>S, M, L, XL</v>
      </c>
      <c r="E135" s="1" t="s">
        <v>553</v>
      </c>
      <c r="F135" t="str" cm="1">
        <f t="array" ref="F135">_xlfn.XLOOKUP(C135&amp;E135,'Артикулы(Old)'!D:D,$G$1&amp;'Артикулы(Old)'!A:A&amp;"(0).jpg",'Результат (Save 2)'!B135,0)</f>
        <v>https://goorin.ru/components/com_jshopping/files/img_products/full_21-623-01(0).jpg</v>
      </c>
    </row>
    <row r="136" spans="2:6" ht="87.2" customHeight="1" x14ac:dyDescent="0.25">
      <c r="B136" t="s">
        <v>385</v>
      </c>
      <c r="C136" s="1" t="s">
        <v>190</v>
      </c>
      <c r="D136" s="1" t="str">
        <f>TRIM(_xlfn.XLOOKUP('Результат (Save 2)'!C136,Таблица!A:A,Таблица!B:B,"Ошибка",0))</f>
        <v>S, M, L, XL</v>
      </c>
      <c r="E136" s="1" t="s">
        <v>546</v>
      </c>
      <c r="F136" t="str" cm="1">
        <f t="array" ref="F136">_xlfn.XLOOKUP(C136&amp;E136,'Артикулы(Old)'!D:D,$G$1&amp;'Артикулы(Old)'!A:A&amp;"(0).jpg",'Результат (Save 2)'!B136,0)</f>
        <v>Image_121.png</v>
      </c>
    </row>
    <row r="137" spans="2:6" ht="108.95" customHeight="1" x14ac:dyDescent="0.25">
      <c r="B137" t="s">
        <v>385</v>
      </c>
      <c r="C137" s="1" t="s">
        <v>190</v>
      </c>
      <c r="D137" s="1" t="str">
        <f>TRIM(_xlfn.XLOOKUP('Результат (Save 2)'!C137,Таблица!A:A,Таблица!B:B,"Ошибка",0))</f>
        <v>S, M, L, XL</v>
      </c>
      <c r="E137" s="1" t="s">
        <v>464</v>
      </c>
      <c r="F137" t="str" cm="1">
        <f t="array" ref="F137">_xlfn.XLOOKUP(C137&amp;E137,'Артикулы(Old)'!D:D,$G$1&amp;'Артикулы(Old)'!A:A&amp;"(0).jpg",'Результат (Save 2)'!B137,0)</f>
        <v>https://goorin.ru/components/com_jshopping/files/img_products/full_21-623-91(0).jpg</v>
      </c>
    </row>
    <row r="138" spans="2:6" ht="82.9" customHeight="1" x14ac:dyDescent="0.25">
      <c r="B138" t="s">
        <v>386</v>
      </c>
      <c r="C138" s="1" t="s">
        <v>172</v>
      </c>
      <c r="D138" s="1" t="str">
        <f>TRIM(_xlfn.XLOOKUP('Результат (Save 2)'!C138,Таблица!A:A,Таблица!B:B,"Ошибка",0))</f>
        <v>S, M, L, XL, XXL</v>
      </c>
      <c r="E138" s="1" t="s">
        <v>474</v>
      </c>
      <c r="F138" t="str" cm="1">
        <f t="array" ref="F138">_xlfn.XLOOKUP(C138&amp;E138,'Артикулы(Old)'!D:D,$G$1&amp;'Артикулы(Old)'!A:A&amp;"(0).jpg",'Результат (Save 2)'!B138,0)</f>
        <v>Image_124.png</v>
      </c>
    </row>
    <row r="139" spans="2:6" ht="108.95" customHeight="1" x14ac:dyDescent="0.25">
      <c r="B139" t="s">
        <v>386</v>
      </c>
      <c r="C139" s="1" t="s">
        <v>172</v>
      </c>
      <c r="D139" s="1" t="str">
        <f>TRIM(_xlfn.XLOOKUP('Результат (Save 2)'!C139,Таблица!A:A,Таблица!B:B,"Ошибка",0))</f>
        <v>S, M, L, XL, XXL</v>
      </c>
      <c r="E139" s="1" t="s">
        <v>546</v>
      </c>
      <c r="F139" t="str" cm="1">
        <f t="array" ref="F139">_xlfn.XLOOKUP(C139&amp;E139,'Артикулы(Old)'!D:D,$G$1&amp;'Артикулы(Old)'!A:A&amp;"(0).jpg",'Результат (Save 2)'!B139,0)</f>
        <v>https://goorin.ru/components/com_jshopping/files/img_products/full_21-009-03(0).jpg</v>
      </c>
    </row>
    <row r="140" spans="2:6" ht="82.9" customHeight="1" x14ac:dyDescent="0.25">
      <c r="B140" t="s">
        <v>386</v>
      </c>
      <c r="C140" s="1" t="s">
        <v>172</v>
      </c>
      <c r="D140" s="1" t="str">
        <f>TRIM(_xlfn.XLOOKUP('Результат (Save 2)'!C140,Таблица!A:A,Таблица!B:B,"Ошибка",0))</f>
        <v>S, M, L, XL, XXL</v>
      </c>
      <c r="E140" s="1" t="s">
        <v>467</v>
      </c>
      <c r="F140" t="str" cm="1">
        <f t="array" ref="F140">_xlfn.XLOOKUP(C140&amp;E140,'Артикулы(Old)'!D:D,$G$1&amp;'Артикулы(Old)'!A:A&amp;"(0).jpg",'Результат (Save 2)'!B140,0)</f>
        <v>Image_124.png</v>
      </c>
    </row>
    <row r="141" spans="2:6" ht="82.9" customHeight="1" x14ac:dyDescent="0.25">
      <c r="B141" t="s">
        <v>386</v>
      </c>
      <c r="C141" s="1" t="s">
        <v>172</v>
      </c>
      <c r="D141" s="1" t="str">
        <f>TRIM(_xlfn.XLOOKUP('Результат (Save 2)'!C141,Таблица!A:A,Таблица!B:B,"Ошибка",0))</f>
        <v>S, M, L, XL, XXL</v>
      </c>
      <c r="E141" s="1" t="s">
        <v>456</v>
      </c>
      <c r="F141" t="str" cm="1">
        <f t="array" ref="F141">_xlfn.XLOOKUP(C141&amp;E141,'Артикулы(Old)'!D:D,$G$1&amp;'Артикулы(Old)'!A:A&amp;"(0).jpg",'Результат (Save 2)'!B141,0)</f>
        <v>Image_124.png</v>
      </c>
    </row>
    <row r="142" spans="2:6" ht="108.95" customHeight="1" x14ac:dyDescent="0.25">
      <c r="B142" t="s">
        <v>386</v>
      </c>
      <c r="C142" s="1" t="s">
        <v>172</v>
      </c>
      <c r="D142" s="1" t="str">
        <f>TRIM(_xlfn.XLOOKUP('Результат (Save 2)'!C142,Таблица!A:A,Таблица!B:B,"Ошибка",0))</f>
        <v>S, M, L, XL, XXL</v>
      </c>
      <c r="E142" s="1" t="s">
        <v>466</v>
      </c>
      <c r="F142" t="str" cm="1">
        <f t="array" ref="F142">_xlfn.XLOOKUP(C142&amp;E142,'Артикулы(Old)'!D:D,$G$1&amp;'Артикулы(Old)'!A:A&amp;"(0).jpg",'Результат (Save 2)'!B142,0)</f>
        <v>https://goorin.ru/components/com_jshopping/files/img_products/full_21-009-19(0).jpg</v>
      </c>
    </row>
    <row r="143" spans="2:6" ht="108.95" customHeight="1" x14ac:dyDescent="0.25">
      <c r="B143" t="s">
        <v>386</v>
      </c>
      <c r="C143" s="1" t="s">
        <v>172</v>
      </c>
      <c r="D143" s="1" t="str">
        <f>TRIM(_xlfn.XLOOKUP('Результат (Save 2)'!C143,Таблица!A:A,Таблица!B:B,"Ошибка",0))</f>
        <v>S, M, L, XL, XXL</v>
      </c>
      <c r="E143" s="1" t="s">
        <v>552</v>
      </c>
      <c r="F143" t="str" cm="1">
        <f t="array" ref="F143">_xlfn.XLOOKUP(C143&amp;E143,'Артикулы(Old)'!D:D,$G$1&amp;'Артикулы(Old)'!A:A&amp;"(0).jpg",'Результат (Save 2)'!B143,0)</f>
        <v>https://goorin.ru/components/com_jshopping/files/img_products/full_21-009-36(0).jpg</v>
      </c>
    </row>
    <row r="144" spans="2:6" ht="108.95" customHeight="1" x14ac:dyDescent="0.25">
      <c r="B144" t="s">
        <v>386</v>
      </c>
      <c r="C144" s="1" t="s">
        <v>172</v>
      </c>
      <c r="D144" s="1" t="str">
        <f>TRIM(_xlfn.XLOOKUP('Результат (Save 2)'!C144,Таблица!A:A,Таблица!B:B,"Ошибка",0))</f>
        <v>S, M, L, XL, XXL</v>
      </c>
      <c r="E144" s="1" t="s">
        <v>9</v>
      </c>
      <c r="F144" t="str" cm="1">
        <f t="array" ref="F144">_xlfn.XLOOKUP(C144&amp;E144,'Артикулы(Old)'!D:D,$G$1&amp;'Артикулы(Old)'!A:A&amp;"(0).jpg",'Результат (Save 2)'!B144,0)</f>
        <v>https://goorin.ru/components/com_jshopping/files/img_products/full_21-009-09(0).jpg</v>
      </c>
    </row>
    <row r="145" spans="2:6" ht="82.9" customHeight="1" x14ac:dyDescent="0.25">
      <c r="B145" t="s">
        <v>386</v>
      </c>
      <c r="C145" s="1" t="s">
        <v>172</v>
      </c>
      <c r="D145" s="1" t="str">
        <f>TRIM(_xlfn.XLOOKUP('Результат (Save 2)'!C145,Таблица!A:A,Таблица!B:B,"Ошибка",0))</f>
        <v>S, M, L, XL, XXL</v>
      </c>
      <c r="E145" s="1" t="s">
        <v>544</v>
      </c>
      <c r="F145" t="str" cm="1">
        <f t="array" ref="F145">_xlfn.XLOOKUP(C145&amp;E145,'Артикулы(Old)'!D:D,$G$1&amp;'Артикулы(Old)'!A:A&amp;"(0).jpg",'Результат (Save 2)'!B145,0)</f>
        <v>Image_124.png</v>
      </c>
    </row>
    <row r="146" spans="2:6" ht="108.95" customHeight="1" x14ac:dyDescent="0.25">
      <c r="B146" t="s">
        <v>386</v>
      </c>
      <c r="C146" s="1" t="s">
        <v>172</v>
      </c>
      <c r="D146" s="1" t="str">
        <f>TRIM(_xlfn.XLOOKUP('Результат (Save 2)'!C146,Таблица!A:A,Таблица!B:B,"Ошибка",0))</f>
        <v>S, M, L, XL, XXL</v>
      </c>
      <c r="E146" s="1" t="s">
        <v>515</v>
      </c>
      <c r="F146" t="str" cm="1">
        <f t="array" ref="F146">_xlfn.XLOOKUP(C146&amp;E146,'Артикулы(Old)'!D:D,$G$1&amp;'Артикулы(Old)'!A:A&amp;"(0).jpg",'Результат (Save 2)'!B146,0)</f>
        <v>https://goorin.ru/components/com_jshopping/files/img_products/full_21-009-05(0).jpg</v>
      </c>
    </row>
    <row r="147" spans="2:6" ht="108.95" customHeight="1" x14ac:dyDescent="0.25">
      <c r="B147" t="s">
        <v>386</v>
      </c>
      <c r="C147" s="1" t="s">
        <v>172</v>
      </c>
      <c r="D147" s="1" t="str">
        <f>TRIM(_xlfn.XLOOKUP('Результат (Save 2)'!C147,Таблица!A:A,Таблица!B:B,"Ошибка",0))</f>
        <v>S, M, L, XL, XXL</v>
      </c>
      <c r="E147" s="1" t="s">
        <v>508</v>
      </c>
      <c r="F147" t="str" cm="1">
        <f t="array" ref="F147">_xlfn.XLOOKUP(C147&amp;E147,'Артикулы(Old)'!D:D,$G$1&amp;'Артикулы(Old)'!A:A&amp;"(0).jpg",'Результат (Save 2)'!B147,0)</f>
        <v>https://goorin.ru/components/com_jshopping/files/img_products/full_21-009-06(0).jpg</v>
      </c>
    </row>
    <row r="148" spans="2:6" ht="108.95" customHeight="1" x14ac:dyDescent="0.25">
      <c r="B148" t="s">
        <v>387</v>
      </c>
      <c r="C148" s="1" t="s">
        <v>168</v>
      </c>
      <c r="D148" s="1" t="str">
        <f>TRIM(_xlfn.XLOOKUP('Результат (Save 2)'!C148,Таблица!A:A,Таблица!B:B,"Ошибка",0))</f>
        <v>S, M, L, XL, XXL</v>
      </c>
      <c r="E148" s="1" t="s">
        <v>9</v>
      </c>
      <c r="F148" t="str" cm="1">
        <f t="array" ref="F148">_xlfn.XLOOKUP(C148&amp;E148,'Артикулы(Old)'!D:D,$G$1&amp;'Артикулы(Old)'!A:A&amp;"(0).jpg",'Результат (Save 2)'!B148,0)</f>
        <v>https://goorin.ru/components/com_jshopping/files/img_products/full_21-072-09(0).jpg</v>
      </c>
    </row>
    <row r="149" spans="2:6" ht="108.95" customHeight="1" x14ac:dyDescent="0.25">
      <c r="B149" t="s">
        <v>387</v>
      </c>
      <c r="C149" s="1" t="s">
        <v>168</v>
      </c>
      <c r="D149" s="1" t="str">
        <f>TRIM(_xlfn.XLOOKUP('Результат (Save 2)'!C149,Таблица!A:A,Таблица!B:B,"Ошибка",0))</f>
        <v>S, M, L, XL, XXL</v>
      </c>
      <c r="E149" s="1" t="s">
        <v>531</v>
      </c>
      <c r="F149" t="str" cm="1">
        <f t="array" ref="F149">_xlfn.XLOOKUP(C149&amp;E149,'Артикулы(Old)'!D:D,$G$1&amp;'Артикулы(Old)'!A:A&amp;"(0).jpg",'Результат (Save 2)'!B149,0)</f>
        <v>https://goorin.ru/components/com_jshopping/files/img_products/full_21-072-13(0).jpg</v>
      </c>
    </row>
    <row r="150" spans="2:6" ht="77.45" customHeight="1" x14ac:dyDescent="0.25">
      <c r="B150" t="s">
        <v>387</v>
      </c>
      <c r="C150" s="1" t="s">
        <v>168</v>
      </c>
      <c r="D150" s="1" t="str">
        <f>TRIM(_xlfn.XLOOKUP('Результат (Save 2)'!C150,Таблица!A:A,Таблица!B:B,"Ошибка",0))</f>
        <v>S, M, L, XL, XXL</v>
      </c>
      <c r="E150" s="1" t="s">
        <v>470</v>
      </c>
      <c r="F150" t="str" cm="1">
        <f t="array" ref="F150">_xlfn.XLOOKUP(C150&amp;E150,'Артикулы(Old)'!D:D,$G$1&amp;'Артикулы(Old)'!A:A&amp;"(0).jpg",'Результат (Save 2)'!B150,0)</f>
        <v>Image_128.png</v>
      </c>
    </row>
    <row r="151" spans="2:6" ht="77.45" customHeight="1" x14ac:dyDescent="0.25">
      <c r="B151" t="s">
        <v>387</v>
      </c>
      <c r="C151" s="1" t="s">
        <v>168</v>
      </c>
      <c r="D151" s="1" t="str">
        <f>TRIM(_xlfn.XLOOKUP('Результат (Save 2)'!C151,Таблица!A:A,Таблица!B:B,"Ошибка",0))</f>
        <v>S, M, L, XL, XXL</v>
      </c>
      <c r="E151" s="1" t="s">
        <v>465</v>
      </c>
      <c r="F151" t="str" cm="1">
        <f t="array" ref="F151">_xlfn.XLOOKUP(C151&amp;E151,'Артикулы(Old)'!D:D,$G$1&amp;'Артикулы(Old)'!A:A&amp;"(0).jpg",'Результат (Save 2)'!B151,0)</f>
        <v>Image_128.png</v>
      </c>
    </row>
    <row r="152" spans="2:6" ht="108.95" customHeight="1" x14ac:dyDescent="0.25">
      <c r="B152" t="s">
        <v>387</v>
      </c>
      <c r="C152" s="1" t="s">
        <v>168</v>
      </c>
      <c r="D152" s="1" t="str">
        <f>TRIM(_xlfn.XLOOKUP('Результат (Save 2)'!C152,Таблица!A:A,Таблица!B:B,"Ошибка",0))</f>
        <v>S, M, L, XL, XXL</v>
      </c>
      <c r="E152" s="1" t="s">
        <v>458</v>
      </c>
      <c r="F152" t="str" cm="1">
        <f t="array" ref="F152">_xlfn.XLOOKUP(C152&amp;E152,'Артикулы(Old)'!D:D,$G$1&amp;'Артикулы(Old)'!A:A&amp;"(0).jpg",'Результат (Save 2)'!B152,0)</f>
        <v>https://goorin.ru/components/com_jshopping/files/img_products/full_21-072-03(0).jpg</v>
      </c>
    </row>
    <row r="153" spans="2:6" ht="108.95" customHeight="1" x14ac:dyDescent="0.25">
      <c r="B153" t="s">
        <v>388</v>
      </c>
      <c r="C153" s="1" t="s">
        <v>192</v>
      </c>
      <c r="D153" s="1" t="str">
        <f>TRIM(_xlfn.XLOOKUP('Результат (Save 2)'!C153,Таблица!A:A,Таблица!B:B,"Ошибка",0))</f>
        <v>S, M, L, XL</v>
      </c>
      <c r="E153" s="1" t="s">
        <v>472</v>
      </c>
      <c r="F153" t="str" cm="1">
        <f t="array" ref="F153">_xlfn.XLOOKUP(C153&amp;E153,'Артикулы(Old)'!D:D,$G$1&amp;'Артикулы(Old)'!A:A&amp;"(0).jpg",'Результат (Save 2)'!B153,0)</f>
        <v>https://goorin.ru/components/com_jshopping/files/img_products/full_21-680-02(0).jpg</v>
      </c>
    </row>
    <row r="154" spans="2:6" ht="108.95" customHeight="1" x14ac:dyDescent="0.25">
      <c r="B154" t="s">
        <v>388</v>
      </c>
      <c r="C154" s="1" t="s">
        <v>192</v>
      </c>
      <c r="D154" s="1" t="str">
        <f>TRIM(_xlfn.XLOOKUP('Результат (Save 2)'!C154,Таблица!A:A,Таблица!B:B,"Ошибка",0))</f>
        <v>S, M, L, XL</v>
      </c>
      <c r="E154" s="1" t="s">
        <v>512</v>
      </c>
      <c r="F154" t="str" cm="1">
        <f t="array" ref="F154">_xlfn.XLOOKUP(C154&amp;E154,'Артикулы(Old)'!D:D,$G$1&amp;'Артикулы(Old)'!A:A&amp;"(0).jpg",'Результат (Save 2)'!B154,0)</f>
        <v>https://goorin.ru/components/com_jshopping/files/img_products/full_21-680-70(0).jpg</v>
      </c>
    </row>
    <row r="155" spans="2:6" ht="108.95" customHeight="1" x14ac:dyDescent="0.25">
      <c r="B155" t="s">
        <v>389</v>
      </c>
      <c r="C155" s="1" t="s">
        <v>188</v>
      </c>
      <c r="D155" s="1" t="str">
        <f>TRIM(_xlfn.XLOOKUP('Результат (Save 2)'!C155,Таблица!A:A,Таблица!B:B,"Ошибка",0))</f>
        <v>S, M, L, XL</v>
      </c>
      <c r="E155" s="1" t="s">
        <v>9</v>
      </c>
      <c r="F155" t="str" cm="1">
        <f t="array" ref="F155">_xlfn.XLOOKUP(C155&amp;E155,'Артикулы(Old)'!D:D,$G$1&amp;'Артикулы(Old)'!A:A&amp;"(0).jpg",'Результат (Save 2)'!B155,0)</f>
        <v>https://goorin.ru/components/com_jshopping/files/img_products/full_21-068-09(0).jpg</v>
      </c>
    </row>
    <row r="156" spans="2:6" ht="108.95" customHeight="1" x14ac:dyDescent="0.25">
      <c r="B156" t="s">
        <v>389</v>
      </c>
      <c r="C156" s="1" t="s">
        <v>188</v>
      </c>
      <c r="D156" s="1" t="str">
        <f>TRIM(_xlfn.XLOOKUP('Результат (Save 2)'!C156,Таблица!A:A,Таблица!B:B,"Ошибка",0))</f>
        <v>S, M, L, XL</v>
      </c>
      <c r="E156" s="1" t="s">
        <v>551</v>
      </c>
      <c r="F156" t="str" cm="1">
        <f t="array" ref="F156">_xlfn.XLOOKUP(C156&amp;E156,'Артикулы(Old)'!D:D,$G$1&amp;'Артикулы(Old)'!A:A&amp;"(0).jpg",'Результат (Save 2)'!B156,0)</f>
        <v>https://goorin.ru/components/com_jshopping/files/img_products/full_21-068-08(0).jpg</v>
      </c>
    </row>
    <row r="157" spans="2:6" ht="75.599999999999994" customHeight="1" x14ac:dyDescent="0.25">
      <c r="B157" t="s">
        <v>389</v>
      </c>
      <c r="C157" s="1" t="s">
        <v>188</v>
      </c>
      <c r="D157" s="1" t="str">
        <f>TRIM(_xlfn.XLOOKUP('Результат (Save 2)'!C157,Таблица!A:A,Таблица!B:B,"Ошибка",0))</f>
        <v>S, M, L, XL</v>
      </c>
      <c r="E157" s="1" t="s">
        <v>536</v>
      </c>
      <c r="F157" t="str" cm="1">
        <f t="array" ref="F157">_xlfn.XLOOKUP(C157&amp;E157,'Артикулы(Old)'!D:D,$G$1&amp;'Артикулы(Old)'!A:A&amp;"(0).jpg",'Результат (Save 2)'!B157,0)</f>
        <v>Image_134.png</v>
      </c>
    </row>
    <row r="158" spans="2:6" ht="108.95" customHeight="1" x14ac:dyDescent="0.25">
      <c r="B158" t="s">
        <v>389</v>
      </c>
      <c r="C158" s="1" t="s">
        <v>188</v>
      </c>
      <c r="D158" s="1" t="str">
        <f>TRIM(_xlfn.XLOOKUP('Результат (Save 2)'!C158,Таблица!A:A,Таблица!B:B,"Ошибка",0))</f>
        <v>S, M, L, XL</v>
      </c>
      <c r="E158" s="1" t="s">
        <v>541</v>
      </c>
      <c r="F158" t="str" cm="1">
        <f t="array" ref="F158">_xlfn.XLOOKUP(C158&amp;E158,'Артикулы(Old)'!D:D,$G$1&amp;'Артикулы(Old)'!A:A&amp;"(0).jpg",'Результат (Save 2)'!B158,0)</f>
        <v>https://goorin.ru/components/com_jshopping/files/img_products/full_21-068-18(0).jpg</v>
      </c>
    </row>
    <row r="159" spans="2:6" ht="108.95" customHeight="1" x14ac:dyDescent="0.25">
      <c r="B159" t="s">
        <v>390</v>
      </c>
      <c r="C159" s="1" t="s">
        <v>185</v>
      </c>
      <c r="D159" s="1" t="str">
        <f>TRIM(_xlfn.XLOOKUP('Результат (Save 2)'!C159,Таблица!A:A,Таблица!B:B,"Ошибка",0))</f>
        <v>S, M, L, XL</v>
      </c>
      <c r="E159" s="1" t="s">
        <v>468</v>
      </c>
      <c r="F159" t="str" cm="1">
        <f t="array" ref="F159">_xlfn.XLOOKUP(C159&amp;E159,'Артикулы(Old)'!D:D,$G$1&amp;'Артикулы(Old)'!A:A&amp;"(0).jpg",'Результат (Save 2)'!B159,0)</f>
        <v>https://goorin.ru/components/com_jshopping/files/img_products/full_21-681-09(0).jpg</v>
      </c>
    </row>
    <row r="160" spans="2:6" ht="73.7" customHeight="1" x14ac:dyDescent="0.25">
      <c r="B160" t="s">
        <v>390</v>
      </c>
      <c r="C160" s="1" t="s">
        <v>185</v>
      </c>
      <c r="D160" s="1" t="str">
        <f>TRIM(_xlfn.XLOOKUP('Результат (Save 2)'!C160,Таблица!A:A,Таблица!B:B,"Ошибка",0))</f>
        <v>S, M, L, XL</v>
      </c>
      <c r="E160" s="1" t="s">
        <v>469</v>
      </c>
      <c r="F160" t="str" cm="1">
        <f t="array" ref="F160">_xlfn.XLOOKUP(C160&amp;E160,'Артикулы(Old)'!D:D,$G$1&amp;'Артикулы(Old)'!A:A&amp;"(0).jpg",'Результат (Save 2)'!B160,0)</f>
        <v>Image_137.png</v>
      </c>
    </row>
    <row r="161" spans="2:6" ht="73.7" customHeight="1" x14ac:dyDescent="0.25">
      <c r="B161" t="s">
        <v>390</v>
      </c>
      <c r="C161" s="1" t="s">
        <v>185</v>
      </c>
      <c r="D161" s="1" t="str">
        <f>TRIM(_xlfn.XLOOKUP('Результат (Save 2)'!C161,Таблица!A:A,Таблица!B:B,"Ошибка",0))</f>
        <v>S, M, L, XL</v>
      </c>
      <c r="E161" s="1" t="s">
        <v>550</v>
      </c>
      <c r="F161" t="str" cm="1">
        <f t="array" ref="F161">_xlfn.XLOOKUP(C161&amp;E161,'Артикулы(Old)'!D:D,$G$1&amp;'Артикулы(Old)'!A:A&amp;"(0).jpg",'Результат (Save 2)'!B161,0)</f>
        <v>Image_137.png</v>
      </c>
    </row>
    <row r="162" spans="2:6" ht="108.95" customHeight="1" x14ac:dyDescent="0.25">
      <c r="B162" t="s">
        <v>391</v>
      </c>
      <c r="C162" s="1" t="s">
        <v>180</v>
      </c>
      <c r="D162" s="1" t="str">
        <f>TRIM(_xlfn.XLOOKUP('Результат (Save 2)'!C162,Таблица!A:A,Таблица!B:B,"Ошибка",0))</f>
        <v>S, M, L, XL</v>
      </c>
      <c r="E162" s="1" t="s">
        <v>9</v>
      </c>
      <c r="F162" t="str" cm="1">
        <f t="array" ref="F162">_xlfn.XLOOKUP(C162&amp;E162,'Артикулы(Old)'!D:D,$G$1&amp;'Артикулы(Old)'!A:A&amp;"(0).jpg",'Результат (Save 2)'!B162,0)</f>
        <v>https://goorin.ru/components/com_jshopping/files/img_products/full_21-627-09(0).jpg</v>
      </c>
    </row>
    <row r="163" spans="2:6" ht="108.95" customHeight="1" x14ac:dyDescent="0.25">
      <c r="B163" t="s">
        <v>391</v>
      </c>
      <c r="C163" s="1" t="s">
        <v>180</v>
      </c>
      <c r="D163" s="1" t="str">
        <f>TRIM(_xlfn.XLOOKUP('Результат (Save 2)'!C163,Таблица!A:A,Таблица!B:B,"Ошибка",0))</f>
        <v>S, M, L, XL</v>
      </c>
      <c r="E163" s="1" t="s">
        <v>549</v>
      </c>
      <c r="F163" t="str" cm="1">
        <f t="array" ref="F163">_xlfn.XLOOKUP(C163&amp;E163,'Артикулы(Old)'!D:D,$G$1&amp;'Артикулы(Old)'!A:A&amp;"(0).jpg",'Результат (Save 2)'!B163,0)</f>
        <v>https://goorin.ru/components/com_jshopping/files/img_products/full_21-627-02(0).jpg</v>
      </c>
    </row>
    <row r="164" spans="2:6" ht="108.95" customHeight="1" x14ac:dyDescent="0.25">
      <c r="B164" t="s">
        <v>391</v>
      </c>
      <c r="C164" s="1" t="s">
        <v>180</v>
      </c>
      <c r="D164" s="1" t="str">
        <f>TRIM(_xlfn.XLOOKUP('Результат (Save 2)'!C164,Таблица!A:A,Таблица!B:B,"Ошибка",0))</f>
        <v>S, M, L, XL</v>
      </c>
      <c r="E164" s="1" t="s">
        <v>471</v>
      </c>
      <c r="F164" t="str" cm="1">
        <f t="array" ref="F164">_xlfn.XLOOKUP(C164&amp;E164,'Артикулы(Old)'!D:D,$G$1&amp;'Артикулы(Old)'!A:A&amp;"(0).jpg",'Результат (Save 2)'!B164,0)</f>
        <v>https://goorin.ru/components/com_jshopping/files/img_products/full_21-627-03(0).jpg</v>
      </c>
    </row>
    <row r="165" spans="2:6" ht="108.95" customHeight="1" x14ac:dyDescent="0.25">
      <c r="B165" t="s">
        <v>391</v>
      </c>
      <c r="C165" s="1" t="s">
        <v>180</v>
      </c>
      <c r="D165" s="1" t="str">
        <f>TRIM(_xlfn.XLOOKUP('Результат (Save 2)'!C165,Таблица!A:A,Таблица!B:B,"Ошибка",0))</f>
        <v>S, M, L, XL</v>
      </c>
      <c r="E165" s="1" t="s">
        <v>537</v>
      </c>
      <c r="F165" t="str" cm="1">
        <f t="array" ref="F165">_xlfn.XLOOKUP(C165&amp;E165,'Артикулы(Old)'!D:D,$G$1&amp;'Артикулы(Old)'!A:A&amp;"(0).jpg",'Результат (Save 2)'!B165,0)</f>
        <v>https://goorin.ru/components/com_jshopping/files/img_products/full_21-627-13(0).jpg</v>
      </c>
    </row>
    <row r="166" spans="2:6" ht="108.95" customHeight="1" x14ac:dyDescent="0.25">
      <c r="B166" t="s">
        <v>392</v>
      </c>
      <c r="C166" s="1" t="s">
        <v>177</v>
      </c>
      <c r="D166" s="1" t="str">
        <f>TRIM(_xlfn.XLOOKUP('Результат (Save 2)'!C166,Таблица!A:A,Таблица!B:B,"Ошибка",0))</f>
        <v>S, M, L, XL</v>
      </c>
      <c r="E166" s="1" t="s">
        <v>9</v>
      </c>
      <c r="F166" t="str" cm="1">
        <f t="array" ref="F166">_xlfn.XLOOKUP(C166&amp;E166,'Артикулы(Old)'!D:D,$G$1&amp;'Артикулы(Old)'!A:A&amp;"(0).jpg",'Результат (Save 2)'!B166,0)</f>
        <v>https://goorin.ru/components/com_jshopping/files/img_products/full_21-679-09(0).jpg</v>
      </c>
    </row>
    <row r="167" spans="2:6" ht="78.599999999999994" customHeight="1" x14ac:dyDescent="0.25">
      <c r="B167" t="s">
        <v>392</v>
      </c>
      <c r="C167" s="1" t="s">
        <v>177</v>
      </c>
      <c r="D167" s="1" t="str">
        <f>TRIM(_xlfn.XLOOKUP('Результат (Save 2)'!C167,Таблица!A:A,Таблица!B:B,"Ошибка",0))</f>
        <v>S, M, L, XL</v>
      </c>
      <c r="E167" s="1" t="s">
        <v>473</v>
      </c>
      <c r="F167" t="str" cm="1">
        <f t="array" ref="F167">_xlfn.XLOOKUP(C167&amp;E167,'Артикулы(Old)'!D:D,$G$1&amp;'Артикулы(Old)'!A:A&amp;"(0).jpg",'Результат (Save 2)'!B167,0)</f>
        <v>Image_143.png</v>
      </c>
    </row>
    <row r="168" spans="2:6" ht="108.95" customHeight="1" x14ac:dyDescent="0.25">
      <c r="B168" t="s">
        <v>393</v>
      </c>
      <c r="C168" s="1" t="s">
        <v>196</v>
      </c>
      <c r="D168" s="1" t="str">
        <f>TRIM(_xlfn.XLOOKUP('Результат (Save 2)'!C168,Таблица!A:A,Таблица!B:B,"Ошибка",0))</f>
        <v>S, M, L, XL</v>
      </c>
      <c r="E168" s="1" t="s">
        <v>548</v>
      </c>
      <c r="F168" t="str" cm="1">
        <f t="array" ref="F168">_xlfn.XLOOKUP(C168&amp;E168,'Артикулы(Old)'!D:D,$G$1&amp;'Артикулы(Old)'!A:A&amp;"(0).jpg",'Результат (Save 2)'!B168,0)</f>
        <v>https://goorin.ru/components/com_jshopping/files/img_products/full_21-011-12(0).jpg</v>
      </c>
    </row>
    <row r="169" spans="2:6" ht="108.95" customHeight="1" x14ac:dyDescent="0.25">
      <c r="B169" t="s">
        <v>393</v>
      </c>
      <c r="C169" s="1" t="s">
        <v>196</v>
      </c>
      <c r="D169" s="1" t="str">
        <f>TRIM(_xlfn.XLOOKUP('Результат (Save 2)'!C169,Таблица!A:A,Таблица!B:B,"Ошибка",0))</f>
        <v>S, M, L, XL</v>
      </c>
      <c r="E169" s="1" t="s">
        <v>545</v>
      </c>
      <c r="F169" t="str" cm="1">
        <f t="array" ref="F169">_xlfn.XLOOKUP(C169&amp;E169,'Артикулы(Old)'!D:D,$G$1&amp;'Артикулы(Old)'!A:A&amp;"(0).jpg",'Результат (Save 2)'!B169,0)</f>
        <v>https://goorin.ru/components/com_jshopping/files/img_products/full_21-011-05(0).jpg</v>
      </c>
    </row>
    <row r="170" spans="2:6" ht="108.95" customHeight="1" x14ac:dyDescent="0.25">
      <c r="B170" t="s">
        <v>393</v>
      </c>
      <c r="C170" s="1" t="s">
        <v>196</v>
      </c>
      <c r="D170" s="1" t="str">
        <f>TRIM(_xlfn.XLOOKUP('Результат (Save 2)'!C170,Таблица!A:A,Таблица!B:B,"Ошибка",0))</f>
        <v>S, M, L, XL</v>
      </c>
      <c r="E170" s="1" t="s">
        <v>546</v>
      </c>
      <c r="F170" t="str" cm="1">
        <f t="array" ref="F170">_xlfn.XLOOKUP(C170&amp;E170,'Артикулы(Old)'!D:D,$G$1&amp;'Артикулы(Old)'!A:A&amp;"(0).jpg",'Результат (Save 2)'!B170,0)</f>
        <v>https://goorin.ru/components/com_jshopping/files/img_products/full_21-011-51(0).jpg</v>
      </c>
    </row>
    <row r="171" spans="2:6" ht="108.95" customHeight="1" x14ac:dyDescent="0.25">
      <c r="B171" t="s">
        <v>393</v>
      </c>
      <c r="C171" s="1" t="s">
        <v>196</v>
      </c>
      <c r="D171" s="1" t="str">
        <f>TRIM(_xlfn.XLOOKUP('Результат (Save 2)'!C171,Таблица!A:A,Таблица!B:B,"Ошибка",0))</f>
        <v>S, M, L, XL</v>
      </c>
      <c r="E171" s="1" t="s">
        <v>547</v>
      </c>
      <c r="F171" t="str" cm="1">
        <f t="array" ref="F171">_xlfn.XLOOKUP(C171&amp;E171,'Артикулы(Old)'!D:D,$G$1&amp;'Артикулы(Old)'!A:A&amp;"(0).jpg",'Результат (Save 2)'!B171,0)</f>
        <v>https://goorin.ru/components/com_jshopping/files/img_products/full_21-011-01(0).jpg</v>
      </c>
    </row>
    <row r="172" spans="2:6" ht="108.95" customHeight="1" x14ac:dyDescent="0.25">
      <c r="B172" t="s">
        <v>393</v>
      </c>
      <c r="C172" s="1" t="s">
        <v>196</v>
      </c>
      <c r="D172" s="1" t="str">
        <f>TRIM(_xlfn.XLOOKUP('Результат (Save 2)'!C172,Таблица!A:A,Таблица!B:B,"Ошибка",0))</f>
        <v>S, M, L, XL</v>
      </c>
      <c r="E172" s="1" t="s">
        <v>9</v>
      </c>
      <c r="F172" t="str" cm="1">
        <f t="array" ref="F172">_xlfn.XLOOKUP(C172&amp;E172,'Артикулы(Old)'!D:D,$G$1&amp;'Артикулы(Old)'!A:A&amp;"(0).jpg",'Результат (Save 2)'!B172,0)</f>
        <v>https://goorin.ru/components/com_jshopping/files/img_products/full_21-011-09(0).jpg</v>
      </c>
    </row>
    <row r="173" spans="2:6" ht="108.95" customHeight="1" x14ac:dyDescent="0.25">
      <c r="B173" t="s">
        <v>393</v>
      </c>
      <c r="C173" s="1" t="s">
        <v>196</v>
      </c>
      <c r="D173" s="1" t="str">
        <f>TRIM(_xlfn.XLOOKUP('Результат (Save 2)'!C173,Таблица!A:A,Таблица!B:B,"Ошибка",0))</f>
        <v>S, M, L, XL</v>
      </c>
      <c r="E173" s="1" t="s">
        <v>538</v>
      </c>
      <c r="F173" t="str" cm="1">
        <f t="array" ref="F173">_xlfn.XLOOKUP(C173&amp;E173,'Артикулы(Old)'!D:D,$G$1&amp;'Артикулы(Old)'!A:A&amp;"(0).jpg",'Результат (Save 2)'!B173,0)</f>
        <v>https://goorin.ru/components/com_jshopping/files/img_products/full_21-011-14(0).jpg</v>
      </c>
    </row>
    <row r="174" spans="2:6" ht="108.95" customHeight="1" x14ac:dyDescent="0.25">
      <c r="B174" t="s">
        <v>393</v>
      </c>
      <c r="C174" s="1" t="s">
        <v>196</v>
      </c>
      <c r="D174" s="1" t="str">
        <f>TRIM(_xlfn.XLOOKUP('Результат (Save 2)'!C174,Таблица!A:A,Таблица!B:B,"Ошибка",0))</f>
        <v>S, M, L, XL</v>
      </c>
      <c r="E174" s="1" t="s">
        <v>469</v>
      </c>
      <c r="F174" t="str" cm="1">
        <f t="array" ref="F174">_xlfn.XLOOKUP(C174&amp;E174,'Артикулы(Old)'!D:D,$G$1&amp;'Артикулы(Old)'!A:A&amp;"(0).jpg",'Результат (Save 2)'!B174,0)</f>
        <v>https://goorin.ru/components/com_jshopping/files/img_products/full_21-011-74(0).jpg</v>
      </c>
    </row>
    <row r="175" spans="2:6" ht="75.95" customHeight="1" x14ac:dyDescent="0.25">
      <c r="B175" t="s">
        <v>394</v>
      </c>
      <c r="C175" s="1" t="s">
        <v>200</v>
      </c>
      <c r="D175" s="1" t="str">
        <f>TRIM(_xlfn.XLOOKUP('Результат (Save 2)'!C175,Таблица!A:A,Таблица!B:B,"Ошибка",0))</f>
        <v>S, M, L, XL</v>
      </c>
      <c r="E175" s="1" t="str">
        <f ca="1">TRIM(_xlfn.XLOOKUP('Результат (Save 2)'!C175,Таблица!A:A,Таблица!E:E,"Ошибка",0))</f>
        <v>Medium Brown Mix</v>
      </c>
      <c r="F175" t="str" cm="1">
        <f t="array" aca="1" ref="F175" ca="1">_xlfn.XLOOKUP(C175&amp;E175,'Артикулы(Old)'!D:D,$G$1&amp;'Артикулы(Old)'!A:A&amp;"(0).jpg",'Результат (Save 2)'!B175,0)</f>
        <v>Image_150.png</v>
      </c>
    </row>
    <row r="176" spans="2:6" ht="95.65" customHeight="1" x14ac:dyDescent="0.25">
      <c r="B176" t="s">
        <v>395</v>
      </c>
      <c r="C176" s="1" t="s">
        <v>204</v>
      </c>
      <c r="D176" s="1" t="str">
        <f>TRIM(_xlfn.XLOOKUP('Результат (Save 2)'!C176,Таблица!A:A,Таблица!B:B,"Ошибка",0))</f>
        <v>S, M, L, XL, XXL</v>
      </c>
      <c r="E176" s="1" t="s">
        <v>544</v>
      </c>
      <c r="F176" t="str" cm="1">
        <f t="array" ref="F176">_xlfn.XLOOKUP(C176&amp;E176,'Артикулы(Old)'!D:D,$G$1&amp;'Артикулы(Old)'!A:A&amp;"(0).jpg",'Результат (Save 2)'!B176,0)</f>
        <v>Image_153.png</v>
      </c>
    </row>
    <row r="177" spans="2:6" ht="95.65" customHeight="1" x14ac:dyDescent="0.25">
      <c r="B177" t="s">
        <v>395</v>
      </c>
      <c r="C177" s="1" t="s">
        <v>204</v>
      </c>
      <c r="D177" s="1" t="str">
        <f>TRIM(_xlfn.XLOOKUP('Результат (Save 2)'!C177,Таблица!A:A,Таблица!B:B,"Ошибка",0))</f>
        <v>S, M, L, XL, XXL</v>
      </c>
      <c r="E177" s="1" t="s">
        <v>513</v>
      </c>
      <c r="F177" t="str" cm="1">
        <f t="array" ref="F177">_xlfn.XLOOKUP(C177&amp;E177,'Артикулы(Old)'!D:D,$G$1&amp;'Артикулы(Old)'!A:A&amp;"(0).jpg",'Результат (Save 2)'!B177,0)</f>
        <v>Image_153.png</v>
      </c>
    </row>
    <row r="178" spans="2:6" ht="108.95" customHeight="1" x14ac:dyDescent="0.25">
      <c r="B178" t="s">
        <v>395</v>
      </c>
      <c r="C178" s="1" t="s">
        <v>204</v>
      </c>
      <c r="D178" s="1" t="str">
        <f>TRIM(_xlfn.XLOOKUP('Результат (Save 2)'!C178,Таблица!A:A,Таблица!B:B,"Ошибка",0))</f>
        <v>S, M, L, XL, XXL</v>
      </c>
      <c r="E178" s="1" t="s">
        <v>472</v>
      </c>
      <c r="F178" t="str" cm="1">
        <f t="array" ref="F178">_xlfn.XLOOKUP(C178&amp;E178,'Артикулы(Old)'!D:D,$G$1&amp;'Артикулы(Old)'!A:A&amp;"(0).jpg",'Результат (Save 2)'!B178,0)</f>
        <v>https://goorin.ru/components/com_jshopping/files/img_products/full_21-012-01(0).jpg</v>
      </c>
    </row>
    <row r="179" spans="2:6" ht="108.95" customHeight="1" x14ac:dyDescent="0.25">
      <c r="B179" t="s">
        <v>395</v>
      </c>
      <c r="C179" s="1" t="s">
        <v>204</v>
      </c>
      <c r="D179" s="1" t="str">
        <f>TRIM(_xlfn.XLOOKUP('Результат (Save 2)'!C179,Таблица!A:A,Таблица!B:B,"Ошибка",0))</f>
        <v>S, M, L, XL, XXL</v>
      </c>
      <c r="E179" s="1" t="s">
        <v>508</v>
      </c>
      <c r="F179" t="str" cm="1">
        <f t="array" ref="F179">_xlfn.XLOOKUP(C179&amp;E179,'Артикулы(Old)'!D:D,$G$1&amp;'Артикулы(Old)'!A:A&amp;"(0).jpg",'Результат (Save 2)'!B179,0)</f>
        <v>https://goorin.ru/components/com_jshopping/files/img_products/full_21-012-16(0).jpg</v>
      </c>
    </row>
    <row r="180" spans="2:6" ht="108.95" customHeight="1" x14ac:dyDescent="0.25">
      <c r="B180" t="s">
        <v>395</v>
      </c>
      <c r="C180" s="1" t="s">
        <v>204</v>
      </c>
      <c r="D180" s="1" t="str">
        <f>TRIM(_xlfn.XLOOKUP('Результат (Save 2)'!C180,Таблица!A:A,Таблица!B:B,"Ошибка",0))</f>
        <v>S, M, L, XL, XXL</v>
      </c>
      <c r="E180" s="1" t="s">
        <v>540</v>
      </c>
      <c r="F180" t="str" cm="1">
        <f t="array" ref="F180">_xlfn.XLOOKUP(C180&amp;E180,'Артикулы(Old)'!D:D,$G$1&amp;'Артикулы(Old)'!A:A&amp;"(0).jpg",'Результат (Save 2)'!B180,0)</f>
        <v>https://goorin.ru/components/com_jshopping/files/img_products/full_21-012-44(0).jpg</v>
      </c>
    </row>
    <row r="181" spans="2:6" ht="108.95" customHeight="1" x14ac:dyDescent="0.25">
      <c r="B181" t="s">
        <v>395</v>
      </c>
      <c r="C181" s="1" t="s">
        <v>204</v>
      </c>
      <c r="D181" s="1" t="str">
        <f>TRIM(_xlfn.XLOOKUP('Результат (Save 2)'!C181,Таблица!A:A,Таблица!B:B,"Ошибка",0))</f>
        <v>S, M, L, XL, XXL</v>
      </c>
      <c r="E181" s="1" t="s">
        <v>541</v>
      </c>
      <c r="F181" t="str" cm="1">
        <f t="array" ref="F181">_xlfn.XLOOKUP(C181&amp;E181,'Артикулы(Old)'!D:D,$G$1&amp;'Артикулы(Old)'!A:A&amp;"(0).jpg",'Результат (Save 2)'!B181,0)</f>
        <v>https://goorin.ru/components/com_jshopping/files/img_products/full_21-012-18(0).jpg</v>
      </c>
    </row>
    <row r="182" spans="2:6" ht="95.65" customHeight="1" x14ac:dyDescent="0.25">
      <c r="B182" t="s">
        <v>395</v>
      </c>
      <c r="C182" s="1" t="s">
        <v>204</v>
      </c>
      <c r="D182" s="1" t="str">
        <f>TRIM(_xlfn.XLOOKUP('Результат (Save 2)'!C182,Таблица!A:A,Таблица!B:B,"Ошибка",0))</f>
        <v>S, M, L, XL, XXL</v>
      </c>
      <c r="E182" s="1" t="s">
        <v>465</v>
      </c>
      <c r="F182" t="str" cm="1">
        <f t="array" ref="F182">_xlfn.XLOOKUP(C182&amp;E182,'Артикулы(Old)'!D:D,$G$1&amp;'Артикулы(Old)'!A:A&amp;"(0).jpg",'Результат (Save 2)'!B182,0)</f>
        <v>Image_153.png</v>
      </c>
    </row>
    <row r="183" spans="2:6" ht="95.65" customHeight="1" x14ac:dyDescent="0.25">
      <c r="B183" t="s">
        <v>395</v>
      </c>
      <c r="C183" s="1" t="s">
        <v>204</v>
      </c>
      <c r="D183" s="1" t="str">
        <f>TRIM(_xlfn.XLOOKUP('Результат (Save 2)'!C183,Таблица!A:A,Таблица!B:B,"Ошибка",0))</f>
        <v>S, M, L, XL, XXL</v>
      </c>
      <c r="E183" s="1" t="s">
        <v>474</v>
      </c>
      <c r="F183" t="str" cm="1">
        <f t="array" ref="F183">_xlfn.XLOOKUP(C183&amp;E183,'Артикулы(Old)'!D:D,$G$1&amp;'Артикулы(Old)'!A:A&amp;"(0).jpg",'Результат (Save 2)'!B183,0)</f>
        <v>Image_153.png</v>
      </c>
    </row>
    <row r="184" spans="2:6" ht="108.95" customHeight="1" x14ac:dyDescent="0.25">
      <c r="B184" t="s">
        <v>395</v>
      </c>
      <c r="C184" s="1" t="s">
        <v>204</v>
      </c>
      <c r="D184" s="1" t="str">
        <f>TRIM(_xlfn.XLOOKUP('Результат (Save 2)'!C184,Таблица!A:A,Таблица!B:B,"Ошибка",0))</f>
        <v>S, M, L, XL, XXL</v>
      </c>
      <c r="E184" s="1" t="s">
        <v>542</v>
      </c>
      <c r="F184" t="str" cm="1">
        <f t="array" ref="F184">_xlfn.XLOOKUP(C184&amp;E184,'Артикулы(Old)'!D:D,$G$1&amp;'Артикулы(Old)'!A:A&amp;"(0).jpg",'Результат (Save 2)'!B184,0)</f>
        <v>https://goorin.ru/components/com_jshopping/files/img_products/full_21-012-17(0).jpg</v>
      </c>
    </row>
    <row r="185" spans="2:6" x14ac:dyDescent="0.25">
      <c r="B185" t="s">
        <v>395</v>
      </c>
      <c r="C185" s="1" t="s">
        <v>204</v>
      </c>
      <c r="D185" s="1" t="str">
        <f>TRIM(_xlfn.XLOOKUP('Результат (Save 2)'!C185,Таблица!A:A,Таблица!B:B,"Ошибка",0))</f>
        <v>S, M, L, XL, XXL</v>
      </c>
      <c r="E185" s="1" t="s">
        <v>466</v>
      </c>
      <c r="F185" t="str" cm="1">
        <f t="array" ref="F185">_xlfn.XLOOKUP(C185&amp;E185,'Артикулы(Old)'!D:D,$G$1&amp;'Артикулы(Old)'!A:A&amp;"(0).jpg",'Результат (Save 2)'!B185,0)</f>
        <v>https://goorin.ru/components/com_jshopping/files/img_products/full_21-012-00(0).jpg</v>
      </c>
    </row>
    <row r="186" spans="2:6" ht="108.95" customHeight="1" x14ac:dyDescent="0.25">
      <c r="B186" t="s">
        <v>395</v>
      </c>
      <c r="C186" s="1" t="s">
        <v>204</v>
      </c>
      <c r="D186" s="1" t="str">
        <f>TRIM(_xlfn.XLOOKUP('Результат (Save 2)'!C186,Таблица!A:A,Таблица!B:B,"Ошибка",0))</f>
        <v>S, M, L, XL, XXL</v>
      </c>
      <c r="E186" s="1" t="s">
        <v>543</v>
      </c>
      <c r="F186" t="str" cm="1">
        <f t="array" ref="F186">_xlfn.XLOOKUP(C186&amp;E186,'Артикулы(Old)'!D:D,$G$1&amp;'Артикулы(Old)'!A:A&amp;"(0).jpg",'Результат (Save 2)'!B186,0)</f>
        <v>https://goorin.ru/components/com_jshopping/files/img_products/full_21-012-08(0).jpg</v>
      </c>
    </row>
    <row r="187" spans="2:6" ht="108.95" customHeight="1" x14ac:dyDescent="0.25">
      <c r="B187" t="s">
        <v>395</v>
      </c>
      <c r="C187" s="1" t="s">
        <v>204</v>
      </c>
      <c r="D187" s="1" t="str">
        <f>TRIM(_xlfn.XLOOKUP('Результат (Save 2)'!C187,Таблица!A:A,Таблица!B:B,"Ошибка",0))</f>
        <v>S, M, L, XL, XXL</v>
      </c>
      <c r="E187" s="1" t="s">
        <v>9</v>
      </c>
      <c r="F187" t="str" cm="1">
        <f t="array" ref="F187">_xlfn.XLOOKUP(C187&amp;E187,'Артикулы(Old)'!D:D,$G$1&amp;'Артикулы(Old)'!A:A&amp;"(0).jpg",'Результат (Save 2)'!B187,0)</f>
        <v>https://goorin.ru/components/com_jshopping/files/img_products/full_21-012-09(0).jpg</v>
      </c>
    </row>
    <row r="188" spans="2:6" ht="108.95" customHeight="1" x14ac:dyDescent="0.25">
      <c r="B188" t="s">
        <v>395</v>
      </c>
      <c r="C188" s="1" t="s">
        <v>204</v>
      </c>
      <c r="D188" s="1" t="str">
        <f>TRIM(_xlfn.XLOOKUP('Результат (Save 2)'!C188,Таблица!A:A,Таблица!B:B,"Ошибка",0))</f>
        <v>S, M, L, XL, XXL</v>
      </c>
      <c r="E188" s="1" t="s">
        <v>463</v>
      </c>
      <c r="F188" t="str" cm="1">
        <f t="array" ref="F188">_xlfn.XLOOKUP(C188&amp;E188,'Артикулы(Old)'!D:D,$G$1&amp;'Артикулы(Old)'!A:A&amp;"(0).jpg",'Результат (Save 2)'!B188,0)</f>
        <v>https://goorin.ru/components/com_jshopping/files/img_products/full_21-012-05(0).jpg</v>
      </c>
    </row>
    <row r="189" spans="2:6" ht="108.95" customHeight="1" x14ac:dyDescent="0.25">
      <c r="B189" t="s">
        <v>395</v>
      </c>
      <c r="C189" s="1" t="s">
        <v>204</v>
      </c>
      <c r="D189" s="1" t="str">
        <f>TRIM(_xlfn.XLOOKUP('Результат (Save 2)'!C189,Таблица!A:A,Таблица!B:B,"Ошибка",0))</f>
        <v>S, M, L, XL, XXL</v>
      </c>
      <c r="E189" s="1" t="s">
        <v>317</v>
      </c>
      <c r="F189" t="str" cm="1">
        <f t="array" ref="F189">_xlfn.XLOOKUP(C189&amp;E189,'Артикулы(Old)'!D:D,$G$1&amp;'Артикулы(Old)'!A:A&amp;"(0).jpg",'Результат (Save 2)'!B189,0)</f>
        <v>https://goorin.ru/components/com_jshopping/files/img_products/full_21-012-14(0).jpg</v>
      </c>
    </row>
    <row r="190" spans="2:6" ht="73.349999999999994" customHeight="1" x14ac:dyDescent="0.25">
      <c r="B190" t="s">
        <v>396</v>
      </c>
      <c r="C190" s="1" t="s">
        <v>208</v>
      </c>
      <c r="D190" s="1" t="str">
        <f>TRIM(_xlfn.XLOOKUP('Результат (Save 2)'!C190,Таблица!A:A,Таблица!B:B,"Ошибка",0))</f>
        <v>S, M, L, XL</v>
      </c>
      <c r="E190" s="1" t="s">
        <v>9</v>
      </c>
      <c r="F190" t="str" cm="1">
        <f t="array" ref="F190">_xlfn.XLOOKUP(C190&amp;E190,'Артикулы(Old)'!D:D,$G$1&amp;'Артикулы(Old)'!A:A&amp;"(0).jpg",'Результат (Save 2)'!B190,0)</f>
        <v>Image_158.jpg</v>
      </c>
    </row>
    <row r="191" spans="2:6" ht="73.349999999999994" customHeight="1" x14ac:dyDescent="0.25">
      <c r="B191" t="s">
        <v>396</v>
      </c>
      <c r="C191" s="1" t="s">
        <v>208</v>
      </c>
      <c r="D191" s="1" t="str">
        <f>TRIM(_xlfn.XLOOKUP('Результат (Save 2)'!C191,Таблица!A:A,Таблица!B:B,"Ошибка",0))</f>
        <v>S, M, L, XL</v>
      </c>
      <c r="E191" s="1" t="s">
        <v>538</v>
      </c>
      <c r="F191" t="str" cm="1">
        <f t="array" ref="F191">_xlfn.XLOOKUP(C191&amp;E191,'Артикулы(Old)'!D:D,$G$1&amp;'Артикулы(Old)'!A:A&amp;"(0).jpg",'Результат (Save 2)'!B191,0)</f>
        <v>Image_158.jpg</v>
      </c>
    </row>
    <row r="192" spans="2:6" ht="73.349999999999994" customHeight="1" x14ac:dyDescent="0.25">
      <c r="B192" t="s">
        <v>396</v>
      </c>
      <c r="C192" s="1" t="s">
        <v>208</v>
      </c>
      <c r="D192" s="1" t="str">
        <f>TRIM(_xlfn.XLOOKUP('Результат (Save 2)'!C192,Таблица!A:A,Таблица!B:B,"Ошибка",0))</f>
        <v>S, M, L, XL</v>
      </c>
      <c r="E192" s="1" t="s">
        <v>539</v>
      </c>
      <c r="F192" t="str" cm="1">
        <f t="array" ref="F192">_xlfn.XLOOKUP(C192&amp;E192,'Артикулы(Old)'!D:D,$G$1&amp;'Артикулы(Old)'!A:A&amp;"(0).jpg",'Результат (Save 2)'!B192,0)</f>
        <v>Image_158.jpg</v>
      </c>
    </row>
    <row r="193" spans="2:6" ht="77.25" customHeight="1" x14ac:dyDescent="0.25">
      <c r="B193" t="s">
        <v>397</v>
      </c>
      <c r="C193" s="1" t="s">
        <v>213</v>
      </c>
      <c r="D193" s="1" t="str">
        <f>TRIM(_xlfn.XLOOKUP('Результат (Save 2)'!C193,Таблица!A:A,Таблица!B:B,"Ошибка",0))</f>
        <v>S, M, L, XL</v>
      </c>
      <c r="E193" s="1" t="s">
        <v>9</v>
      </c>
      <c r="F193" t="str" cm="1">
        <f t="array" ref="F193">_xlfn.XLOOKUP(C193&amp;E193,'Артикулы(Old)'!D:D,$G$1&amp;'Артикулы(Old)'!A:A&amp;"(0).jpg",'Результат (Save 2)'!B193,0)</f>
        <v>Image_161.png</v>
      </c>
    </row>
    <row r="194" spans="2:6" ht="77.25" customHeight="1" x14ac:dyDescent="0.25">
      <c r="B194" t="s">
        <v>397</v>
      </c>
      <c r="C194" s="1" t="s">
        <v>213</v>
      </c>
      <c r="D194" s="1" t="str">
        <f>TRIM(_xlfn.XLOOKUP('Результат (Save 2)'!C194,Таблица!A:A,Таблица!B:B,"Ошибка",0))</f>
        <v>S, M, L, XL</v>
      </c>
      <c r="E194" s="1" t="s">
        <v>456</v>
      </c>
      <c r="F194" t="str" cm="1">
        <f t="array" ref="F194">_xlfn.XLOOKUP(C194&amp;E194,'Артикулы(Old)'!D:D,$G$1&amp;'Артикулы(Old)'!A:A&amp;"(0).jpg",'Результат (Save 2)'!B194,0)</f>
        <v>Image_161.png</v>
      </c>
    </row>
    <row r="195" spans="2:6" ht="80.25" customHeight="1" x14ac:dyDescent="0.25">
      <c r="B195" t="s">
        <v>398</v>
      </c>
      <c r="C195" s="1" t="s">
        <v>218</v>
      </c>
      <c r="D195" s="1" t="str">
        <f>TRIM(_xlfn.XLOOKUP('Результат (Save 2)'!C195,Таблица!A:A,Таблица!B:B,"Ошибка",0))</f>
        <v>S, M, L, XL</v>
      </c>
      <c r="E195" s="1" t="s">
        <v>516</v>
      </c>
      <c r="F195" t="str" cm="1">
        <f t="array" ref="F195">_xlfn.XLOOKUP(C195&amp;E195,'Артикулы(Old)'!D:D,$G$1&amp;'Артикулы(Old)'!A:A&amp;"(0).jpg",'Результат (Save 2)'!B195,0)</f>
        <v>Image_164.jpg</v>
      </c>
    </row>
    <row r="196" spans="2:6" ht="80.25" customHeight="1" x14ac:dyDescent="0.25">
      <c r="B196" t="s">
        <v>398</v>
      </c>
      <c r="C196" s="1" t="s">
        <v>218</v>
      </c>
      <c r="D196" s="1" t="str">
        <f>TRIM(_xlfn.XLOOKUP('Результат (Save 2)'!C196,Таблица!A:A,Таблица!B:B,"Ошибка",0))</f>
        <v>S, M, L, XL</v>
      </c>
      <c r="E196" s="1" t="s">
        <v>9</v>
      </c>
      <c r="F196" t="str" cm="1">
        <f t="array" ref="F196">_xlfn.XLOOKUP(C196&amp;E196,'Артикулы(Old)'!D:D,$G$1&amp;'Артикулы(Old)'!A:A&amp;"(0).jpg",'Результат (Save 2)'!B196,0)</f>
        <v>Image_164.jpg</v>
      </c>
    </row>
    <row r="197" spans="2:6" ht="80.25" customHeight="1" x14ac:dyDescent="0.25">
      <c r="B197" t="s">
        <v>398</v>
      </c>
      <c r="C197" s="1" t="s">
        <v>218</v>
      </c>
      <c r="D197" s="1" t="str">
        <f>TRIM(_xlfn.XLOOKUP('Результат (Save 2)'!C197,Таблица!A:A,Таблица!B:B,"Ошибка",0))</f>
        <v>S, M, L, XL</v>
      </c>
      <c r="E197" s="1" t="s">
        <v>537</v>
      </c>
      <c r="F197" t="str" cm="1">
        <f t="array" ref="F197">_xlfn.XLOOKUP(C197&amp;E197,'Артикулы(Old)'!D:D,$G$1&amp;'Артикулы(Old)'!A:A&amp;"(0).jpg",'Результат (Save 2)'!B197,0)</f>
        <v>Image_164.jpg</v>
      </c>
    </row>
    <row r="198" spans="2:6" ht="77.25" customHeight="1" x14ac:dyDescent="0.25">
      <c r="B198" t="s">
        <v>399</v>
      </c>
      <c r="C198" s="1" t="s">
        <v>220</v>
      </c>
      <c r="D198" s="1" t="str">
        <f>TRIM(_xlfn.XLOOKUP('Результат (Save 2)'!C198,Таблица!A:A,Таблица!B:B,"Ошибка",0))</f>
        <v>S, M, L, XL</v>
      </c>
      <c r="E198" s="1" t="s">
        <v>9</v>
      </c>
      <c r="F198" t="str" cm="1">
        <f t="array" ref="F198">_xlfn.XLOOKUP(C198&amp;E198,'Артикулы(Old)'!D:D,$G$1&amp;'Артикулы(Old)'!A:A&amp;"(0).jpg",'Результат (Save 2)'!B198,0)</f>
        <v>Image_167.png</v>
      </c>
    </row>
    <row r="199" spans="2:6" ht="77.25" customHeight="1" x14ac:dyDescent="0.25">
      <c r="B199" t="s">
        <v>399</v>
      </c>
      <c r="C199" s="1" t="s">
        <v>220</v>
      </c>
      <c r="D199" s="1" t="str">
        <f>TRIM(_xlfn.XLOOKUP('Результат (Save 2)'!C199,Таблица!A:A,Таблица!B:B,"Ошибка",0))</f>
        <v>S, M, L, XL</v>
      </c>
      <c r="E199" s="1" t="s">
        <v>536</v>
      </c>
      <c r="F199" t="str" cm="1">
        <f t="array" ref="F199">_xlfn.XLOOKUP(C199&amp;E199,'Артикулы(Old)'!D:D,$G$1&amp;'Артикулы(Old)'!A:A&amp;"(0).jpg",'Результат (Save 2)'!B199,0)</f>
        <v>Image_167.png</v>
      </c>
    </row>
    <row r="200" spans="2:6" ht="77.25" customHeight="1" x14ac:dyDescent="0.25">
      <c r="B200" t="s">
        <v>399</v>
      </c>
      <c r="C200" s="1" t="s">
        <v>220</v>
      </c>
      <c r="D200" s="1" t="str">
        <f>TRIM(_xlfn.XLOOKUP('Результат (Save 2)'!C200,Таблица!A:A,Таблица!B:B,"Ошибка",0))</f>
        <v>S, M, L, XL</v>
      </c>
      <c r="E200" s="1" t="s">
        <v>456</v>
      </c>
      <c r="F200" t="str" cm="1">
        <f t="array" ref="F200">_xlfn.XLOOKUP(C200&amp;E200,'Артикулы(Old)'!D:D,$G$1&amp;'Артикулы(Old)'!A:A&amp;"(0).jpg",'Результат (Save 2)'!B200,0)</f>
        <v>Image_167.png</v>
      </c>
    </row>
    <row r="201" spans="2:6" x14ac:dyDescent="0.25">
      <c r="B201" t="s">
        <v>400</v>
      </c>
      <c r="C201" s="1" t="s">
        <v>231</v>
      </c>
      <c r="D201" s="1" t="str">
        <f>TRIM(_xlfn.XLOOKUP('Результат (Save 2)'!C201,Таблица!A:A,Таблица!B:B,"Ошибка",0))</f>
        <v>S, M, L, XL, XXL</v>
      </c>
      <c r="E201" s="1" t="s">
        <v>9</v>
      </c>
      <c r="F201" t="str" cm="1">
        <f t="array" ref="F201">_xlfn.XLOOKUP(C201&amp;E201,'Артикулы(Old)'!D:D,$G$1&amp;'Артикулы(Old)'!A:A&amp;"(0).jpg",'Результат (Save 2)'!B201,0)</f>
        <v>https://goorin.ru/components/com_jshopping/files/img_products/full_21-077-09(0).jpg</v>
      </c>
    </row>
    <row r="202" spans="2:6" ht="81.400000000000006" customHeight="1" x14ac:dyDescent="0.25">
      <c r="B202" t="s">
        <v>400</v>
      </c>
      <c r="C202" s="1" t="s">
        <v>231</v>
      </c>
      <c r="D202" s="1" t="str">
        <f>TRIM(_xlfn.XLOOKUP('Результат (Save 2)'!C202,Таблица!A:A,Таблица!B:B,"Ошибка",0))</f>
        <v>S, M, L, XL, XXL</v>
      </c>
      <c r="E202" s="1" t="s">
        <v>459</v>
      </c>
      <c r="F202" t="str" cm="1">
        <f t="array" ref="F202">_xlfn.XLOOKUP(C202&amp;E202,'Артикулы(Old)'!D:D,$G$1&amp;'Артикулы(Old)'!A:A&amp;"(0).jpg",'Результат (Save 2)'!B202,0)</f>
        <v>Image_170.jpg</v>
      </c>
    </row>
    <row r="203" spans="2:6" ht="108.95" customHeight="1" x14ac:dyDescent="0.25">
      <c r="B203" t="s">
        <v>400</v>
      </c>
      <c r="C203" s="1" t="s">
        <v>231</v>
      </c>
      <c r="D203" s="1" t="str">
        <f>TRIM(_xlfn.XLOOKUP('Результат (Save 2)'!C203,Таблица!A:A,Таблица!B:B,"Ошибка",0))</f>
        <v>S, M, L, XL, XXL</v>
      </c>
      <c r="E203" s="1" t="s">
        <v>533</v>
      </c>
      <c r="F203" t="str" cm="1">
        <f t="array" ref="F203">_xlfn.XLOOKUP(C203&amp;E203,'Артикулы(Old)'!D:D,$G$1&amp;'Артикулы(Old)'!A:A&amp;"(0).jpg",'Результат (Save 2)'!B203,0)</f>
        <v>https://goorin.ru/components/com_jshopping/files/img_products/full_21-077-14(0).jpg</v>
      </c>
    </row>
    <row r="204" spans="2:6" ht="108.95" customHeight="1" x14ac:dyDescent="0.25">
      <c r="B204" t="s">
        <v>400</v>
      </c>
      <c r="C204" s="1" t="s">
        <v>231</v>
      </c>
      <c r="D204" s="1" t="str">
        <f>TRIM(_xlfn.XLOOKUP('Результат (Save 2)'!C204,Таблица!A:A,Таблица!B:B,"Ошибка",0))</f>
        <v>S, M, L, XL, XXL</v>
      </c>
      <c r="E204" s="1" t="s">
        <v>512</v>
      </c>
      <c r="F204" t="str" cm="1">
        <f t="array" ref="F204">_xlfn.XLOOKUP(C204&amp;E204,'Артикулы(Old)'!D:D,$G$1&amp;'Артикулы(Old)'!A:A&amp;"(0).jpg",'Результат (Save 2)'!B204,0)</f>
        <v>https://goorin.ru/components/com_jshopping/files/img_products/full_21-077-70(0).jpg</v>
      </c>
    </row>
    <row r="205" spans="2:6" ht="108.95" customHeight="1" x14ac:dyDescent="0.25">
      <c r="B205" t="s">
        <v>401</v>
      </c>
      <c r="C205" s="1" t="s">
        <v>226</v>
      </c>
      <c r="D205" s="1" t="str">
        <f>TRIM(_xlfn.XLOOKUP('Результат (Save 2)'!C205,Таблица!A:A,Таблица!B:B,"Ошибка",0))</f>
        <v>S, M, L, XL, XXL</v>
      </c>
      <c r="E205" s="1" t="str">
        <f ca="1">TRIM(_xlfn.XLOOKUP('Результат (Save 2)'!C205,Таблица!A:A,Таблица!E:E,"Ошибка",0))</f>
        <v>Black</v>
      </c>
      <c r="F205" t="str" cm="1">
        <f t="array" aca="1" ref="F205" ca="1">_xlfn.XLOOKUP(C205&amp;E205,'Артикулы(Old)'!D:D,$G$1&amp;'Артикулы(Old)'!A:A&amp;"(0).jpg",'Результат (Save 2)'!B205,0)</f>
        <v>https://goorin.ru/components/com_jshopping/files/img_products/full_21-303-09(0).jpg</v>
      </c>
    </row>
    <row r="206" spans="2:6" ht="108.95" customHeight="1" x14ac:dyDescent="0.25">
      <c r="B206" t="s">
        <v>402</v>
      </c>
      <c r="C206" s="1" t="s">
        <v>227</v>
      </c>
      <c r="D206" s="1" t="str">
        <f>TRIM(_xlfn.XLOOKUP('Результат (Save 2)'!C206,Таблица!A:A,Таблица!B:B,"Ошибка",0))</f>
        <v>S, M, L, XL</v>
      </c>
      <c r="E206" s="1" t="s">
        <v>9</v>
      </c>
      <c r="F206" t="str" cm="1">
        <f t="array" ref="F206">_xlfn.XLOOKUP(C206&amp;E206,'Артикулы(Old)'!D:D,$G$1&amp;'Артикулы(Old)'!A:A&amp;"(0).jpg",'Результат (Save 2)'!B206,0)</f>
        <v>https://goorin.ru/components/com_jshopping/files/img_products/full_21-558-09(0).jpg</v>
      </c>
    </row>
    <row r="207" spans="2:6" ht="108.95" customHeight="1" x14ac:dyDescent="0.25">
      <c r="B207" t="s">
        <v>402</v>
      </c>
      <c r="C207" s="1" t="s">
        <v>227</v>
      </c>
      <c r="D207" s="1" t="str">
        <f>TRIM(_xlfn.XLOOKUP('Результат (Save 2)'!C207,Таблица!A:A,Таблица!B:B,"Ошибка",0))</f>
        <v>S, M, L, XL</v>
      </c>
      <c r="E207" s="1" t="s">
        <v>534</v>
      </c>
      <c r="F207" t="str" cm="1">
        <f t="array" ref="F207">_xlfn.XLOOKUP(C207&amp;E207,'Артикулы(Old)'!D:D,$G$1&amp;'Артикулы(Old)'!A:A&amp;"(0).jpg",'Результат (Save 2)'!B207,0)</f>
        <v>https://goorin.ru/components/com_jshopping/files/img_products/full_21-558-14(0).jpg</v>
      </c>
    </row>
    <row r="208" spans="2:6" ht="108.95" customHeight="1" x14ac:dyDescent="0.25">
      <c r="B208" t="s">
        <v>402</v>
      </c>
      <c r="C208" s="1" t="s">
        <v>227</v>
      </c>
      <c r="D208" s="1" t="str">
        <f>TRIM(_xlfn.XLOOKUP('Результат (Save 2)'!C208,Таблица!A:A,Таблица!B:B,"Ошибка",0))</f>
        <v>S, M, L, XL</v>
      </c>
      <c r="E208" s="1" t="s">
        <v>535</v>
      </c>
      <c r="F208" t="str" cm="1">
        <f t="array" ref="F208">_xlfn.XLOOKUP(C208&amp;E208,'Артикулы(Old)'!D:D,$G$1&amp;'Артикулы(Old)'!A:A&amp;"(0).jpg",'Результат (Save 2)'!B208,0)</f>
        <v>https://goorin.ru/components/com_jshopping/files/img_products/full_21-558-11(0).jpg</v>
      </c>
    </row>
    <row r="209" spans="2:6" ht="108.95" customHeight="1" x14ac:dyDescent="0.25">
      <c r="B209" t="s">
        <v>402</v>
      </c>
      <c r="C209" s="1" t="s">
        <v>227</v>
      </c>
      <c r="D209" s="1" t="str">
        <f>TRIM(_xlfn.XLOOKUP('Результат (Save 2)'!C209,Таблица!A:A,Таблица!B:B,"Ошибка",0))</f>
        <v>S, M, L, XL</v>
      </c>
      <c r="E209" s="1" t="s">
        <v>508</v>
      </c>
      <c r="F209" t="str" cm="1">
        <f t="array" ref="F209">_xlfn.XLOOKUP(C209&amp;E209,'Артикулы(Old)'!D:D,$G$1&amp;'Артикулы(Old)'!A:A&amp;"(0).jpg",'Результат (Save 2)'!B209,0)</f>
        <v>https://goorin.ru/components/com_jshopping/files/img_products/full_21-558-16(0).jpg</v>
      </c>
    </row>
    <row r="210" spans="2:6" ht="108.95" customHeight="1" x14ac:dyDescent="0.25">
      <c r="B210" t="s">
        <v>403</v>
      </c>
      <c r="C210" s="1" t="s">
        <v>223</v>
      </c>
      <c r="D210" s="1" t="str">
        <f>TRIM(_xlfn.XLOOKUP('Результат (Save 2)'!C210,Таблица!A:A,Таблица!B:B,"Ошибка",0))</f>
        <v>S, M, L, XL, XXL</v>
      </c>
      <c r="E210" s="1" t="str">
        <f ca="1">TRIM(_xlfn.XLOOKUP('Результат (Save 2)'!C210,Таблица!A:A,Таблица!E:E,"Ошибка",0))</f>
        <v>Black</v>
      </c>
      <c r="F210" t="str" cm="1">
        <f t="array" aca="1" ref="F210" ca="1">_xlfn.XLOOKUP(C210&amp;E210,'Артикулы(Old)'!D:D,$G$1&amp;'Артикулы(Old)'!A:A&amp;"(0).jpg",'Результат (Save 2)'!B210,0)</f>
        <v>https://goorin.ru/components/com_jshopping/files/img_products/full_21-059-09(0).jpg</v>
      </c>
    </row>
    <row r="211" spans="2:6" ht="83.25" customHeight="1" x14ac:dyDescent="0.25">
      <c r="B211" t="s">
        <v>404</v>
      </c>
      <c r="C211" s="1" t="s">
        <v>244</v>
      </c>
      <c r="D211" s="1" t="str">
        <f>TRIM(_xlfn.XLOOKUP('Результат (Save 2)'!C211,Таблица!A:A,Таблица!B:B,"Ошибка",0))</f>
        <v>S, M, L, XL</v>
      </c>
      <c r="E211" s="1" t="s">
        <v>475</v>
      </c>
      <c r="F211" t="str" cm="1">
        <f t="array" ref="F211">_xlfn.XLOOKUP(C211&amp;E211,'Артикулы(Old)'!D:D,$G$1&amp;'Артикулы(Old)'!A:A&amp;"(0).jpg",'Результат (Save 2)'!B211,0)</f>
        <v>Image_182.png</v>
      </c>
    </row>
    <row r="212" spans="2:6" ht="108.95" customHeight="1" x14ac:dyDescent="0.25">
      <c r="B212" t="s">
        <v>404</v>
      </c>
      <c r="C212" s="1" t="s">
        <v>244</v>
      </c>
      <c r="D212" s="1" t="str">
        <f>TRIM(_xlfn.XLOOKUP('Результат (Save 2)'!C212,Таблица!A:A,Таблица!B:B,"Ошибка",0))</f>
        <v>S, M, L, XL</v>
      </c>
      <c r="E212" s="1" t="s">
        <v>9</v>
      </c>
      <c r="F212" t="str" cm="1">
        <f t="array" ref="F212">_xlfn.XLOOKUP(C212&amp;E212,'Артикулы(Old)'!D:D,$G$1&amp;'Артикулы(Old)'!A:A&amp;"(0).jpg",'Результат (Save 2)'!B212,0)</f>
        <v>https://goorin.ru/components/com_jshopping/files/img_products/full_21-337-09(0).jpg</v>
      </c>
    </row>
    <row r="213" spans="2:6" ht="108.95" customHeight="1" x14ac:dyDescent="0.25">
      <c r="B213" t="s">
        <v>404</v>
      </c>
      <c r="C213" s="1" t="s">
        <v>244</v>
      </c>
      <c r="D213" s="1" t="str">
        <f>TRIM(_xlfn.XLOOKUP('Результат (Save 2)'!C213,Таблица!A:A,Таблица!B:B,"Ошибка",0))</f>
        <v>S, M, L, XL</v>
      </c>
      <c r="E213" s="1" t="s">
        <v>533</v>
      </c>
      <c r="F213" t="str" cm="1">
        <f t="array" ref="F213">_xlfn.XLOOKUP(C213&amp;E213,'Артикулы(Old)'!D:D,$G$1&amp;'Артикулы(Old)'!A:A&amp;"(0).jpg",'Результат (Save 2)'!B213,0)</f>
        <v>https://goorin.ru/components/com_jshopping/files/img_products/full_21-337-08(0).jpg</v>
      </c>
    </row>
    <row r="214" spans="2:6" ht="83.25" customHeight="1" x14ac:dyDescent="0.25">
      <c r="B214" t="s">
        <v>404</v>
      </c>
      <c r="C214" s="1" t="s">
        <v>244</v>
      </c>
      <c r="D214" s="1" t="str">
        <f>TRIM(_xlfn.XLOOKUP('Результат (Save 2)'!C214,Таблица!A:A,Таблица!B:B,"Ошибка",0))</f>
        <v>S, M, L, XL</v>
      </c>
      <c r="E214" s="1" t="s">
        <v>476</v>
      </c>
      <c r="F214" t="str" cm="1">
        <f t="array" ref="F214">_xlfn.XLOOKUP(C214&amp;E214,'Артикулы(Old)'!D:D,$G$1&amp;'Артикулы(Old)'!A:A&amp;"(0).jpg",'Результат (Save 2)'!B214,0)</f>
        <v>Image_182.png</v>
      </c>
    </row>
    <row r="215" spans="2:6" ht="108.95" customHeight="1" x14ac:dyDescent="0.25">
      <c r="B215" t="s">
        <v>404</v>
      </c>
      <c r="C215" s="1" t="s">
        <v>244</v>
      </c>
      <c r="D215" s="1" t="str">
        <f>TRIM(_xlfn.XLOOKUP('Результат (Save 2)'!C215,Таблица!A:A,Таблица!B:B,"Ошибка",0))</f>
        <v>S, M, L, XL</v>
      </c>
      <c r="E215" s="1" t="s">
        <v>508</v>
      </c>
      <c r="F215" t="str" cm="1">
        <f t="array" ref="F215">_xlfn.XLOOKUP(C215&amp;E215,'Артикулы(Old)'!D:D,$G$1&amp;'Артикулы(Old)'!A:A&amp;"(0).jpg",'Результат (Save 2)'!B215,0)</f>
        <v>https://goorin.ru/components/com_jshopping/files/img_products/full_21-337-16(0).jpg</v>
      </c>
    </row>
    <row r="216" spans="2:6" ht="108.95" customHeight="1" x14ac:dyDescent="0.25">
      <c r="B216" t="s">
        <v>405</v>
      </c>
      <c r="C216" s="1" t="s">
        <v>238</v>
      </c>
      <c r="D216" s="1" t="str">
        <f>TRIM(_xlfn.XLOOKUP('Результат (Save 2)'!C216,Таблица!A:A,Таблица!B:B,"Ошибка",0))</f>
        <v>S, M, L, XL</v>
      </c>
      <c r="E216" s="1" t="s">
        <v>9</v>
      </c>
      <c r="F216" t="str" cm="1">
        <f t="array" ref="F216">_xlfn.XLOOKUP(C216&amp;E216,'Артикулы(Old)'!D:D,$G$1&amp;'Артикулы(Old)'!A:A&amp;"(0).jpg",'Результат (Save 2)'!B216,0)</f>
        <v>https://goorin.ru/components/com_jshopping/files/img_products/full_21-677-09(0).jpg</v>
      </c>
    </row>
    <row r="217" spans="2:6" ht="69" customHeight="1" x14ac:dyDescent="0.25">
      <c r="B217" t="s">
        <v>405</v>
      </c>
      <c r="C217" s="1" t="s">
        <v>238</v>
      </c>
      <c r="D217" s="1" t="str">
        <f>TRIM(_xlfn.XLOOKUP('Результат (Save 2)'!C217,Таблица!A:A,Таблица!B:B,"Ошибка",0))</f>
        <v>S, M, L, XL</v>
      </c>
      <c r="E217" s="1" t="s">
        <v>477</v>
      </c>
      <c r="F217" t="str" cm="1">
        <f t="array" ref="F217">_xlfn.XLOOKUP(C217&amp;E217,'Артикулы(Old)'!D:D,$G$1&amp;'Артикулы(Old)'!A:A&amp;"(0).jpg",'Результат (Save 2)'!B217,0)</f>
        <v>Image_185.jpg</v>
      </c>
    </row>
    <row r="218" spans="2:6" ht="108.95" customHeight="1" x14ac:dyDescent="0.25">
      <c r="B218" t="s">
        <v>406</v>
      </c>
      <c r="C218" s="1" t="s">
        <v>234</v>
      </c>
      <c r="D218" s="1" t="str">
        <f>TRIM(_xlfn.XLOOKUP('Результат (Save 2)'!C218,Таблица!A:A,Таблица!B:B,"Ошибка",0))</f>
        <v>S, M, L, XL</v>
      </c>
      <c r="E218" s="1" t="s">
        <v>9</v>
      </c>
      <c r="F218" t="str" cm="1">
        <f t="array" ref="F218">_xlfn.XLOOKUP(C218&amp;E218,'Артикулы(Old)'!D:D,$G$1&amp;'Артикулы(Old)'!A:A&amp;"(0).jpg",'Результат (Save 2)'!B218,0)</f>
        <v>https://goorin.ru/components/com_jshopping/files/img_products/full_21-561-09(0).jpg</v>
      </c>
    </row>
    <row r="219" spans="2:6" ht="108.95" customHeight="1" x14ac:dyDescent="0.25">
      <c r="B219" t="s">
        <v>406</v>
      </c>
      <c r="C219" s="1" t="s">
        <v>234</v>
      </c>
      <c r="D219" s="1" t="str">
        <f>TRIM(_xlfn.XLOOKUP('Результат (Save 2)'!C219,Таблица!A:A,Таблица!B:B,"Ошибка",0))</f>
        <v>S, M, L, XL</v>
      </c>
      <c r="E219" s="1" t="s">
        <v>531</v>
      </c>
      <c r="F219" t="str" cm="1">
        <f t="array" ref="F219">_xlfn.XLOOKUP(C219&amp;E219,'Артикулы(Old)'!D:D,$G$1&amp;'Артикулы(Old)'!A:A&amp;"(0).jpg",'Результат (Save 2)'!B219,0)</f>
        <v>https://goorin.ru/components/com_jshopping/files/img_products/full_21-561-02(0).jpg</v>
      </c>
    </row>
    <row r="220" spans="2:6" ht="108.95" customHeight="1" x14ac:dyDescent="0.25">
      <c r="B220" t="s">
        <v>406</v>
      </c>
      <c r="C220" s="1" t="s">
        <v>234</v>
      </c>
      <c r="D220" s="1" t="str">
        <f>TRIM(_xlfn.XLOOKUP('Результат (Save 2)'!C220,Таблица!A:A,Таблица!B:B,"Ошибка",0))</f>
        <v>S, M, L, XL</v>
      </c>
      <c r="E220" s="1" t="s">
        <v>508</v>
      </c>
      <c r="F220" t="str" cm="1">
        <f t="array" ref="F220">_xlfn.XLOOKUP(C220&amp;E220,'Артикулы(Old)'!D:D,$G$1&amp;'Артикулы(Old)'!A:A&amp;"(0).jpg",'Результат (Save 2)'!B220,0)</f>
        <v>https://goorin.ru/components/com_jshopping/files/img_products/full_21-561-16(0).jpg</v>
      </c>
    </row>
    <row r="221" spans="2:6" ht="108.95" customHeight="1" x14ac:dyDescent="0.25">
      <c r="B221" t="s">
        <v>406</v>
      </c>
      <c r="C221" s="1" t="s">
        <v>234</v>
      </c>
      <c r="D221" s="1" t="str">
        <f>TRIM(_xlfn.XLOOKUP('Результат (Save 2)'!C221,Таблица!A:A,Таблица!B:B,"Ошибка",0))</f>
        <v>S, M, L, XL</v>
      </c>
      <c r="E221" s="1" t="s">
        <v>532</v>
      </c>
      <c r="F221" t="str" cm="1">
        <f t="array" ref="F221">_xlfn.XLOOKUP(C221&amp;E221,'Артикулы(Old)'!D:D,$G$1&amp;'Артикулы(Old)'!A:A&amp;"(0).jpg",'Результат (Save 2)'!B221,0)</f>
        <v>https://goorin.ru/components/com_jshopping/files/img_products/full_21-561-03(0).jpg</v>
      </c>
    </row>
    <row r="222" spans="2:6" ht="65.849999999999994" customHeight="1" x14ac:dyDescent="0.25">
      <c r="B222" t="s">
        <v>407</v>
      </c>
      <c r="C222" s="1" t="s">
        <v>246</v>
      </c>
      <c r="D222" s="1" t="str">
        <f>TRIM(_xlfn.XLOOKUP('Результат (Save 2)'!C222,Таблица!A:A,Таблица!B:B,"Ошибка",0))</f>
        <v>S, M, L, XL</v>
      </c>
      <c r="E222" s="1" t="s">
        <v>9</v>
      </c>
      <c r="F222" t="str" cm="1">
        <f t="array" ref="F222">_xlfn.XLOOKUP(C222&amp;E222,'Артикулы(Old)'!D:D,$G$1&amp;'Артикулы(Old)'!A:A&amp;"(0).jpg",'Результат (Save 2)'!B222,0)</f>
        <v>Image_191.png</v>
      </c>
    </row>
    <row r="223" spans="2:6" ht="108.95" customHeight="1" x14ac:dyDescent="0.25">
      <c r="B223" t="s">
        <v>407</v>
      </c>
      <c r="C223" s="1" t="s">
        <v>246</v>
      </c>
      <c r="D223" s="1" t="str">
        <f>TRIM(_xlfn.XLOOKUP('Результат (Save 2)'!C223,Таблица!A:A,Таблица!B:B,"Ошибка",0))</f>
        <v>S, M, L, XL</v>
      </c>
      <c r="E223" s="1" t="s">
        <v>478</v>
      </c>
      <c r="F223" t="str" cm="1">
        <f t="array" ref="F223">_xlfn.XLOOKUP(C223&amp;E223,'Артикулы(Old)'!D:D,$G$1&amp;'Артикулы(Old)'!A:A&amp;"(0).jpg",'Результат (Save 2)'!B223,0)</f>
        <v>https://goorin.ru/components/com_jshopping/files/img_products/full_21-674-11(0).jpg</v>
      </c>
    </row>
    <row r="224" spans="2:6" ht="65.849999999999994" customHeight="1" x14ac:dyDescent="0.25">
      <c r="B224" t="s">
        <v>407</v>
      </c>
      <c r="C224" s="1" t="s">
        <v>246</v>
      </c>
      <c r="D224" s="1" t="str">
        <f>TRIM(_xlfn.XLOOKUP('Результат (Save 2)'!C224,Таблица!A:A,Таблица!B:B,"Ошибка",0))</f>
        <v>S, M, L, XL</v>
      </c>
      <c r="E224" s="1" t="s">
        <v>461</v>
      </c>
      <c r="F224" t="str" cm="1">
        <f t="array" ref="F224">_xlfn.XLOOKUP(C224&amp;E224,'Артикулы(Old)'!D:D,$G$1&amp;'Артикулы(Old)'!A:A&amp;"(0).jpg",'Результат (Save 2)'!B224,0)</f>
        <v>Image_191.png</v>
      </c>
    </row>
    <row r="225" spans="2:6" ht="76.349999999999994" customHeight="1" x14ac:dyDescent="0.25">
      <c r="B225" t="s">
        <v>408</v>
      </c>
      <c r="C225" s="1" t="s">
        <v>253</v>
      </c>
      <c r="D225" s="1" t="str">
        <f>TRIM(_xlfn.XLOOKUP('Результат (Save 2)'!C225,Таблица!A:A,Таблица!B:B,"Ошибка",0))</f>
        <v>S, M, L, XL</v>
      </c>
      <c r="E225" s="1" t="s">
        <v>512</v>
      </c>
      <c r="F225" t="str" cm="1">
        <f t="array" ref="F225">_xlfn.XLOOKUP(C225&amp;E225,'Артикулы(Old)'!D:D,$G$1&amp;'Артикулы(Old)'!A:A&amp;"(0).jpg",'Результат (Save 2)'!B225,0)</f>
        <v>Image_194.jpg</v>
      </c>
    </row>
    <row r="226" spans="2:6" ht="108.95" customHeight="1" x14ac:dyDescent="0.25">
      <c r="B226" t="s">
        <v>408</v>
      </c>
      <c r="C226" s="1" t="s">
        <v>253</v>
      </c>
      <c r="D226" s="1" t="str">
        <f>TRIM(_xlfn.XLOOKUP('Результат (Save 2)'!C226,Таблица!A:A,Таблица!B:B,"Ошибка",0))</f>
        <v>S, M, L, XL</v>
      </c>
      <c r="E226" s="1" t="s">
        <v>458</v>
      </c>
      <c r="F226" t="str" cm="1">
        <f t="array" ref="F226">_xlfn.XLOOKUP(C226&amp;E226,'Артикулы(Old)'!D:D,$G$1&amp;'Артикулы(Old)'!A:A&amp;"(0).jpg",'Результат (Save 2)'!B226,0)</f>
        <v>https://goorin.ru/components/com_jshopping/files/img_products/full_21-721-03(0).jpg</v>
      </c>
    </row>
    <row r="227" spans="2:6" ht="108.95" customHeight="1" x14ac:dyDescent="0.25">
      <c r="B227" t="s">
        <v>409</v>
      </c>
      <c r="C227" s="1" t="s">
        <v>257</v>
      </c>
      <c r="D227" s="1" t="str">
        <f>TRIM(_xlfn.XLOOKUP('Результат (Save 2)'!C227,Таблица!A:A,Таблица!B:B,"Ошибка",0))</f>
        <v>S, M, L, XL</v>
      </c>
      <c r="E227" s="1" t="s">
        <v>9</v>
      </c>
      <c r="F227" t="str" cm="1">
        <f t="array" ref="F227">_xlfn.XLOOKUP(C227&amp;E227,'Артикулы(Old)'!D:D,$G$1&amp;'Артикулы(Old)'!A:A&amp;"(0).jpg",'Результат (Save 2)'!B227,0)</f>
        <v>https://goorin.ru/components/com_jshopping/files/img_products/full_21-560-09(0).jpg</v>
      </c>
    </row>
    <row r="228" spans="2:6" ht="108.95" customHeight="1" x14ac:dyDescent="0.25">
      <c r="B228" t="s">
        <v>409</v>
      </c>
      <c r="C228" s="1" t="s">
        <v>257</v>
      </c>
      <c r="D228" s="1" t="str">
        <f>TRIM(_xlfn.XLOOKUP('Результат (Save 2)'!C228,Таблица!A:A,Таблица!B:B,"Ошибка",0))</f>
        <v>S, M, L, XL</v>
      </c>
      <c r="E228" s="1" t="s">
        <v>508</v>
      </c>
      <c r="F228" t="str" cm="1">
        <f t="array" ref="F228">_xlfn.XLOOKUP(C228&amp;E228,'Артикулы(Old)'!D:D,$G$1&amp;'Артикулы(Old)'!A:A&amp;"(0).jpg",'Результат (Save 2)'!B228,0)</f>
        <v>https://goorin.ru/components/com_jshopping/files/img_products/full_21-560-16(0).jpg</v>
      </c>
    </row>
    <row r="229" spans="2:6" ht="108.95" customHeight="1" x14ac:dyDescent="0.25">
      <c r="B229" t="s">
        <v>410</v>
      </c>
      <c r="C229" s="1" t="s">
        <v>260</v>
      </c>
      <c r="D229" s="1" t="str">
        <f>TRIM(_xlfn.XLOOKUP('Результат (Save 2)'!C229,Таблица!A:A,Таблица!B:B,"Ошибка",0))</f>
        <v>6 3/4, 6 7/8, 7, 7 1/8, 7 1/4, 7 3/8, 7 1/2, 7 5/8</v>
      </c>
      <c r="E229" s="1" t="str">
        <f ca="1">TRIM(_xlfn.XLOOKUP('Результат (Save 2)'!C229,Таблица!A:A,Таблица!E:E,"Ошибка",0))</f>
        <v>Black</v>
      </c>
      <c r="F229" t="str" cm="1">
        <f t="array" aca="1" ref="F229" ca="1">_xlfn.XLOOKUP(C229&amp;E229,'Артикулы(Old)'!D:D,$G$1&amp;'Артикулы(Old)'!A:A&amp;"(0).jpg",'Результат (Save 2)'!B229,0)</f>
        <v>https://goorin.ru/components/com_jshopping/files/img_products/full_21-266-09(0).jpg</v>
      </c>
    </row>
    <row r="230" spans="2:6" ht="108.95" customHeight="1" x14ac:dyDescent="0.25">
      <c r="B230" t="s">
        <v>411</v>
      </c>
      <c r="C230" s="1" t="s">
        <v>270</v>
      </c>
      <c r="D230" s="1" t="str">
        <f>TRIM(_xlfn.XLOOKUP('Результат (Save 2)'!C230,Таблица!A:A,Таблица!B:B,"Ошибка",0))</f>
        <v>S, M, L, XL, XXL</v>
      </c>
      <c r="E230" s="1" t="s">
        <v>9</v>
      </c>
      <c r="F230" t="str" cm="1">
        <f t="array" ref="F230">_xlfn.XLOOKUP(C230&amp;E230,'Артикулы(Old)'!D:D,$G$1&amp;'Артикулы(Old)'!A:A&amp;"(0).jpg",'Результат (Save 2)'!B230,0)</f>
        <v>https://goorin.ru/components/com_jshopping/files/img_products/full_21-058-09(0).jpg</v>
      </c>
    </row>
    <row r="231" spans="2:6" ht="108.95" customHeight="1" x14ac:dyDescent="0.25">
      <c r="B231" t="s">
        <v>411</v>
      </c>
      <c r="C231" s="1" t="s">
        <v>270</v>
      </c>
      <c r="D231" s="1" t="str">
        <f>TRIM(_xlfn.XLOOKUP('Результат (Save 2)'!C231,Таблица!A:A,Таблица!B:B,"Ошибка",0))</f>
        <v>S, M, L, XL, XXL</v>
      </c>
      <c r="E231" s="1" t="s">
        <v>317</v>
      </c>
      <c r="F231" t="str" cm="1">
        <f t="array" ref="F231">_xlfn.XLOOKUP(C231&amp;E231,'Артикулы(Old)'!D:D,$G$1&amp;'Артикулы(Old)'!A:A&amp;"(0).jpg",'Результат (Save 2)'!B231,0)</f>
        <v>https://goorin.ru/components/com_jshopping/files/img_products/full_21-058-14(0).jpg</v>
      </c>
    </row>
    <row r="232" spans="2:6" ht="108.95" customHeight="1" x14ac:dyDescent="0.25">
      <c r="B232" t="s">
        <v>411</v>
      </c>
      <c r="C232" s="1" t="s">
        <v>270</v>
      </c>
      <c r="D232" s="1" t="str">
        <f>TRIM(_xlfn.XLOOKUP('Результат (Save 2)'!C232,Таблица!A:A,Таблица!B:B,"Ошибка",0))</f>
        <v>S, M, L, XL, XXL</v>
      </c>
      <c r="E232" s="1" t="s">
        <v>530</v>
      </c>
      <c r="F232" t="str" cm="1">
        <f t="array" ref="F232">_xlfn.XLOOKUP(C232&amp;E232,'Артикулы(Old)'!D:D,$G$1&amp;'Артикулы(Old)'!A:A&amp;"(0).jpg",'Результат (Save 2)'!B232,0)</f>
        <v>https://goorin.ru/components/com_jshopping/files/img_products/full_21-058-17(0).jpg</v>
      </c>
    </row>
    <row r="233" spans="2:6" ht="108.95" customHeight="1" x14ac:dyDescent="0.25">
      <c r="B233" t="s">
        <v>412</v>
      </c>
      <c r="C233" s="1" t="s">
        <v>263</v>
      </c>
      <c r="D233" s="1" t="str">
        <f>TRIM(_xlfn.XLOOKUP('Результат (Save 2)'!C233,Таблица!A:A,Таблица!B:B,"Ошибка",0))</f>
        <v>6 3/4, 6 7/8, 7, 7 1/8, 7 1/4, 7 3/8, 7 1/2, 7 5/8</v>
      </c>
      <c r="E233" s="1" t="s">
        <v>9</v>
      </c>
      <c r="F233" t="str" cm="1">
        <f t="array" ref="F233">_xlfn.XLOOKUP(C233&amp;E233,'Артикулы(Old)'!D:D,$G$1&amp;'Артикулы(Old)'!A:A&amp;"(0).jpg",'Результат (Save 2)'!B233,0)</f>
        <v>https://goorin.ru/components/com_jshopping/files/img_products/full_21-049-09(0).jpg</v>
      </c>
    </row>
    <row r="234" spans="2:6" ht="108.95" customHeight="1" x14ac:dyDescent="0.25">
      <c r="B234" t="s">
        <v>412</v>
      </c>
      <c r="C234" s="1" t="s">
        <v>263</v>
      </c>
      <c r="D234" s="1" t="str">
        <f>TRIM(_xlfn.XLOOKUP('Результат (Save 2)'!C234,Таблица!A:A,Таблица!B:B,"Ошибка",0))</f>
        <v>6 3/4, 6 7/8, 7, 7 1/8, 7 1/4, 7 3/8, 7 1/2, 7 5/8</v>
      </c>
      <c r="E234" s="1" t="s">
        <v>529</v>
      </c>
      <c r="F234" t="str" cm="1">
        <f t="array" ref="F234">_xlfn.XLOOKUP(C234&amp;E234,'Артикулы(Old)'!D:D,$G$1&amp;'Артикулы(Old)'!A:A&amp;"(0).jpg",'Результат (Save 2)'!B234,0)</f>
        <v>https://goorin.ru/components/com_jshopping/files/img_products/full_21-049-11(0).jpg</v>
      </c>
    </row>
    <row r="235" spans="2:6" ht="108.95" customHeight="1" x14ac:dyDescent="0.25">
      <c r="B235" t="s">
        <v>413</v>
      </c>
      <c r="C235" s="1" t="s">
        <v>267</v>
      </c>
      <c r="D235" s="1" t="str">
        <f>TRIM(_xlfn.XLOOKUP('Результат (Save 2)'!C235,Таблица!A:A,Таблица!B:B,"Ошибка",0))</f>
        <v>S, M, L, XL</v>
      </c>
      <c r="E235" s="1" t="str">
        <f ca="1">TRIM(_xlfn.XLOOKUP('Результат (Save 2)'!C235,Таблица!A:A,Таблица!E:E,"Ошибка",0))</f>
        <v>Black</v>
      </c>
      <c r="F235" t="str" cm="1">
        <f t="array" aca="1" ref="F235" ca="1">_xlfn.XLOOKUP(C235&amp;E235,'Артикулы(Old)'!D:D,$G$1&amp;'Артикулы(Old)'!A:A&amp;"(0).jpg",'Результат (Save 2)'!B235,0)</f>
        <v>https://goorin.ru/components/com_jshopping/files/img_products/full_21-057-09(0).jpg</v>
      </c>
    </row>
    <row r="236" spans="2:6" ht="79.150000000000006" customHeight="1" x14ac:dyDescent="0.25">
      <c r="B236" t="s">
        <v>414</v>
      </c>
      <c r="C236" s="1" t="s">
        <v>272</v>
      </c>
      <c r="D236" s="1" t="str">
        <f>TRIM(_xlfn.XLOOKUP('Результат (Save 2)'!C236,Таблица!A:A,Таблица!B:B,"Ошибка",0))</f>
        <v>S, M, L, XL, XXL</v>
      </c>
      <c r="E236" s="1" t="s">
        <v>528</v>
      </c>
      <c r="F236" t="str" cm="1">
        <f t="array" ref="F236">_xlfn.XLOOKUP(C236&amp;E236,'Артикулы(Old)'!D:D,$G$1&amp;'Артикулы(Old)'!A:A&amp;"(0).jpg",'Результат (Save 2)'!B236,0)</f>
        <v>Image_212.png</v>
      </c>
    </row>
    <row r="237" spans="2:6" ht="108.95" customHeight="1" x14ac:dyDescent="0.25">
      <c r="B237" t="s">
        <v>414</v>
      </c>
      <c r="C237" s="1" t="s">
        <v>272</v>
      </c>
      <c r="D237" s="1" t="str">
        <f>TRIM(_xlfn.XLOOKUP('Результат (Save 2)'!C237,Таблица!A:A,Таблица!B:B,"Ошибка",0))</f>
        <v>S, M, L, XL, XXL</v>
      </c>
      <c r="E237" s="1" t="s">
        <v>523</v>
      </c>
      <c r="F237" t="str" cm="1">
        <f t="array" ref="F237">_xlfn.XLOOKUP(C237&amp;E237,'Артикулы(Old)'!D:D,$G$1&amp;'Артикулы(Old)'!A:A&amp;"(0).jpg",'Результат (Save 2)'!B237,0)</f>
        <v>https://goorin.ru/components/com_jshopping/files/img_products/full_21-090-82(0).jpg</v>
      </c>
    </row>
    <row r="238" spans="2:6" ht="108.95" customHeight="1" x14ac:dyDescent="0.25">
      <c r="B238" t="s">
        <v>414</v>
      </c>
      <c r="C238" s="1" t="s">
        <v>272</v>
      </c>
      <c r="D238" s="1" t="str">
        <f>TRIM(_xlfn.XLOOKUP('Результат (Save 2)'!C238,Таблица!A:A,Таблица!B:B,"Ошибка",0))</f>
        <v>S, M, L, XL, XXL</v>
      </c>
      <c r="E238" s="1" t="s">
        <v>508</v>
      </c>
      <c r="F238" t="str" cm="1">
        <f t="array" ref="F238">_xlfn.XLOOKUP(C238&amp;E238,'Артикулы(Old)'!D:D,$G$1&amp;'Артикулы(Old)'!A:A&amp;"(0).jpg",'Результат (Save 2)'!B238,0)</f>
        <v>https://goorin.ru/components/com_jshopping/files/img_products/full_21-090-16(0).jpg</v>
      </c>
    </row>
    <row r="239" spans="2:6" ht="108.95" customHeight="1" x14ac:dyDescent="0.25">
      <c r="B239" t="s">
        <v>414</v>
      </c>
      <c r="C239" s="1" t="s">
        <v>272</v>
      </c>
      <c r="D239" s="1" t="str">
        <f>TRIM(_xlfn.XLOOKUP('Результат (Save 2)'!C239,Таблица!A:A,Таблица!B:B,"Ошибка",0))</f>
        <v>S, M, L, XL, XXL</v>
      </c>
      <c r="E239" s="1" t="s">
        <v>524</v>
      </c>
      <c r="F239" t="str" cm="1">
        <f t="array" ref="F239">_xlfn.XLOOKUP(C239&amp;E239,'Артикулы(Old)'!D:D,$G$1&amp;'Артикулы(Old)'!A:A&amp;"(0).jpg",'Результат (Save 2)'!B239,0)</f>
        <v>https://goorin.ru/components/com_jshopping/files/img_products/full_21-090-05(0).jpg</v>
      </c>
    </row>
    <row r="240" spans="2:6" ht="79.150000000000006" customHeight="1" x14ac:dyDescent="0.25">
      <c r="B240" t="s">
        <v>414</v>
      </c>
      <c r="C240" s="1" t="s">
        <v>272</v>
      </c>
      <c r="D240" s="1" t="str">
        <f>TRIM(_xlfn.XLOOKUP('Результат (Save 2)'!C240,Таблица!A:A,Таблица!B:B,"Ошибка",0))</f>
        <v>S, M, L, XL, XXL</v>
      </c>
      <c r="E240" s="1" t="s">
        <v>509</v>
      </c>
      <c r="F240" t="str" cm="1">
        <f t="array" ref="F240">_xlfn.XLOOKUP(C240&amp;E240,'Артикулы(Old)'!D:D,$G$1&amp;'Артикулы(Old)'!A:A&amp;"(0).jpg",'Результат (Save 2)'!B240,0)</f>
        <v>Image_212.png</v>
      </c>
    </row>
    <row r="241" spans="2:6" ht="108.95" customHeight="1" x14ac:dyDescent="0.25">
      <c r="B241" t="s">
        <v>414</v>
      </c>
      <c r="C241" s="1" t="s">
        <v>272</v>
      </c>
      <c r="D241" s="1" t="str">
        <f>TRIM(_xlfn.XLOOKUP('Результат (Save 2)'!C241,Таблица!A:A,Таблица!B:B,"Ошибка",0))</f>
        <v>S, M, L, XL, XXL</v>
      </c>
      <c r="E241" s="1" t="s">
        <v>525</v>
      </c>
      <c r="F241" t="str" cm="1">
        <f t="array" ref="F241">_xlfn.XLOOKUP(C241&amp;E241,'Артикулы(Old)'!D:D,$G$1&amp;'Артикулы(Old)'!A:A&amp;"(0).jpg",'Результат (Save 2)'!B241,0)</f>
        <v>https://goorin.ru/components/com_jshopping/files/img_products/full_21-090-15(0).jpg</v>
      </c>
    </row>
    <row r="242" spans="2:6" ht="108.95" customHeight="1" x14ac:dyDescent="0.25">
      <c r="B242" t="s">
        <v>414</v>
      </c>
      <c r="C242" s="1" t="s">
        <v>272</v>
      </c>
      <c r="D242" s="1" t="str">
        <f>TRIM(_xlfn.XLOOKUP('Результат (Save 2)'!C242,Таблица!A:A,Таблица!B:B,"Ошибка",0))</f>
        <v>S, M, L, XL, XXL</v>
      </c>
      <c r="E242" s="1" t="s">
        <v>9</v>
      </c>
      <c r="F242" t="str" cm="1">
        <f t="array" ref="F242">_xlfn.XLOOKUP(C242&amp;E242,'Артикулы(Old)'!D:D,$G$1&amp;'Артикулы(Old)'!A:A&amp;"(0).jpg",'Результат (Save 2)'!B242,0)</f>
        <v>https://goorin.ru/components/com_jshopping/files/img_products/full_21-090-09(0).jpg</v>
      </c>
    </row>
    <row r="243" spans="2:6" ht="79.150000000000006" customHeight="1" x14ac:dyDescent="0.25">
      <c r="B243" t="s">
        <v>414</v>
      </c>
      <c r="C243" s="1" t="s">
        <v>272</v>
      </c>
      <c r="D243" s="1" t="str">
        <f>TRIM(_xlfn.XLOOKUP('Результат (Save 2)'!C243,Таблица!A:A,Таблица!B:B,"Ошибка",0))</f>
        <v>S, M, L, XL, XXL</v>
      </c>
      <c r="E243" s="1" t="s">
        <v>526</v>
      </c>
      <c r="F243" t="str" cm="1">
        <f t="array" ref="F243">_xlfn.XLOOKUP(C243&amp;E243,'Артикулы(Old)'!D:D,$G$1&amp;'Артикулы(Old)'!A:A&amp;"(0).jpg",'Результат (Save 2)'!B243,0)</f>
        <v>Image_212.png</v>
      </c>
    </row>
    <row r="244" spans="2:6" ht="108.95" customHeight="1" x14ac:dyDescent="0.25">
      <c r="B244" t="s">
        <v>414</v>
      </c>
      <c r="C244" s="1" t="s">
        <v>272</v>
      </c>
      <c r="D244" s="1" t="str">
        <f>TRIM(_xlfn.XLOOKUP('Результат (Save 2)'!C244,Таблица!A:A,Таблица!B:B,"Ошибка",0))</f>
        <v>S, M, L, XL, XXL</v>
      </c>
      <c r="E244" s="1" t="s">
        <v>479</v>
      </c>
      <c r="F244" t="str" cm="1">
        <f t="array" ref="F244">_xlfn.XLOOKUP(C244&amp;E244,'Артикулы(Old)'!D:D,$G$1&amp;'Артикулы(Old)'!A:A&amp;"(0).jpg",'Результат (Save 2)'!B244,0)</f>
        <v>https://goorin.ru/components/com_jshopping/files/img_products/full_21-090-12(0).jpg</v>
      </c>
    </row>
    <row r="245" spans="2:6" ht="108.95" customHeight="1" x14ac:dyDescent="0.25">
      <c r="B245" t="s">
        <v>414</v>
      </c>
      <c r="C245" s="1" t="s">
        <v>272</v>
      </c>
      <c r="D245" s="1" t="str">
        <f>TRIM(_xlfn.XLOOKUP('Результат (Save 2)'!C245,Таблица!A:A,Таблица!B:B,"Ошибка",0))</f>
        <v>S, M, L, XL, XXL</v>
      </c>
      <c r="E245" s="1" t="s">
        <v>527</v>
      </c>
      <c r="F245" t="str" cm="1">
        <f t="array" ref="F245">_xlfn.XLOOKUP(C245&amp;E245,'Артикулы(Old)'!D:D,$G$1&amp;'Артикулы(Old)'!A:A&amp;"(0).jpg",'Результат (Save 2)'!B245,0)</f>
        <v>https://goorin.ru/components/com_jshopping/files/img_products/full_21-090-91(0).jpg</v>
      </c>
    </row>
    <row r="246" spans="2:6" ht="79.7" customHeight="1" x14ac:dyDescent="0.25">
      <c r="B246" t="s">
        <v>415</v>
      </c>
      <c r="C246" s="1" t="s">
        <v>278</v>
      </c>
      <c r="D246" s="1" t="str">
        <f>TRIM(_xlfn.XLOOKUP('Результат (Save 2)'!C246,Таблица!A:A,Таблица!B:B,"Ошибка",0))</f>
        <v>S, M, L, XL, XXL</v>
      </c>
      <c r="E246" s="1" t="s">
        <v>483</v>
      </c>
      <c r="F246" t="str" cm="1">
        <f t="array" ref="F246">_xlfn.XLOOKUP(C246&amp;E246,'Артикулы(Old)'!D:D,$G$1&amp;'Артикулы(Old)'!A:A&amp;"(0).jpg",'Результат (Save 2)'!B246,0)</f>
        <v>Image_216.png</v>
      </c>
    </row>
    <row r="247" spans="2:6" ht="79.7" customHeight="1" x14ac:dyDescent="0.25">
      <c r="B247" t="s">
        <v>415</v>
      </c>
      <c r="C247" s="1" t="s">
        <v>278</v>
      </c>
      <c r="D247" s="1" t="str">
        <f>TRIM(_xlfn.XLOOKUP('Результат (Save 2)'!C247,Таблица!A:A,Таблица!B:B,"Ошибка",0))</f>
        <v>S, M, L, XL, XXL</v>
      </c>
      <c r="E247" s="1" t="s">
        <v>484</v>
      </c>
      <c r="F247" t="str" cm="1">
        <f t="array" ref="F247">_xlfn.XLOOKUP(C247&amp;E247,'Артикулы(Old)'!D:D,$G$1&amp;'Артикулы(Old)'!A:A&amp;"(0).jpg",'Результат (Save 2)'!B247,0)</f>
        <v>Image_216.png</v>
      </c>
    </row>
    <row r="248" spans="2:6" ht="108.95" customHeight="1" x14ac:dyDescent="0.25">
      <c r="B248" t="s">
        <v>415</v>
      </c>
      <c r="C248" s="1" t="s">
        <v>278</v>
      </c>
      <c r="D248" s="1" t="str">
        <f>TRIM(_xlfn.XLOOKUP('Результат (Save 2)'!C248,Таблица!A:A,Таблица!B:B,"Ошибка",0))</f>
        <v>S, M, L, XL, XXL</v>
      </c>
      <c r="E248" s="1" t="s">
        <v>521</v>
      </c>
      <c r="F248" t="str" cm="1">
        <f t="array" ref="F248">_xlfn.XLOOKUP(C248&amp;E248,'Артикулы(Old)'!D:D,$G$1&amp;'Артикулы(Old)'!A:A&amp;"(0).jpg",'Результат (Save 2)'!B248,0)</f>
        <v>https://goorin.ru/components/com_jshopping/files/img_products/full_21-091-73(0).jpg</v>
      </c>
    </row>
    <row r="249" spans="2:6" ht="108.95" customHeight="1" x14ac:dyDescent="0.25">
      <c r="B249" t="s">
        <v>415</v>
      </c>
      <c r="C249" s="1" t="s">
        <v>278</v>
      </c>
      <c r="D249" s="1" t="str">
        <f>TRIM(_xlfn.XLOOKUP('Результат (Save 2)'!C249,Таблица!A:A,Таблица!B:B,"Ошибка",0))</f>
        <v>S, M, L, XL, XXL</v>
      </c>
      <c r="E249" s="1" t="s">
        <v>522</v>
      </c>
      <c r="F249" t="str" cm="1">
        <f t="array" ref="F249">_xlfn.XLOOKUP(C249&amp;E249,'Артикулы(Old)'!D:D,$G$1&amp;'Артикулы(Old)'!A:A&amp;"(0).jpg",'Результат (Save 2)'!B249,0)</f>
        <v>https://goorin.ru/components/com_jshopping/files/img_products/full_21-091-16(0).jpg</v>
      </c>
    </row>
    <row r="250" spans="2:6" ht="79.7" customHeight="1" x14ac:dyDescent="0.25">
      <c r="B250" t="s">
        <v>415</v>
      </c>
      <c r="C250" s="1" t="s">
        <v>278</v>
      </c>
      <c r="D250" s="1" t="str">
        <f>TRIM(_xlfn.XLOOKUP('Результат (Save 2)'!C250,Таблица!A:A,Таблица!B:B,"Ошибка",0))</f>
        <v>S, M, L, XL, XXL</v>
      </c>
      <c r="E250" s="1" t="s">
        <v>482</v>
      </c>
      <c r="F250" t="str" cm="1">
        <f t="array" ref="F250">_xlfn.XLOOKUP(C250&amp;E250,'Артикулы(Old)'!D:D,$G$1&amp;'Артикулы(Old)'!A:A&amp;"(0).jpg",'Результат (Save 2)'!B250,0)</f>
        <v>Image_216.png</v>
      </c>
    </row>
    <row r="251" spans="2:6" ht="79.7" customHeight="1" x14ac:dyDescent="0.25">
      <c r="B251" t="s">
        <v>415</v>
      </c>
      <c r="C251" s="1" t="s">
        <v>278</v>
      </c>
      <c r="D251" s="1" t="str">
        <f>TRIM(_xlfn.XLOOKUP('Результат (Save 2)'!C251,Таблица!A:A,Таблица!B:B,"Ошибка",0))</f>
        <v>S, M, L, XL, XXL</v>
      </c>
      <c r="E251" s="1" t="s">
        <v>485</v>
      </c>
      <c r="F251" t="str" cm="1">
        <f t="array" ref="F251">_xlfn.XLOOKUP(C251&amp;E251,'Артикулы(Old)'!D:D,$G$1&amp;'Артикулы(Old)'!A:A&amp;"(0).jpg",'Результат (Save 2)'!B251,0)</f>
        <v>Image_216.png</v>
      </c>
    </row>
    <row r="252" spans="2:6" ht="79.7" customHeight="1" x14ac:dyDescent="0.25">
      <c r="B252" t="s">
        <v>415</v>
      </c>
      <c r="C252" s="1" t="s">
        <v>278</v>
      </c>
      <c r="D252" s="1" t="str">
        <f>TRIM(_xlfn.XLOOKUP('Результат (Save 2)'!C252,Таблица!A:A,Таблица!B:B,"Ошибка",0))</f>
        <v>S, M, L, XL, XXL</v>
      </c>
      <c r="E252" s="1" t="s">
        <v>479</v>
      </c>
      <c r="F252" t="str" cm="1">
        <f t="array" ref="F252">_xlfn.XLOOKUP(C252&amp;E252,'Артикулы(Old)'!D:D,$G$1&amp;'Артикулы(Old)'!A:A&amp;"(0).jpg",'Результат (Save 2)'!B252,0)</f>
        <v>Image_216.png</v>
      </c>
    </row>
    <row r="253" spans="2:6" ht="79.7" customHeight="1" x14ac:dyDescent="0.25">
      <c r="B253" t="s">
        <v>415</v>
      </c>
      <c r="C253" s="1" t="s">
        <v>278</v>
      </c>
      <c r="D253" s="1" t="str">
        <f>TRIM(_xlfn.XLOOKUP('Результат (Save 2)'!C253,Таблица!A:A,Таблица!B:B,"Ошибка",0))</f>
        <v>S, M, L, XL, XXL</v>
      </c>
      <c r="E253" s="1" t="s">
        <v>486</v>
      </c>
      <c r="F253" t="str" cm="1">
        <f t="array" ref="F253">_xlfn.XLOOKUP(C253&amp;E253,'Артикулы(Old)'!D:D,$G$1&amp;'Артикулы(Old)'!A:A&amp;"(0).jpg",'Результат (Save 2)'!B253,0)</f>
        <v>Image_216.png</v>
      </c>
    </row>
    <row r="254" spans="2:6" ht="79.7" customHeight="1" x14ac:dyDescent="0.25">
      <c r="B254" t="s">
        <v>415</v>
      </c>
      <c r="C254" s="1" t="s">
        <v>278</v>
      </c>
      <c r="D254" s="1" t="str">
        <f>TRIM(_xlfn.XLOOKUP('Результат (Save 2)'!C254,Таблица!A:A,Таблица!B:B,"Ошибка",0))</f>
        <v>S, M, L, XL, XXL</v>
      </c>
      <c r="E254" s="1" t="s">
        <v>488</v>
      </c>
      <c r="F254" t="str" cm="1">
        <f t="array" ref="F254">_xlfn.XLOOKUP(C254&amp;E254,'Артикулы(Old)'!D:D,$G$1&amp;'Артикулы(Old)'!A:A&amp;"(0).jpg",'Результат (Save 2)'!B254,0)</f>
        <v>Image_216.png</v>
      </c>
    </row>
    <row r="255" spans="2:6" ht="79.7" customHeight="1" x14ac:dyDescent="0.25">
      <c r="B255" t="s">
        <v>415</v>
      </c>
      <c r="C255" s="1" t="s">
        <v>278</v>
      </c>
      <c r="D255" s="1" t="str">
        <f>TRIM(_xlfn.XLOOKUP('Результат (Save 2)'!C255,Таблица!A:A,Таблица!B:B,"Ошибка",0))</f>
        <v>S, M, L, XL, XXL</v>
      </c>
      <c r="E255" s="1" t="s">
        <v>487</v>
      </c>
      <c r="F255" t="str" cm="1">
        <f t="array" ref="F255">_xlfn.XLOOKUP(C255&amp;E255,'Артикулы(Old)'!D:D,$G$1&amp;'Артикулы(Old)'!A:A&amp;"(0).jpg",'Результат (Save 2)'!B255,0)</f>
        <v>Image_216.png</v>
      </c>
    </row>
    <row r="256" spans="2:6" ht="79.7" customHeight="1" x14ac:dyDescent="0.25">
      <c r="B256" t="s">
        <v>415</v>
      </c>
      <c r="C256" s="1" t="s">
        <v>278</v>
      </c>
      <c r="D256" s="1" t="str">
        <f>TRIM(_xlfn.XLOOKUP('Результат (Save 2)'!C256,Таблица!A:A,Таблица!B:B,"Ошибка",0))</f>
        <v>S, M, L, XL, XXL</v>
      </c>
      <c r="E256" s="1" t="s">
        <v>480</v>
      </c>
      <c r="F256" t="str" cm="1">
        <f t="array" ref="F256">_xlfn.XLOOKUP(C256&amp;E256,'Артикулы(Old)'!D:D,$G$1&amp;'Артикулы(Old)'!A:A&amp;"(0).jpg",'Результат (Save 2)'!B256,0)</f>
        <v>Image_216.png</v>
      </c>
    </row>
    <row r="257" spans="2:6" ht="79.7" customHeight="1" x14ac:dyDescent="0.25">
      <c r="B257" t="s">
        <v>415</v>
      </c>
      <c r="C257" s="1" t="s">
        <v>278</v>
      </c>
      <c r="D257" s="1" t="str">
        <f>TRIM(_xlfn.XLOOKUP('Результат (Save 2)'!C257,Таблица!A:A,Таблица!B:B,"Ошибка",0))</f>
        <v>S, M, L, XL, XXL</v>
      </c>
      <c r="E257" s="1" t="s">
        <v>481</v>
      </c>
      <c r="F257" t="str" cm="1">
        <f t="array" ref="F257">_xlfn.XLOOKUP(C257&amp;E257,'Артикулы(Old)'!D:D,$G$1&amp;'Артикулы(Old)'!A:A&amp;"(0).jpg",'Результат (Save 2)'!B257,0)</f>
        <v>Image_216.png</v>
      </c>
    </row>
    <row r="258" spans="2:6" ht="72.2" customHeight="1" x14ac:dyDescent="0.25">
      <c r="B258" t="s">
        <v>416</v>
      </c>
      <c r="C258" s="1" t="s">
        <v>281</v>
      </c>
      <c r="D258" s="1" t="str">
        <f>TRIM(_xlfn.XLOOKUP('Результат (Save 2)'!C258,Таблица!A:A,Таблица!B:B,"Ошибка",0))</f>
        <v>S, M, L, XL</v>
      </c>
      <c r="E258" s="1" t="s">
        <v>9</v>
      </c>
      <c r="F258" t="str" cm="1">
        <f t="array" ref="F258">_xlfn.XLOOKUP(C258&amp;E258,'Артикулы(Old)'!D:D,$G$1&amp;'Артикулы(Old)'!A:A&amp;"(0).jpg",'Результат (Save 2)'!B258,0)</f>
        <v>Image_221.png</v>
      </c>
    </row>
    <row r="259" spans="2:6" ht="72.2" customHeight="1" x14ac:dyDescent="0.25">
      <c r="B259" t="s">
        <v>416</v>
      </c>
      <c r="C259" s="1" t="s">
        <v>281</v>
      </c>
      <c r="D259" s="1" t="str">
        <f>TRIM(_xlfn.XLOOKUP('Результат (Save 2)'!C259,Таблица!A:A,Таблица!B:B,"Ошибка",0))</f>
        <v>S, M, L, XL</v>
      </c>
      <c r="E259" s="1" t="s">
        <v>519</v>
      </c>
      <c r="F259" t="str" cm="1">
        <f t="array" ref="F259">_xlfn.XLOOKUP(C259&amp;E259,'Артикулы(Old)'!D:D,$G$1&amp;'Артикулы(Old)'!A:A&amp;"(0).jpg",'Результат (Save 2)'!B259,0)</f>
        <v>Image_221.png</v>
      </c>
    </row>
    <row r="260" spans="2:6" ht="72.2" customHeight="1" x14ac:dyDescent="0.25">
      <c r="B260" t="s">
        <v>416</v>
      </c>
      <c r="C260" s="1" t="s">
        <v>281</v>
      </c>
      <c r="D260" s="1" t="str">
        <f>TRIM(_xlfn.XLOOKUP('Результат (Save 2)'!C260,Таблица!A:A,Таблица!B:B,"Ошибка",0))</f>
        <v>S, M, L, XL</v>
      </c>
      <c r="E260" s="1" t="s">
        <v>520</v>
      </c>
      <c r="F260" t="str" cm="1">
        <f t="array" ref="F260">_xlfn.XLOOKUP(C260&amp;E260,'Артикулы(Old)'!D:D,$G$1&amp;'Артикулы(Old)'!A:A&amp;"(0).jpg",'Результат (Save 2)'!B260,0)</f>
        <v>Image_221.png</v>
      </c>
    </row>
    <row r="261" spans="2:6" ht="74.45" customHeight="1" x14ac:dyDescent="0.25">
      <c r="B261" t="s">
        <v>417</v>
      </c>
      <c r="C261" s="1" t="s">
        <v>289</v>
      </c>
      <c r="D261" s="1" t="str">
        <f>TRIM(_xlfn.XLOOKUP('Результат (Save 2)'!C261,Таблица!A:A,Таблица!B:B,"Ошибка",0))</f>
        <v>S, M, L, XL</v>
      </c>
      <c r="E261" s="1" t="s">
        <v>9</v>
      </c>
      <c r="F261" t="str" cm="1">
        <f t="array" ref="F261">_xlfn.XLOOKUP(C261&amp;E261,'Артикулы(Old)'!D:D,$G$1&amp;'Артикулы(Old)'!A:A&amp;"(0).jpg",'Результат (Save 2)'!B261,0)</f>
        <v>Image_224.png</v>
      </c>
    </row>
    <row r="262" spans="2:6" ht="74.45" customHeight="1" x14ac:dyDescent="0.25">
      <c r="B262" t="s">
        <v>417</v>
      </c>
      <c r="C262" s="1" t="s">
        <v>289</v>
      </c>
      <c r="D262" s="1" t="str">
        <f>TRIM(_xlfn.XLOOKUP('Результат (Save 2)'!C262,Таблица!A:A,Таблица!B:B,"Ошибка",0))</f>
        <v>S, M, L, XL</v>
      </c>
      <c r="E262" s="1" t="s">
        <v>519</v>
      </c>
      <c r="F262" t="str" cm="1">
        <f t="array" ref="F262">_xlfn.XLOOKUP(C262&amp;E262,'Артикулы(Old)'!D:D,$G$1&amp;'Артикулы(Old)'!A:A&amp;"(0).jpg",'Результат (Save 2)'!B262,0)</f>
        <v>Image_224.png</v>
      </c>
    </row>
    <row r="263" spans="2:6" ht="74.45" customHeight="1" x14ac:dyDescent="0.25">
      <c r="B263" t="s">
        <v>417</v>
      </c>
      <c r="C263" s="1" t="s">
        <v>289</v>
      </c>
      <c r="D263" s="1" t="str">
        <f>TRIM(_xlfn.XLOOKUP('Результат (Save 2)'!C263,Таблица!A:A,Таблица!B:B,"Ошибка",0))</f>
        <v>S, M, L, XL</v>
      </c>
      <c r="E263" s="1" t="s">
        <v>520</v>
      </c>
      <c r="F263" t="str" cm="1">
        <f t="array" ref="F263">_xlfn.XLOOKUP(C263&amp;E263,'Артикулы(Old)'!D:D,$G$1&amp;'Артикулы(Old)'!A:A&amp;"(0).jpg",'Результат (Save 2)'!B263,0)</f>
        <v>Image_224.png</v>
      </c>
    </row>
    <row r="264" spans="2:6" ht="74.45" customHeight="1" x14ac:dyDescent="0.25">
      <c r="B264" t="s">
        <v>418</v>
      </c>
      <c r="C264" s="1" t="s">
        <v>284</v>
      </c>
      <c r="D264" s="1" t="str">
        <f>TRIM(_xlfn.XLOOKUP('Результат (Save 2)'!C264,Таблица!A:A,Таблица!B:B,"Ошибка",0))</f>
        <v>S, M, L, XL</v>
      </c>
      <c r="E264" s="1" t="s">
        <v>513</v>
      </c>
      <c r="F264" t="str" cm="1">
        <f t="array" ref="F264">_xlfn.XLOOKUP(C264&amp;E264,'Артикулы(Old)'!D:D,$G$1&amp;'Артикулы(Old)'!A:A&amp;"(0).jpg",'Результат (Save 2)'!B264,0)</f>
        <v>Image_227.png</v>
      </c>
    </row>
    <row r="265" spans="2:6" ht="74.45" customHeight="1" x14ac:dyDescent="0.25">
      <c r="B265" t="s">
        <v>418</v>
      </c>
      <c r="C265" s="1" t="s">
        <v>284</v>
      </c>
      <c r="D265" s="1" t="str">
        <f>TRIM(_xlfn.XLOOKUP('Результат (Save 2)'!C265,Таблица!A:A,Таблица!B:B,"Ошибка",0))</f>
        <v>S, M, L, XL</v>
      </c>
      <c r="E265" s="1" t="s">
        <v>518</v>
      </c>
      <c r="F265" t="str" cm="1">
        <f t="array" ref="F265">_xlfn.XLOOKUP(C265&amp;E265,'Артикулы(Old)'!D:D,$G$1&amp;'Артикулы(Old)'!A:A&amp;"(0).jpg",'Результат (Save 2)'!B265,0)</f>
        <v>Image_227.png</v>
      </c>
    </row>
    <row r="266" spans="2:6" ht="74.45" customHeight="1" x14ac:dyDescent="0.25">
      <c r="B266" t="s">
        <v>418</v>
      </c>
      <c r="C266" s="1" t="s">
        <v>284</v>
      </c>
      <c r="D266" s="1" t="str">
        <f>TRIM(_xlfn.XLOOKUP('Результат (Save 2)'!C266,Таблица!A:A,Таблица!B:B,"Ошибка",0))</f>
        <v>S, M, L, XL</v>
      </c>
      <c r="E266" s="1" t="s">
        <v>515</v>
      </c>
      <c r="F266" t="str" cm="1">
        <f t="array" ref="F266">_xlfn.XLOOKUP(C266&amp;E266,'Артикулы(Old)'!D:D,$G$1&amp;'Артикулы(Old)'!A:A&amp;"(0).jpg",'Результат (Save 2)'!B266,0)</f>
        <v>Image_227.png</v>
      </c>
    </row>
    <row r="267" spans="2:6" ht="72.75" customHeight="1" x14ac:dyDescent="0.25">
      <c r="B267" t="s">
        <v>419</v>
      </c>
      <c r="C267" s="1" t="s">
        <v>296</v>
      </c>
      <c r="D267" s="1" t="str">
        <f>TRIM(_xlfn.XLOOKUP('Результат (Save 2)'!C267,Таблица!A:A,Таблица!B:B,"Ошибка",0))</f>
        <v>S, M, L, XL</v>
      </c>
      <c r="E267" s="1" t="str">
        <f ca="1">TRIM(_xlfn.XLOOKUP('Результат (Save 2)'!C267,Таблица!A:A,Таблица!E:E,"Ошибка",0))</f>
        <v>Oak Plaid</v>
      </c>
      <c r="F267" t="str" cm="1">
        <f t="array" aca="1" ref="F267" ca="1">_xlfn.XLOOKUP(C267&amp;E267,'Артикулы(Old)'!D:D,$G$1&amp;'Артикулы(Old)'!A:A&amp;"(0).jpg",'Результат (Save 2)'!B267,0)</f>
        <v>Image_230.png</v>
      </c>
    </row>
    <row r="268" spans="2:6" ht="74.849999999999994" customHeight="1" x14ac:dyDescent="0.25">
      <c r="B268" t="s">
        <v>420</v>
      </c>
      <c r="C268" s="1" t="s">
        <v>294</v>
      </c>
      <c r="D268" s="1" t="str">
        <f>TRIM(_xlfn.XLOOKUP('Результат (Save 2)'!C268,Таблица!A:A,Таблица!B:B,"Ошибка",0))</f>
        <v>S, M, L, XL</v>
      </c>
      <c r="E268" s="1" t="s">
        <v>489</v>
      </c>
      <c r="F268" t="str" cm="1">
        <f t="array" ref="F268">_xlfn.XLOOKUP(C268&amp;E268,'Артикулы(Old)'!D:D,$G$1&amp;'Артикулы(Old)'!A:A&amp;"(0).jpg",'Результат (Save 2)'!B268,0)</f>
        <v>Image_233.png</v>
      </c>
    </row>
    <row r="269" spans="2:6" ht="74.849999999999994" customHeight="1" x14ac:dyDescent="0.25">
      <c r="B269" t="s">
        <v>420</v>
      </c>
      <c r="C269" s="1" t="s">
        <v>294</v>
      </c>
      <c r="D269" s="1" t="str">
        <f>TRIM(_xlfn.XLOOKUP('Результат (Save 2)'!C269,Таблица!A:A,Таблица!B:B,"Ошибка",0))</f>
        <v>S, M, L, XL</v>
      </c>
      <c r="E269" s="1" t="s">
        <v>490</v>
      </c>
      <c r="F269" t="str" cm="1">
        <f t="array" ref="F269">_xlfn.XLOOKUP(C269&amp;E269,'Артикулы(Old)'!D:D,$G$1&amp;'Артикулы(Old)'!A:A&amp;"(0).jpg",'Результат (Save 2)'!B269,0)</f>
        <v>Image_233.png</v>
      </c>
    </row>
    <row r="270" spans="2:6" ht="74.849999999999994" customHeight="1" x14ac:dyDescent="0.25">
      <c r="B270" t="s">
        <v>420</v>
      </c>
      <c r="C270" s="1" t="s">
        <v>294</v>
      </c>
      <c r="D270" s="1" t="str">
        <f>TRIM(_xlfn.XLOOKUP('Результат (Save 2)'!C270,Таблица!A:A,Таблица!B:B,"Ошибка",0))</f>
        <v>S, M, L, XL</v>
      </c>
      <c r="E270" s="1" t="s">
        <v>491</v>
      </c>
      <c r="F270" t="str" cm="1">
        <f t="array" ref="F270">_xlfn.XLOOKUP(C270&amp;E270,'Артикулы(Old)'!D:D,$G$1&amp;'Артикулы(Old)'!A:A&amp;"(0).jpg",'Результат (Save 2)'!B270,0)</f>
        <v>Image_233.png</v>
      </c>
    </row>
    <row r="271" spans="2:6" ht="58.7" customHeight="1" x14ac:dyDescent="0.25">
      <c r="B271" t="s">
        <v>421</v>
      </c>
      <c r="C271" s="1" t="s">
        <v>291</v>
      </c>
      <c r="D271" s="1" t="str">
        <f>TRIM(_xlfn.XLOOKUP('Результат (Save 2)'!C271,Таблица!A:A,Таблица!B:B,"Ошибка",0))</f>
        <v>S, M, L, XL</v>
      </c>
      <c r="E271" s="1" t="s">
        <v>516</v>
      </c>
      <c r="F271" t="str" cm="1">
        <f t="array" ref="F271">_xlfn.XLOOKUP(C271&amp;E271,'Артикулы(Old)'!D:D,$G$1&amp;'Артикулы(Old)'!A:A&amp;"(0).jpg",'Результат (Save 2)'!B271,0)</f>
        <v>Image_236.png</v>
      </c>
    </row>
    <row r="272" spans="2:6" ht="58.7" customHeight="1" x14ac:dyDescent="0.25">
      <c r="B272" t="s">
        <v>421</v>
      </c>
      <c r="C272" s="1" t="s">
        <v>291</v>
      </c>
      <c r="D272" s="1" t="str">
        <f>TRIM(_xlfn.XLOOKUP('Результат (Save 2)'!C272,Таблица!A:A,Таблица!B:B,"Ошибка",0))</f>
        <v>S, M, L, XL</v>
      </c>
      <c r="E272" s="1" t="s">
        <v>9</v>
      </c>
      <c r="F272" t="str" cm="1">
        <f t="array" ref="F272">_xlfn.XLOOKUP(C272&amp;E272,'Артикулы(Old)'!D:D,$G$1&amp;'Артикулы(Old)'!A:A&amp;"(0).jpg",'Результат (Save 2)'!B272,0)</f>
        <v>Image_236.png</v>
      </c>
    </row>
    <row r="273" spans="2:6" ht="58.7" customHeight="1" x14ac:dyDescent="0.25">
      <c r="B273" t="s">
        <v>421</v>
      </c>
      <c r="C273" s="1" t="s">
        <v>291</v>
      </c>
      <c r="D273" s="1" t="str">
        <f>TRIM(_xlfn.XLOOKUP('Результат (Save 2)'!C273,Таблица!A:A,Таблица!B:B,"Ошибка",0))</f>
        <v>S, M, L, XL</v>
      </c>
      <c r="E273" s="1" t="s">
        <v>517</v>
      </c>
      <c r="F273" t="str" cm="1">
        <f t="array" ref="F273">_xlfn.XLOOKUP(C273&amp;E273,'Артикулы(Old)'!D:D,$G$1&amp;'Артикулы(Old)'!A:A&amp;"(0).jpg",'Результат (Save 2)'!B273,0)</f>
        <v>Image_236.png</v>
      </c>
    </row>
    <row r="274" spans="2:6" ht="72.95" customHeight="1" x14ac:dyDescent="0.25">
      <c r="B274" t="s">
        <v>422</v>
      </c>
      <c r="C274" s="1" t="s">
        <v>307</v>
      </c>
      <c r="D274" s="1" t="str">
        <f>TRIM(_xlfn.XLOOKUP('Результат (Save 2)'!C274,Таблица!A:A,Таблица!B:B,"Ошибка",0))</f>
        <v>S, M, L, XL</v>
      </c>
      <c r="E274" s="1" t="s">
        <v>493</v>
      </c>
      <c r="F274" t="str" cm="1">
        <f t="array" ref="F274">_xlfn.XLOOKUP(C274&amp;E274,'Артикулы(Old)'!D:D,$G$1&amp;'Артикулы(Old)'!A:A&amp;"(0).jpg",'Результат (Save 2)'!B274,0)</f>
        <v>Image_239.png</v>
      </c>
    </row>
    <row r="275" spans="2:6" ht="72.95" customHeight="1" x14ac:dyDescent="0.25">
      <c r="B275" t="s">
        <v>422</v>
      </c>
      <c r="C275" s="1" t="s">
        <v>307</v>
      </c>
      <c r="D275" s="1" t="str">
        <f>TRIM(_xlfn.XLOOKUP('Результат (Save 2)'!C275,Таблица!A:A,Таблица!B:B,"Ошибка",0))</f>
        <v>S, M, L, XL</v>
      </c>
      <c r="E275" s="1" t="s">
        <v>495</v>
      </c>
      <c r="F275" t="str" cm="1">
        <f t="array" ref="F275">_xlfn.XLOOKUP(C275&amp;E275,'Артикулы(Old)'!D:D,$G$1&amp;'Артикулы(Old)'!A:A&amp;"(0).jpg",'Результат (Save 2)'!B275,0)</f>
        <v>Image_239.png</v>
      </c>
    </row>
    <row r="276" spans="2:6" ht="72.95" customHeight="1" x14ac:dyDescent="0.25">
      <c r="B276" t="s">
        <v>422</v>
      </c>
      <c r="C276" s="1" t="s">
        <v>307</v>
      </c>
      <c r="D276" s="1" t="str">
        <f>TRIM(_xlfn.XLOOKUP('Результат (Save 2)'!C276,Таблица!A:A,Таблица!B:B,"Ошибка",0))</f>
        <v>S, M, L, XL</v>
      </c>
      <c r="E276" s="1" t="s">
        <v>456</v>
      </c>
      <c r="F276" t="str" cm="1">
        <f t="array" ref="F276">_xlfn.XLOOKUP(C276&amp;E276,'Артикулы(Old)'!D:D,$G$1&amp;'Артикулы(Old)'!A:A&amp;"(0).jpg",'Результат (Save 2)'!B276,0)</f>
        <v>Image_239.png</v>
      </c>
    </row>
    <row r="277" spans="2:6" ht="72.95" customHeight="1" x14ac:dyDescent="0.25">
      <c r="B277" t="s">
        <v>422</v>
      </c>
      <c r="C277" s="1" t="s">
        <v>307</v>
      </c>
      <c r="D277" s="1" t="str">
        <f>TRIM(_xlfn.XLOOKUP('Результат (Save 2)'!C277,Таблица!A:A,Таблица!B:B,"Ошибка",0))</f>
        <v>S, M, L, XL</v>
      </c>
      <c r="E277" s="1" t="s">
        <v>514</v>
      </c>
      <c r="F277" t="str" cm="1">
        <f t="array" ref="F277">_xlfn.XLOOKUP(C277&amp;E277,'Артикулы(Old)'!D:D,$G$1&amp;'Артикулы(Old)'!A:A&amp;"(0).jpg",'Результат (Save 2)'!B277,0)</f>
        <v>Image_239.png</v>
      </c>
    </row>
    <row r="278" spans="2:6" ht="72.2" customHeight="1" x14ac:dyDescent="0.25">
      <c r="B278" t="s">
        <v>423</v>
      </c>
      <c r="C278" s="1" t="s">
        <v>305</v>
      </c>
      <c r="D278" s="1" t="str">
        <f>TRIM(_xlfn.XLOOKUP('Результат (Save 2)'!C278,Таблица!A:A,Таблица!B:B,"Ошибка",0))</f>
        <v>S, M, L, XL</v>
      </c>
      <c r="E278" s="1" t="s">
        <v>516</v>
      </c>
      <c r="F278" t="str" cm="1">
        <f t="array" ref="F278">_xlfn.XLOOKUP(C278&amp;E278,'Артикулы(Old)'!D:D,$G$1&amp;'Артикулы(Old)'!A:A&amp;"(0).jpg",'Результат (Save 2)'!B278,0)</f>
        <v>Image_242.png</v>
      </c>
    </row>
    <row r="279" spans="2:6" ht="72.2" customHeight="1" x14ac:dyDescent="0.25">
      <c r="B279" t="s">
        <v>423</v>
      </c>
      <c r="C279" s="1" t="s">
        <v>305</v>
      </c>
      <c r="D279" s="1" t="str">
        <f>TRIM(_xlfn.XLOOKUP('Результат (Save 2)'!C279,Таблица!A:A,Таблица!B:B,"Ошибка",0))</f>
        <v>S, M, L, XL</v>
      </c>
      <c r="E279" s="1" t="s">
        <v>515</v>
      </c>
      <c r="F279" t="str" cm="1">
        <f t="array" ref="F279">_xlfn.XLOOKUP(C279&amp;E279,'Артикулы(Old)'!D:D,$G$1&amp;'Артикулы(Old)'!A:A&amp;"(0).jpg",'Результат (Save 2)'!B279,0)</f>
        <v>Image_242.png</v>
      </c>
    </row>
    <row r="280" spans="2:6" ht="71.849999999999994" customHeight="1" x14ac:dyDescent="0.25">
      <c r="B280" t="s">
        <v>424</v>
      </c>
      <c r="C280" s="1" t="s">
        <v>299</v>
      </c>
      <c r="D280" s="1" t="str">
        <f>TRIM(_xlfn.XLOOKUP('Результат (Save 2)'!C280,Таблица!A:A,Таблица!B:B,"Ошибка",0))</f>
        <v>S, M, L, XL</v>
      </c>
      <c r="E280" s="1" t="s">
        <v>497</v>
      </c>
      <c r="F280" t="str" cm="1">
        <f t="array" ref="F280">_xlfn.XLOOKUP(C280&amp;E280,'Артикулы(Old)'!D:D,$G$1&amp;'Артикулы(Old)'!A:A&amp;"(0).jpg",'Результат (Save 2)'!B280,0)</f>
        <v>Image_245.png</v>
      </c>
    </row>
    <row r="281" spans="2:6" ht="71.849999999999994" customHeight="1" x14ac:dyDescent="0.25">
      <c r="B281" t="s">
        <v>424</v>
      </c>
      <c r="C281" s="1" t="s">
        <v>299</v>
      </c>
      <c r="D281" s="1" t="str">
        <f>TRIM(_xlfn.XLOOKUP('Результат (Save 2)'!C281,Таблица!A:A,Таблица!B:B,"Ошибка",0))</f>
        <v>S, M, L, XL</v>
      </c>
      <c r="E281" s="1" t="s">
        <v>496</v>
      </c>
      <c r="F281" t="str" cm="1">
        <f t="array" ref="F281">_xlfn.XLOOKUP(C281&amp;E281,'Артикулы(Old)'!D:D,$G$1&amp;'Артикулы(Old)'!A:A&amp;"(0).jpg",'Результат (Save 2)'!B281,0)</f>
        <v>Image_245.png</v>
      </c>
    </row>
    <row r="282" spans="2:6" ht="71.849999999999994" customHeight="1" x14ac:dyDescent="0.25">
      <c r="B282" t="s">
        <v>424</v>
      </c>
      <c r="C282" s="1" t="s">
        <v>299</v>
      </c>
      <c r="D282" s="1" t="str">
        <f>TRIM(_xlfn.XLOOKUP('Результат (Save 2)'!C282,Таблица!A:A,Таблица!B:B,"Ошибка",0))</f>
        <v>S, M, L, XL</v>
      </c>
      <c r="E282" s="1" t="s">
        <v>456</v>
      </c>
      <c r="F282" t="str" cm="1">
        <f t="array" ref="F282">_xlfn.XLOOKUP(C282&amp;E282,'Артикулы(Old)'!D:D,$G$1&amp;'Артикулы(Old)'!A:A&amp;"(0).jpg",'Результат (Save 2)'!B282,0)</f>
        <v>Image_245.png</v>
      </c>
    </row>
    <row r="283" spans="2:6" ht="71.849999999999994" customHeight="1" x14ac:dyDescent="0.25">
      <c r="B283" t="s">
        <v>424</v>
      </c>
      <c r="C283" s="1" t="s">
        <v>299</v>
      </c>
      <c r="D283" s="1" t="str">
        <f>TRIM(_xlfn.XLOOKUP('Результат (Save 2)'!C283,Таблица!A:A,Таблица!B:B,"Ошибка",0))</f>
        <v>S, M, L, XL</v>
      </c>
      <c r="E283" s="1" t="s">
        <v>514</v>
      </c>
      <c r="F283" t="str" cm="1">
        <f t="array" ref="F283">_xlfn.XLOOKUP(C283&amp;E283,'Артикулы(Old)'!D:D,$G$1&amp;'Артикулы(Old)'!A:A&amp;"(0).jpg",'Результат (Save 2)'!B283,0)</f>
        <v>Image_245.png</v>
      </c>
    </row>
    <row r="284" spans="2:6" ht="70.349999999999994" customHeight="1" x14ac:dyDescent="0.25">
      <c r="B284" t="s">
        <v>425</v>
      </c>
      <c r="C284" s="1" t="s">
        <v>312</v>
      </c>
      <c r="D284" s="1" t="str">
        <f>TRIM(_xlfn.XLOOKUP('Результат (Save 2)'!C284,Таблица!A:A,Таблица!B:B,"Ошибка",0))</f>
        <v>S, M, L, XL</v>
      </c>
      <c r="E284" s="1" t="s">
        <v>9</v>
      </c>
      <c r="F284" t="str" cm="1">
        <f t="array" ref="F284">_xlfn.XLOOKUP(C284&amp;E284,'Артикулы(Old)'!D:D,$G$1&amp;'Артикулы(Old)'!A:A&amp;"(0).jpg",'Результат (Save 2)'!B284,0)</f>
        <v>Image_248.png</v>
      </c>
    </row>
    <row r="285" spans="2:6" ht="70.349999999999994" customHeight="1" x14ac:dyDescent="0.25">
      <c r="B285" t="s">
        <v>425</v>
      </c>
      <c r="C285" s="1" t="s">
        <v>312</v>
      </c>
      <c r="D285" s="1" t="str">
        <f>TRIM(_xlfn.XLOOKUP('Результат (Save 2)'!C285,Таблица!A:A,Таблица!B:B,"Ошибка",0))</f>
        <v>S, M, L, XL</v>
      </c>
      <c r="E285" s="1" t="s">
        <v>513</v>
      </c>
      <c r="F285" t="str" cm="1">
        <f t="array" ref="F285">_xlfn.XLOOKUP(C285&amp;E285,'Артикулы(Old)'!D:D,$G$1&amp;'Артикулы(Old)'!A:A&amp;"(0).jpg",'Результат (Save 2)'!B285,0)</f>
        <v>Image_248.png</v>
      </c>
    </row>
    <row r="286" spans="2:6" x14ac:dyDescent="0.25">
      <c r="B286" t="s">
        <v>426</v>
      </c>
      <c r="C286" s="1" t="s">
        <v>304</v>
      </c>
      <c r="D286" s="1" t="str">
        <f>TRIM(_xlfn.XLOOKUP('Результат (Save 2)'!C286,Таблица!A:A,Таблица!B:B,"Ошибка",0))</f>
        <v>S, M, L, XL</v>
      </c>
      <c r="E286" s="1" t="s">
        <v>9</v>
      </c>
      <c r="F286" t="str" cm="1">
        <f t="array" ref="F286">_xlfn.XLOOKUP(C286&amp;E286,'Артикулы(Old)'!D:D,$G$1&amp;'Артикулы(Old)'!A:A&amp;"(0).jpg",'Результат (Save 2)'!B286,0)</f>
        <v>https://goorin.ru/components/com_jshopping/files/img_products/full_21-715-09(0).jpg</v>
      </c>
    </row>
    <row r="287" spans="2:6" ht="108.95" customHeight="1" x14ac:dyDescent="0.25">
      <c r="B287" t="s">
        <v>426</v>
      </c>
      <c r="C287" s="1" t="s">
        <v>304</v>
      </c>
      <c r="D287" s="1" t="str">
        <f>TRIM(_xlfn.XLOOKUP('Результат (Save 2)'!C287,Таблица!A:A,Таблица!B:B,"Ошибка",0))</f>
        <v>S, M, L, XL</v>
      </c>
      <c r="E287" s="1" t="s">
        <v>512</v>
      </c>
      <c r="F287" t="str" cm="1">
        <f t="array" ref="F287">_xlfn.XLOOKUP(C287&amp;E287,'Артикулы(Old)'!D:D,$G$1&amp;'Артикулы(Old)'!A:A&amp;"(0).jpg",'Результат (Save 2)'!B287,0)</f>
        <v>https://goorin.ru/components/com_jshopping/files/img_products/full_21-715-00(0).jpg</v>
      </c>
    </row>
    <row r="288" spans="2:6" ht="108.95" customHeight="1" x14ac:dyDescent="0.25">
      <c r="B288" t="s">
        <v>427</v>
      </c>
      <c r="C288" s="1" t="s">
        <v>309</v>
      </c>
      <c r="D288" s="1" t="str">
        <f>TRIM(_xlfn.XLOOKUP('Результат (Save 2)'!C288,Таблица!A:A,Таблица!B:B,"Ошибка",0))</f>
        <v>S, M, L, XL, XXL</v>
      </c>
      <c r="E288" s="1" t="s">
        <v>9</v>
      </c>
      <c r="F288" t="str" cm="1">
        <f t="array" ref="F288">_xlfn.XLOOKUP(C288&amp;E288,'Артикулы(Old)'!D:D,$G$1&amp;'Артикулы(Old)'!A:A&amp;"(0).jpg",'Результат (Save 2)'!B288,0)</f>
        <v>https://goorin.ru/components/com_jshopping/files/img_products/full_21-018-09(0).jpg</v>
      </c>
    </row>
    <row r="289" spans="2:6" ht="108.95" customHeight="1" x14ac:dyDescent="0.25">
      <c r="B289" t="s">
        <v>427</v>
      </c>
      <c r="C289" s="1" t="s">
        <v>309</v>
      </c>
      <c r="D289" s="1" t="str">
        <f>TRIM(_xlfn.XLOOKUP('Результат (Save 2)'!C289,Таблица!A:A,Таблица!B:B,"Ошибка",0))</f>
        <v>S, M, L, XL, XXL</v>
      </c>
      <c r="E289" s="1" t="s">
        <v>507</v>
      </c>
      <c r="F289" t="str" cm="1">
        <f t="array" ref="F289">_xlfn.XLOOKUP(C289&amp;E289,'Артикулы(Old)'!D:D,$G$1&amp;'Артикулы(Old)'!A:A&amp;"(0).jpg",'Результат (Save 2)'!B289,0)</f>
        <v>https://goorin.ru/components/com_jshopping/files/img_products/full_21-018-36(0).jpg</v>
      </c>
    </row>
    <row r="290" spans="2:6" ht="108.95" customHeight="1" x14ac:dyDescent="0.25">
      <c r="B290" t="s">
        <v>427</v>
      </c>
      <c r="C290" s="1" t="s">
        <v>309</v>
      </c>
      <c r="D290" s="1" t="str">
        <f>TRIM(_xlfn.XLOOKUP('Результат (Save 2)'!C290,Таблица!A:A,Таблица!B:B,"Ошибка",0))</f>
        <v>S, M, L, XL, XXL</v>
      </c>
      <c r="E290" s="1" t="s">
        <v>508</v>
      </c>
      <c r="F290" t="str" cm="1">
        <f t="array" ref="F290">_xlfn.XLOOKUP(C290&amp;E290,'Артикулы(Old)'!D:D,$G$1&amp;'Артикулы(Old)'!A:A&amp;"(0).jpg",'Результат (Save 2)'!B290,0)</f>
        <v>https://goorin.ru/components/com_jshopping/files/img_products/full_21-018-06(0).jpg</v>
      </c>
    </row>
    <row r="291" spans="2:6" ht="108.95" customHeight="1" x14ac:dyDescent="0.25">
      <c r="B291" t="s">
        <v>427</v>
      </c>
      <c r="C291" s="1" t="s">
        <v>309</v>
      </c>
      <c r="D291" s="1" t="str">
        <f>TRIM(_xlfn.XLOOKUP('Результат (Save 2)'!C291,Таблица!A:A,Таблица!B:B,"Ошибка",0))</f>
        <v>S, M, L, XL, XXL</v>
      </c>
      <c r="E291" s="1" t="s">
        <v>509</v>
      </c>
      <c r="F291" t="str" cm="1">
        <f t="array" ref="F291">_xlfn.XLOOKUP(C291&amp;E291,'Артикулы(Old)'!D:D,$G$1&amp;'Артикулы(Old)'!A:A&amp;"(0).jpg",'Результат (Save 2)'!B291,0)</f>
        <v>https://goorin.ru/components/com_jshopping/files/img_products/full_21-018-02(0).jpg</v>
      </c>
    </row>
    <row r="292" spans="2:6" ht="72.599999999999994" customHeight="1" x14ac:dyDescent="0.25">
      <c r="B292" t="s">
        <v>428</v>
      </c>
      <c r="C292" s="1" t="s">
        <v>302</v>
      </c>
      <c r="D292" s="1" t="str">
        <f>TRIM(_xlfn.XLOOKUP('Результат (Save 2)'!C292,Таблица!A:A,Таблица!B:B,"Ошибка",0))</f>
        <v>S, M, L, XL, XXL</v>
      </c>
      <c r="E292" s="1" t="s">
        <v>498</v>
      </c>
      <c r="F292" t="str" cm="1">
        <f t="array" ref="F292">_xlfn.XLOOKUP(C292&amp;E292,'Артикулы(Old)'!D:D,$G$1&amp;'Артикулы(Old)'!A:A&amp;"(0).jpg",'Результат (Save 2)'!B292,0)</f>
        <v>Image_257.png</v>
      </c>
    </row>
    <row r="293" spans="2:6" ht="72.599999999999994" customHeight="1" x14ac:dyDescent="0.25">
      <c r="B293" t="s">
        <v>428</v>
      </c>
      <c r="C293" s="1" t="s">
        <v>302</v>
      </c>
      <c r="D293" s="1" t="str">
        <f>TRIM(_xlfn.XLOOKUP('Результат (Save 2)'!C293,Таблица!A:A,Таблица!B:B,"Ошибка",0))</f>
        <v>S, M, L, XL, XXL</v>
      </c>
      <c r="E293" s="1" t="s">
        <v>499</v>
      </c>
      <c r="F293" t="str" cm="1">
        <f t="array" ref="F293">_xlfn.XLOOKUP(C293&amp;E293,'Артикулы(Old)'!D:D,$G$1&amp;'Артикулы(Old)'!A:A&amp;"(0).jpg",'Результат (Save 2)'!B293,0)</f>
        <v>Image_257.png</v>
      </c>
    </row>
    <row r="294" spans="2:6" ht="67.7" customHeight="1" x14ac:dyDescent="0.25">
      <c r="B294" t="s">
        <v>429</v>
      </c>
      <c r="C294" s="1" t="s">
        <v>322</v>
      </c>
      <c r="D294" s="1" t="str">
        <f>TRIM(_xlfn.XLOOKUP('Результат (Save 2)'!C294,Таблица!A:A,Таблица!B:B,"Ошибка",0))</f>
        <v>S, M, L, XL</v>
      </c>
      <c r="E294" s="1" t="str">
        <f ca="1">TRIM(_xlfn.XLOOKUP('Результат (Save 2)'!C294,Таблица!A:A,Таблица!E:E,"Ошибка",0))</f>
        <v>Dark Coffee</v>
      </c>
      <c r="F294" t="str" cm="1">
        <f t="array" aca="1" ref="F294" ca="1">_xlfn.XLOOKUP(C294&amp;E294,'Артикулы(Old)'!D:D,$G$1&amp;'Артикулы(Old)'!A:A&amp;"(0).jpg",'Результат (Save 2)'!B294,0)</f>
        <v>Image_260.png</v>
      </c>
    </row>
    <row r="295" spans="2:6" ht="108.95" customHeight="1" x14ac:dyDescent="0.25">
      <c r="B295" t="s">
        <v>430</v>
      </c>
      <c r="C295" s="1" t="s">
        <v>318</v>
      </c>
      <c r="D295" s="1" t="str">
        <f>TRIM(_xlfn.XLOOKUP('Результат (Save 2)'!C295,Таблица!A:A,Таблица!B:B,"Ошибка",0))</f>
        <v>S, M, L, XL</v>
      </c>
      <c r="E295" s="1" t="str">
        <f ca="1">TRIM(_xlfn.XLOOKUP('Результат (Save 2)'!C295,Таблица!A:A,Таблица!E:E,"Ошибка",0))</f>
        <v>Black</v>
      </c>
      <c r="F295" t="str" cm="1">
        <f t="array" aca="1" ref="F295" ca="1">_xlfn.XLOOKUP(C295&amp;E295,'Артикулы(Old)'!D:D,$G$1&amp;'Артикулы(Old)'!A:A&amp;"(0).jpg",'Результат (Save 2)'!B295,0)</f>
        <v>https://goorin.ru/components/com_jshopping/files/img_products/full_21-019-09(0).jpg</v>
      </c>
    </row>
    <row r="296" spans="2:6" ht="68.650000000000006" customHeight="1" x14ac:dyDescent="0.25">
      <c r="B296" t="s">
        <v>431</v>
      </c>
      <c r="C296" s="1" t="s">
        <v>315</v>
      </c>
      <c r="D296" s="1" t="str">
        <f>TRIM(_xlfn.XLOOKUP('Результат (Save 2)'!C296,Таблица!A:A,Таблица!B:B,"Ошибка",0))</f>
        <v>S, M, L, XL</v>
      </c>
      <c r="E296" s="1" t="str">
        <f ca="1">TRIM(_xlfn.XLOOKUP('Результат (Save 2)'!C296,Таблица!A:A,Таблица!E:E,"Ошибка",0))</f>
        <v>Brown</v>
      </c>
      <c r="F296" t="str" cm="1">
        <f t="array" aca="1" ref="F296" ca="1">_xlfn.XLOOKUP(C296&amp;E296,'Артикулы(Old)'!D:D,$G$1&amp;'Артикулы(Old)'!A:A&amp;"(0).jpg",'Результат (Save 2)'!B296,0)</f>
        <v>Image_266.png</v>
      </c>
    </row>
    <row r="297" spans="2:6" ht="108.95" customHeight="1" x14ac:dyDescent="0.25">
      <c r="B297" t="s">
        <v>432</v>
      </c>
      <c r="C297" s="1" t="s">
        <v>324</v>
      </c>
      <c r="D297" s="1" t="str">
        <f>TRIM(_xlfn.XLOOKUP('Результат (Save 2)'!C297,Таблица!A:A,Таблица!B:B,"Ошибка",0))</f>
        <v>S, M, L, XL</v>
      </c>
      <c r="E297" s="1" t="str">
        <f ca="1">TRIM(_xlfn.XLOOKUP('Результат (Save 2)'!C297,Таблица!A:A,Таблица!E:E,"Ошибка",0))</f>
        <v>Black</v>
      </c>
      <c r="F297" t="str" cm="1">
        <f t="array" aca="1" ref="F297" ca="1">_xlfn.XLOOKUP(C297&amp;E297,'Артикулы(Old)'!D:D,$G$1&amp;'Артикулы(Old)'!A:A&amp;"(0).jpg",'Результат (Save 2)'!B297,0)</f>
        <v>https://goorin.ru/components/com_jshopping/files/img_products/full_21-016-09(0).jpg</v>
      </c>
    </row>
    <row r="298" spans="2:6" ht="108.95" customHeight="1" x14ac:dyDescent="0.25">
      <c r="B298" t="s">
        <v>433</v>
      </c>
      <c r="C298" s="1" t="s">
        <v>328</v>
      </c>
      <c r="D298" s="1" t="str">
        <f>TRIM(_xlfn.XLOOKUP('Результат (Save 2)'!C298,Таблица!A:A,Таблица!B:B,"Ошибка",0))</f>
        <v>S, M, L, XL</v>
      </c>
      <c r="E298" s="1" t="s">
        <v>500</v>
      </c>
      <c r="F298" t="str" cm="1">
        <f t="array" ref="F298">_xlfn.XLOOKUP(C298&amp;E298,'Артикулы(Old)'!D:D,$G$1&amp;'Артикулы(Old)'!A:A&amp;"(0).jpg",'Результат (Save 2)'!B298,0)</f>
        <v>https://goorin.ru/components/com_jshopping/files/img_products/full_21-422-05(0).jpg</v>
      </c>
    </row>
    <row r="299" spans="2:6" ht="108.95" customHeight="1" x14ac:dyDescent="0.25">
      <c r="B299" t="s">
        <v>433</v>
      </c>
      <c r="C299" s="1" t="s">
        <v>328</v>
      </c>
      <c r="D299" s="1" t="str">
        <f>TRIM(_xlfn.XLOOKUP('Результат (Save 2)'!C299,Таблица!A:A,Таблица!B:B,"Ошибка",0))</f>
        <v>S, M, L, XL</v>
      </c>
      <c r="E299" s="1" t="s">
        <v>501</v>
      </c>
      <c r="F299" t="str" cm="1">
        <f t="array" ref="F299">_xlfn.XLOOKUP(C299&amp;E299,'Артикулы(Old)'!D:D,$G$1&amp;'Артикулы(Old)'!A:A&amp;"(0).jpg",'Результат (Save 2)'!B299,0)</f>
        <v>https://goorin.ru/components/com_jshopping/files/img_products/full_21-422-06(0).jpg</v>
      </c>
    </row>
    <row r="300" spans="2:6" ht="108.95" customHeight="1" x14ac:dyDescent="0.25">
      <c r="B300" t="s">
        <v>434</v>
      </c>
      <c r="C300" s="1" t="s">
        <v>331</v>
      </c>
      <c r="D300" s="1" t="str">
        <f>TRIM(_xlfn.XLOOKUP('Результат (Save 2)'!C300,Таблица!A:A,Таблица!B:B,"Ошибка",0))</f>
        <v>S, M, L, XL</v>
      </c>
      <c r="E300" s="1" t="s">
        <v>9</v>
      </c>
      <c r="F300" t="str" cm="1">
        <f t="array" ref="F300">_xlfn.XLOOKUP(C300&amp;E300,'Артикулы(Old)'!D:D,$G$1&amp;'Артикулы(Old)'!A:A&amp;"(0).jpg",'Результат (Save 2)'!B300,0)</f>
        <v>https://goorin.ru/components/com_jshopping/files/img_products/full_21-004-09(0).jpg</v>
      </c>
    </row>
    <row r="301" spans="2:6" ht="108.95" customHeight="1" x14ac:dyDescent="0.25">
      <c r="B301" t="s">
        <v>434</v>
      </c>
      <c r="C301" s="1" t="s">
        <v>331</v>
      </c>
      <c r="D301" s="1" t="str">
        <f>TRIM(_xlfn.XLOOKUP('Результат (Save 2)'!C301,Таблица!A:A,Таблица!B:B,"Ошибка",0))</f>
        <v>S, M, L, XL</v>
      </c>
      <c r="E301" s="1" t="s">
        <v>317</v>
      </c>
      <c r="F301" t="str" cm="1">
        <f t="array" ref="F301">_xlfn.XLOOKUP(C301&amp;E301,'Артикулы(Old)'!D:D,$G$1&amp;'Артикулы(Old)'!A:A&amp;"(0).jpg",'Результат (Save 2)'!B301,0)</f>
        <v>https://goorin.ru/components/com_jshopping/files/img_products/full_21-004-14(0).jpg</v>
      </c>
    </row>
    <row r="302" spans="2:6" ht="108.95" customHeight="1" x14ac:dyDescent="0.25">
      <c r="B302" t="s">
        <v>435</v>
      </c>
      <c r="C302" s="1" t="s">
        <v>325</v>
      </c>
      <c r="D302" s="1" t="str">
        <f>TRIM(_xlfn.XLOOKUP('Результат (Save 2)'!C302,Таблица!A:A,Таблица!B:B,"Ошибка",0))</f>
        <v>S, M, L, XL</v>
      </c>
      <c r="E302" s="1" t="str">
        <f ca="1">TRIM(_xlfn.XLOOKUP('Результат (Save 2)'!C302,Таблица!A:A,Таблица!E:E,"Ошибка",0))</f>
        <v>Black</v>
      </c>
      <c r="F302" t="str" cm="1">
        <f t="array" aca="1" ref="F302" ca="1">_xlfn.XLOOKUP(C302&amp;E302,'Артикулы(Old)'!D:D,$G$1&amp;'Артикулы(Old)'!A:A&amp;"(0).jpg",'Результат (Save 2)'!B302,0)</f>
        <v>https://goorin.ru/components/com_jshopping/files/img_products/full_21-005-09(0).jpg</v>
      </c>
    </row>
    <row r="303" spans="2:6" ht="108.95" customHeight="1" x14ac:dyDescent="0.25">
      <c r="B303" t="s">
        <v>436</v>
      </c>
      <c r="C303" s="1" t="s">
        <v>338</v>
      </c>
      <c r="D303" s="1" t="str">
        <f>TRIM(_xlfn.XLOOKUP('Результат (Save 2)'!C303,Таблица!A:A,Таблица!B:B,"Ошибка",0))</f>
        <v>S, M, L, XL, XXL</v>
      </c>
      <c r="E303" s="1" t="s">
        <v>511</v>
      </c>
      <c r="F303" t="str" cm="1">
        <f t="array" ref="F303">_xlfn.XLOOKUP(C303&amp;E303,'Артикулы(Old)'!D:D,$G$1&amp;'Артикулы(Old)'!A:A&amp;"(0).jpg",'Результат (Save 2)'!B303,0)</f>
        <v>https://goorin.ru/components/com_jshopping/files/img_products/full_21-047-05(0).jpg</v>
      </c>
    </row>
    <row r="304" spans="2:6" ht="80.099999999999994" customHeight="1" x14ac:dyDescent="0.25">
      <c r="B304" t="s">
        <v>436</v>
      </c>
      <c r="C304" s="1" t="s">
        <v>338</v>
      </c>
      <c r="D304" s="1" t="str">
        <f>TRIM(_xlfn.XLOOKUP('Результат (Save 2)'!C304,Таблица!A:A,Таблица!B:B,"Ошибка",0))</f>
        <v>S, M, L, XL, XXL</v>
      </c>
      <c r="E304" s="1" t="s">
        <v>492</v>
      </c>
      <c r="F304" t="str" cm="1">
        <f t="array" ref="F304">_xlfn.XLOOKUP(C304&amp;E304,'Артикулы(Old)'!D:D,$G$1&amp;'Артикулы(Old)'!A:A&amp;"(0).jpg",'Результат (Save 2)'!B304,0)</f>
        <v>Image_281.png</v>
      </c>
    </row>
    <row r="305" spans="2:6" ht="108.95" customHeight="1" x14ac:dyDescent="0.25">
      <c r="B305" t="s">
        <v>436</v>
      </c>
      <c r="C305" s="1" t="s">
        <v>338</v>
      </c>
      <c r="D305" s="1" t="str">
        <f>TRIM(_xlfn.XLOOKUP('Результат (Save 2)'!C305,Таблица!A:A,Таблица!B:B,"Ошибка",0))</f>
        <v>S, M, L, XL, XXL</v>
      </c>
      <c r="E305" s="1" t="s">
        <v>508</v>
      </c>
      <c r="F305" t="str" cm="1">
        <f t="array" ref="F305">_xlfn.XLOOKUP(C305&amp;E305,'Артикулы(Old)'!D:D,$G$1&amp;'Артикулы(Old)'!A:A&amp;"(0).jpg",'Результат (Save 2)'!B305,0)</f>
        <v>https://goorin.ru/components/com_jshopping/files/img_products/full_21-047-06(0).jpg</v>
      </c>
    </row>
    <row r="306" spans="2:6" ht="108.95" customHeight="1" x14ac:dyDescent="0.25">
      <c r="B306" t="s">
        <v>436</v>
      </c>
      <c r="C306" s="1" t="s">
        <v>338</v>
      </c>
      <c r="D306" s="1" t="str">
        <f>TRIM(_xlfn.XLOOKUP('Результат (Save 2)'!C306,Таблица!A:A,Таблица!B:B,"Ошибка",0))</f>
        <v>S, M, L, XL, XXL</v>
      </c>
      <c r="E306" s="1" t="s">
        <v>9</v>
      </c>
      <c r="F306" t="str" cm="1">
        <f t="array" ref="F306">_xlfn.XLOOKUP(C306&amp;E306,'Артикулы(Old)'!D:D,$G$1&amp;'Артикулы(Old)'!A:A&amp;"(0).jpg",'Результат (Save 2)'!B306,0)</f>
        <v>https://goorin.ru/components/com_jshopping/files/img_products/full_21-047-09(0).jpg</v>
      </c>
    </row>
    <row r="307" spans="2:6" ht="108.95" customHeight="1" x14ac:dyDescent="0.25">
      <c r="B307" t="s">
        <v>436</v>
      </c>
      <c r="C307" s="1" t="s">
        <v>338</v>
      </c>
      <c r="D307" s="1" t="str">
        <f>TRIM(_xlfn.XLOOKUP('Результат (Save 2)'!C307,Таблица!A:A,Таблица!B:B,"Ошибка",0))</f>
        <v>S, M, L, XL, XXL</v>
      </c>
      <c r="E307" s="1" t="s">
        <v>510</v>
      </c>
      <c r="F307" t="str" cm="1">
        <f t="array" ref="F307">_xlfn.XLOOKUP(C307&amp;E307,'Артикулы(Old)'!D:D,$G$1&amp;'Артикулы(Old)'!A:A&amp;"(0).jpg",'Результат (Save 2)'!B307,0)</f>
        <v>https://goorin.ru/components/com_jshopping/files/img_products/full_21-047-12(0).jpg</v>
      </c>
    </row>
    <row r="308" spans="2:6" ht="108.95" customHeight="1" x14ac:dyDescent="0.25">
      <c r="B308" t="s">
        <v>437</v>
      </c>
      <c r="C308" s="1" t="s">
        <v>335</v>
      </c>
      <c r="D308" s="1" t="str">
        <f>TRIM(_xlfn.XLOOKUP('Результат (Save 2)'!C308,Таблица!A:A,Таблица!B:B,"Ошибка",0))</f>
        <v>S, M, L, XL, XXL</v>
      </c>
      <c r="E308" s="1" t="s">
        <v>9</v>
      </c>
      <c r="F308" t="str" cm="1">
        <f t="array" ref="F308">_xlfn.XLOOKUP(C308&amp;E308,'Артикулы(Old)'!D:D,$G$1&amp;'Артикулы(Old)'!A:A&amp;"(0).jpg",'Результат (Save 2)'!B308,0)</f>
        <v>https://goorin.ru/components/com_jshopping/files/img_products/full_21-267-09(0).jpg</v>
      </c>
    </row>
    <row r="309" spans="2:6" ht="108.95" customHeight="1" x14ac:dyDescent="0.25">
      <c r="B309" t="s">
        <v>437</v>
      </c>
      <c r="C309" s="1" t="s">
        <v>335</v>
      </c>
      <c r="D309" s="1" t="str">
        <f>TRIM(_xlfn.XLOOKUP('Результат (Save 2)'!C309,Таблица!A:A,Таблица!B:B,"Ошибка",0))</f>
        <v>S, M, L, XL, XXL</v>
      </c>
      <c r="E309" s="1" t="s">
        <v>507</v>
      </c>
      <c r="F309" t="str" cm="1">
        <f t="array" ref="F309">_xlfn.XLOOKUP(C309&amp;E309,'Артикулы(Old)'!D:D,$G$1&amp;'Артикулы(Old)'!A:A&amp;"(0).jpg",'Результат (Save 2)'!B309,0)</f>
        <v>https://goorin.ru/components/com_jshopping/files/img_products/full_21-267-08(0).jpg</v>
      </c>
    </row>
    <row r="310" spans="2:6" ht="108.95" customHeight="1" x14ac:dyDescent="0.25">
      <c r="B310" t="s">
        <v>437</v>
      </c>
      <c r="C310" s="1" t="s">
        <v>335</v>
      </c>
      <c r="D310" s="1" t="str">
        <f>TRIM(_xlfn.XLOOKUP('Результат (Save 2)'!C310,Таблица!A:A,Таблица!B:B,"Ошибка",0))</f>
        <v>S, M, L, XL, XXL</v>
      </c>
      <c r="E310" s="1" t="s">
        <v>508</v>
      </c>
      <c r="F310" t="str" cm="1">
        <f t="array" ref="F310">_xlfn.XLOOKUP(C310&amp;E310,'Артикулы(Old)'!D:D,$G$1&amp;'Артикулы(Old)'!A:A&amp;"(0).jpg",'Результат (Save 2)'!B310,0)</f>
        <v>https://goorin.ru/components/com_jshopping/files/img_products/full_21-267-16(0).jpg</v>
      </c>
    </row>
    <row r="311" spans="2:6" ht="108.95" customHeight="1" x14ac:dyDescent="0.25">
      <c r="B311" t="s">
        <v>437</v>
      </c>
      <c r="C311" s="1" t="s">
        <v>335</v>
      </c>
      <c r="D311" s="1" t="str">
        <f>TRIM(_xlfn.XLOOKUP('Результат (Save 2)'!C311,Таблица!A:A,Таблица!B:B,"Ошибка",0))</f>
        <v>S, M, L, XL, XXL</v>
      </c>
      <c r="E311" s="1" t="s">
        <v>509</v>
      </c>
      <c r="F311" t="str" cm="1">
        <f t="array" ref="F311">_xlfn.XLOOKUP(C311&amp;E311,'Артикулы(Old)'!D:D,$G$1&amp;'Артикулы(Old)'!A:A&amp;"(0).jpg",'Результат (Save 2)'!B311,0)</f>
        <v>https://goorin.ru/components/com_jshopping/files/img_products/full_21-267-02(0).jpg</v>
      </c>
    </row>
  </sheetData>
  <hyperlinks>
    <hyperlink ref="G1" r:id="rId1" xr:uid="{EA7D3D65-DA27-446B-8FA1-2F26CFA73C2C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5CD1-C47B-4BD7-8FE9-2315BB964A82}">
  <sheetPr codeName="Лист4"/>
  <dimension ref="A1:D155"/>
  <sheetViews>
    <sheetView topLeftCell="A130" workbookViewId="0">
      <selection activeCell="F2" sqref="F2"/>
    </sheetView>
  </sheetViews>
  <sheetFormatPr defaultRowHeight="15" x14ac:dyDescent="0.25"/>
  <cols>
    <col min="1" max="1" width="9.42578125" bestFit="1" customWidth="1"/>
    <col min="2" max="2" width="22.5703125" bestFit="1" customWidth="1"/>
    <col min="3" max="3" width="15.28515625" bestFit="1" customWidth="1"/>
    <col min="4" max="4" width="30.85546875" bestFit="1" customWidth="1"/>
  </cols>
  <sheetData>
    <row r="1" spans="1:4" x14ac:dyDescent="0.25">
      <c r="A1" t="s">
        <v>727</v>
      </c>
      <c r="B1" t="s">
        <v>440</v>
      </c>
      <c r="C1" t="s">
        <v>726</v>
      </c>
      <c r="D1" t="s">
        <v>728</v>
      </c>
    </row>
    <row r="2" spans="1:4" x14ac:dyDescent="0.25">
      <c r="A2" t="s">
        <v>572</v>
      </c>
      <c r="B2" t="s">
        <v>21</v>
      </c>
      <c r="C2" t="s">
        <v>9</v>
      </c>
      <c r="D2" t="str">
        <f>B2&amp;C2</f>
        <v>61424BH RALATBlack</v>
      </c>
    </row>
    <row r="3" spans="1:4" x14ac:dyDescent="0.25">
      <c r="A3" t="s">
        <v>573</v>
      </c>
      <c r="B3" t="s">
        <v>2</v>
      </c>
      <c r="C3" t="s">
        <v>569</v>
      </c>
      <c r="D3" t="str">
        <f t="shared" ref="D3:D66" si="0">B3&amp;C3</f>
        <v>61432BH THE ARCHITECTBuckskin</v>
      </c>
    </row>
    <row r="4" spans="1:4" x14ac:dyDescent="0.25">
      <c r="A4" t="s">
        <v>574</v>
      </c>
      <c r="B4" t="s">
        <v>37</v>
      </c>
      <c r="C4" t="s">
        <v>534</v>
      </c>
      <c r="D4" t="str">
        <f t="shared" si="0"/>
        <v>61428BH GIRVINChocolate</v>
      </c>
    </row>
    <row r="5" spans="1:4" x14ac:dyDescent="0.25">
      <c r="A5" t="s">
        <v>575</v>
      </c>
      <c r="B5" t="s">
        <v>17</v>
      </c>
      <c r="C5" t="s">
        <v>568</v>
      </c>
      <c r="D5" t="str">
        <f t="shared" si="0"/>
        <v>61433BH CAVALIERMaple</v>
      </c>
    </row>
    <row r="6" spans="1:4" x14ac:dyDescent="0.25">
      <c r="A6" t="s">
        <v>576</v>
      </c>
      <c r="B6" t="s">
        <v>10</v>
      </c>
      <c r="C6" t="s">
        <v>9</v>
      </c>
      <c r="D6" t="str">
        <f t="shared" si="0"/>
        <v>6140 DRAPER IIIBlack</v>
      </c>
    </row>
    <row r="7" spans="1:4" x14ac:dyDescent="0.25">
      <c r="A7" t="s">
        <v>577</v>
      </c>
      <c r="B7" t="s">
        <v>10</v>
      </c>
      <c r="C7" t="s">
        <v>538</v>
      </c>
      <c r="D7" t="str">
        <f t="shared" si="0"/>
        <v>6140 DRAPER IIICognac</v>
      </c>
    </row>
    <row r="8" spans="1:4" x14ac:dyDescent="0.25">
      <c r="A8" t="s">
        <v>578</v>
      </c>
      <c r="B8" t="s">
        <v>41</v>
      </c>
      <c r="C8" t="s">
        <v>567</v>
      </c>
      <c r="D8" t="str">
        <f t="shared" si="0"/>
        <v>47009BH FLUMEAubergine</v>
      </c>
    </row>
    <row r="9" spans="1:4" x14ac:dyDescent="0.25">
      <c r="A9" t="s">
        <v>579</v>
      </c>
      <c r="B9" t="s">
        <v>41</v>
      </c>
      <c r="C9" t="s">
        <v>9</v>
      </c>
      <c r="D9" t="str">
        <f t="shared" si="0"/>
        <v>47009BH FLUMEBlack</v>
      </c>
    </row>
    <row r="10" spans="1:4" x14ac:dyDescent="0.25">
      <c r="A10" t="s">
        <v>580</v>
      </c>
      <c r="B10" t="s">
        <v>41</v>
      </c>
      <c r="C10" t="s">
        <v>533</v>
      </c>
      <c r="D10" t="str">
        <f t="shared" si="0"/>
        <v>47009BH FLUMEMink</v>
      </c>
    </row>
    <row r="11" spans="1:4" x14ac:dyDescent="0.25">
      <c r="A11" t="s">
        <v>581</v>
      </c>
      <c r="B11" t="s">
        <v>45</v>
      </c>
      <c r="C11" t="s">
        <v>9</v>
      </c>
      <c r="D11" t="str">
        <f t="shared" si="0"/>
        <v>61426BH AUMANBlack</v>
      </c>
    </row>
    <row r="12" spans="1:4" x14ac:dyDescent="0.25">
      <c r="A12" t="s">
        <v>582</v>
      </c>
      <c r="B12" t="s">
        <v>47</v>
      </c>
      <c r="C12" t="s">
        <v>562</v>
      </c>
      <c r="D12" t="str">
        <f t="shared" si="0"/>
        <v>37188BH COLBYStucco</v>
      </c>
    </row>
    <row r="13" spans="1:4" x14ac:dyDescent="0.25">
      <c r="A13" t="s">
        <v>583</v>
      </c>
      <c r="B13" t="s">
        <v>54</v>
      </c>
      <c r="C13" t="s">
        <v>566</v>
      </c>
      <c r="D13" t="str">
        <f t="shared" si="0"/>
        <v>37189BH GODWINEggplant</v>
      </c>
    </row>
    <row r="14" spans="1:4" x14ac:dyDescent="0.25">
      <c r="A14" t="s">
        <v>584</v>
      </c>
      <c r="B14" t="s">
        <v>83</v>
      </c>
      <c r="C14" t="s">
        <v>564</v>
      </c>
      <c r="D14" t="str">
        <f t="shared" si="0"/>
        <v>20001BH COLVERGreige</v>
      </c>
    </row>
    <row r="15" spans="1:4" x14ac:dyDescent="0.25">
      <c r="A15" t="s">
        <v>585</v>
      </c>
      <c r="B15" t="s">
        <v>83</v>
      </c>
      <c r="C15" t="s">
        <v>512</v>
      </c>
      <c r="D15" t="str">
        <f t="shared" si="0"/>
        <v>20001BH COLVEROchre</v>
      </c>
    </row>
    <row r="16" spans="1:4" x14ac:dyDescent="0.25">
      <c r="A16" t="s">
        <v>586</v>
      </c>
      <c r="B16" t="s">
        <v>83</v>
      </c>
      <c r="C16" t="s">
        <v>460</v>
      </c>
      <c r="D16" t="str">
        <f t="shared" si="0"/>
        <v>20001BH COLVERSilver Lining</v>
      </c>
    </row>
    <row r="17" spans="1:4" x14ac:dyDescent="0.25">
      <c r="A17" t="s">
        <v>587</v>
      </c>
      <c r="B17" t="s">
        <v>83</v>
      </c>
      <c r="C17" t="s">
        <v>9</v>
      </c>
      <c r="D17" t="str">
        <f t="shared" si="0"/>
        <v>20001BH COLVERBlack</v>
      </c>
    </row>
    <row r="18" spans="1:4" x14ac:dyDescent="0.25">
      <c r="A18" t="s">
        <v>588</v>
      </c>
      <c r="B18" t="s">
        <v>83</v>
      </c>
      <c r="C18" t="s">
        <v>563</v>
      </c>
      <c r="D18" t="str">
        <f t="shared" si="0"/>
        <v>20001BH COLVERChestnut</v>
      </c>
    </row>
    <row r="19" spans="1:4" x14ac:dyDescent="0.25">
      <c r="A19" t="s">
        <v>589</v>
      </c>
      <c r="B19" t="s">
        <v>61</v>
      </c>
      <c r="C19" t="s">
        <v>559</v>
      </c>
      <c r="D19" t="str">
        <f t="shared" si="0"/>
        <v>37172BH BOGANPeacoat</v>
      </c>
    </row>
    <row r="20" spans="1:4" x14ac:dyDescent="0.25">
      <c r="A20" t="s">
        <v>590</v>
      </c>
      <c r="B20" t="s">
        <v>61</v>
      </c>
      <c r="C20" t="s">
        <v>556</v>
      </c>
      <c r="D20" t="str">
        <f t="shared" si="0"/>
        <v>37172BH BOGANSaddle</v>
      </c>
    </row>
    <row r="21" spans="1:4" x14ac:dyDescent="0.25">
      <c r="A21" t="s">
        <v>591</v>
      </c>
      <c r="B21" t="s">
        <v>61</v>
      </c>
      <c r="C21" t="s">
        <v>9</v>
      </c>
      <c r="D21" t="str">
        <f t="shared" si="0"/>
        <v>37172BH BOGANBlack</v>
      </c>
    </row>
    <row r="22" spans="1:4" x14ac:dyDescent="0.25">
      <c r="A22" t="s">
        <v>592</v>
      </c>
      <c r="B22" t="s">
        <v>61</v>
      </c>
      <c r="C22" t="s">
        <v>549</v>
      </c>
      <c r="D22" t="str">
        <f t="shared" si="0"/>
        <v>37172BH BOGANCamel</v>
      </c>
    </row>
    <row r="23" spans="1:4" x14ac:dyDescent="0.25">
      <c r="A23" t="s">
        <v>593</v>
      </c>
      <c r="B23" t="s">
        <v>67</v>
      </c>
      <c r="C23" t="s">
        <v>542</v>
      </c>
      <c r="D23" t="str">
        <f t="shared" si="0"/>
        <v>20007BH CLORINDONUnbleached</v>
      </c>
    </row>
    <row r="24" spans="1:4" x14ac:dyDescent="0.25">
      <c r="A24" t="s">
        <v>594</v>
      </c>
      <c r="B24" t="s">
        <v>103</v>
      </c>
      <c r="C24" t="s">
        <v>9</v>
      </c>
      <c r="D24" t="str">
        <f t="shared" si="0"/>
        <v>37180BH STEDMANBlack</v>
      </c>
    </row>
    <row r="25" spans="1:4" x14ac:dyDescent="0.25">
      <c r="A25" t="s">
        <v>595</v>
      </c>
      <c r="B25" t="s">
        <v>103</v>
      </c>
      <c r="C25" t="s">
        <v>549</v>
      </c>
      <c r="D25" t="str">
        <f t="shared" si="0"/>
        <v>37180BH STEDMANCamel</v>
      </c>
    </row>
    <row r="26" spans="1:4" x14ac:dyDescent="0.25">
      <c r="A26" t="s">
        <v>596</v>
      </c>
      <c r="B26" t="s">
        <v>103</v>
      </c>
      <c r="C26" t="s">
        <v>562</v>
      </c>
      <c r="D26" t="str">
        <f t="shared" si="0"/>
        <v>37180BH STEDMANStucco</v>
      </c>
    </row>
    <row r="27" spans="1:4" x14ac:dyDescent="0.25">
      <c r="A27" t="s">
        <v>597</v>
      </c>
      <c r="B27" t="s">
        <v>123</v>
      </c>
      <c r="C27" t="s">
        <v>9</v>
      </c>
      <c r="D27" t="str">
        <f t="shared" si="0"/>
        <v>30002BH BARKSDALEBlack</v>
      </c>
    </row>
    <row r="28" spans="1:4" x14ac:dyDescent="0.25">
      <c r="A28" t="s">
        <v>598</v>
      </c>
      <c r="B28" t="s">
        <v>123</v>
      </c>
      <c r="C28" t="s">
        <v>537</v>
      </c>
      <c r="D28" t="str">
        <f t="shared" si="0"/>
        <v>30002BH BARKSDALEWhiskey</v>
      </c>
    </row>
    <row r="29" spans="1:4" x14ac:dyDescent="0.25">
      <c r="A29" t="s">
        <v>599</v>
      </c>
      <c r="B29" t="s">
        <v>7</v>
      </c>
      <c r="C29" t="s">
        <v>9</v>
      </c>
      <c r="D29" t="str">
        <f t="shared" si="0"/>
        <v>30001BH WALSHBlack</v>
      </c>
    </row>
    <row r="30" spans="1:4" x14ac:dyDescent="0.25">
      <c r="A30" t="s">
        <v>600</v>
      </c>
      <c r="B30" t="s">
        <v>7</v>
      </c>
      <c r="C30" t="s">
        <v>461</v>
      </c>
      <c r="D30" t="str">
        <f t="shared" si="0"/>
        <v>30001BH WALSHPlaza Taupe</v>
      </c>
    </row>
    <row r="31" spans="1:4" x14ac:dyDescent="0.25">
      <c r="A31" t="s">
        <v>601</v>
      </c>
      <c r="B31" t="s">
        <v>115</v>
      </c>
      <c r="C31" t="s">
        <v>462</v>
      </c>
      <c r="D31" t="str">
        <f t="shared" si="0"/>
        <v>37186BH ERNESTMidnight Brown</v>
      </c>
    </row>
    <row r="32" spans="1:4" x14ac:dyDescent="0.25">
      <c r="A32" t="s">
        <v>602</v>
      </c>
      <c r="B32" t="s">
        <v>115</v>
      </c>
      <c r="C32" t="s">
        <v>542</v>
      </c>
      <c r="D32" t="str">
        <f t="shared" si="0"/>
        <v>37186BH ERNESTUnbleached</v>
      </c>
    </row>
    <row r="33" spans="1:4" x14ac:dyDescent="0.25">
      <c r="A33" t="s">
        <v>603</v>
      </c>
      <c r="B33" t="s">
        <v>110</v>
      </c>
      <c r="C33" t="s">
        <v>9</v>
      </c>
      <c r="D33" t="str">
        <f t="shared" si="0"/>
        <v>37185BH ELLETTBlack</v>
      </c>
    </row>
    <row r="34" spans="1:4" x14ac:dyDescent="0.25">
      <c r="A34" t="s">
        <v>604</v>
      </c>
      <c r="B34" t="s">
        <v>110</v>
      </c>
      <c r="C34" t="s">
        <v>458</v>
      </c>
      <c r="D34" t="str">
        <f t="shared" si="0"/>
        <v>37185BH ELLETTSoft Khaki</v>
      </c>
    </row>
    <row r="35" spans="1:4" x14ac:dyDescent="0.25">
      <c r="A35" t="s">
        <v>605</v>
      </c>
      <c r="B35" t="s">
        <v>127</v>
      </c>
      <c r="C35" t="s">
        <v>468</v>
      </c>
      <c r="D35" t="str">
        <f t="shared" si="0"/>
        <v>20006BH DEVERSInk Blue</v>
      </c>
    </row>
    <row r="36" spans="1:4" x14ac:dyDescent="0.25">
      <c r="A36" t="s">
        <v>606</v>
      </c>
      <c r="B36" t="s">
        <v>6</v>
      </c>
      <c r="C36" t="s">
        <v>559</v>
      </c>
      <c r="D36" t="str">
        <f t="shared" si="0"/>
        <v>37173BH AMMONPeacoat</v>
      </c>
    </row>
    <row r="37" spans="1:4" x14ac:dyDescent="0.25">
      <c r="A37" t="s">
        <v>607</v>
      </c>
      <c r="B37" t="s">
        <v>6</v>
      </c>
      <c r="C37" t="s">
        <v>556</v>
      </c>
      <c r="D37" t="str">
        <f t="shared" si="0"/>
        <v>37173BH AMMONSaddle</v>
      </c>
    </row>
    <row r="38" spans="1:4" x14ac:dyDescent="0.25">
      <c r="A38" t="s">
        <v>608</v>
      </c>
      <c r="B38" t="s">
        <v>6</v>
      </c>
      <c r="C38" t="s">
        <v>557</v>
      </c>
      <c r="D38" t="str">
        <f t="shared" si="0"/>
        <v>37173BH AMMONSteel</v>
      </c>
    </row>
    <row r="39" spans="1:4" x14ac:dyDescent="0.25">
      <c r="A39" t="s">
        <v>609</v>
      </c>
      <c r="B39" t="s">
        <v>6</v>
      </c>
      <c r="C39" t="s">
        <v>558</v>
      </c>
      <c r="D39" t="str">
        <f t="shared" si="0"/>
        <v>37173BH AMMONAlmond</v>
      </c>
    </row>
    <row r="40" spans="1:4" x14ac:dyDescent="0.25">
      <c r="A40" t="s">
        <v>610</v>
      </c>
      <c r="B40" t="s">
        <v>6</v>
      </c>
      <c r="C40" t="s">
        <v>9</v>
      </c>
      <c r="D40" t="str">
        <f t="shared" si="0"/>
        <v>37173BH AMMONBlack</v>
      </c>
    </row>
    <row r="41" spans="1:4" x14ac:dyDescent="0.25">
      <c r="A41" t="s">
        <v>611</v>
      </c>
      <c r="B41" t="s">
        <v>6</v>
      </c>
      <c r="C41" t="s">
        <v>560</v>
      </c>
      <c r="D41" t="str">
        <f t="shared" si="0"/>
        <v>37173BH AMMONHenna</v>
      </c>
    </row>
    <row r="42" spans="1:4" x14ac:dyDescent="0.25">
      <c r="A42" t="s">
        <v>612</v>
      </c>
      <c r="B42" t="s">
        <v>8</v>
      </c>
      <c r="C42" t="s">
        <v>559</v>
      </c>
      <c r="D42" t="str">
        <f t="shared" si="0"/>
        <v>37171BH WINTERSPeacoat</v>
      </c>
    </row>
    <row r="43" spans="1:4" x14ac:dyDescent="0.25">
      <c r="A43" t="s">
        <v>613</v>
      </c>
      <c r="B43" t="s">
        <v>8</v>
      </c>
      <c r="C43" t="s">
        <v>461</v>
      </c>
      <c r="D43" t="str">
        <f t="shared" si="0"/>
        <v>37171BH WINTERSPlaza Taupe</v>
      </c>
    </row>
    <row r="44" spans="1:4" x14ac:dyDescent="0.25">
      <c r="A44" t="s">
        <v>614</v>
      </c>
      <c r="B44" t="s">
        <v>8</v>
      </c>
      <c r="C44" t="s">
        <v>556</v>
      </c>
      <c r="D44" t="str">
        <f t="shared" si="0"/>
        <v>37171BH WINTERSSaddle</v>
      </c>
    </row>
    <row r="45" spans="1:4" x14ac:dyDescent="0.25">
      <c r="A45" t="s">
        <v>615</v>
      </c>
      <c r="B45" t="s">
        <v>8</v>
      </c>
      <c r="C45" t="s">
        <v>557</v>
      </c>
      <c r="D45" t="str">
        <f t="shared" si="0"/>
        <v>37171BH WINTERSSteel</v>
      </c>
    </row>
    <row r="46" spans="1:4" x14ac:dyDescent="0.25">
      <c r="A46" t="s">
        <v>616</v>
      </c>
      <c r="B46" t="s">
        <v>8</v>
      </c>
      <c r="C46" t="s">
        <v>558</v>
      </c>
      <c r="D46" t="str">
        <f t="shared" si="0"/>
        <v>37171BH WINTERSAlmond</v>
      </c>
    </row>
    <row r="47" spans="1:4" x14ac:dyDescent="0.25">
      <c r="A47" t="s">
        <v>617</v>
      </c>
      <c r="B47" t="s">
        <v>8</v>
      </c>
      <c r="C47" t="s">
        <v>9</v>
      </c>
      <c r="D47" t="str">
        <f t="shared" si="0"/>
        <v>37171BH WINTERSBlack</v>
      </c>
    </row>
    <row r="48" spans="1:4" x14ac:dyDescent="0.25">
      <c r="A48" t="s">
        <v>618</v>
      </c>
      <c r="B48" t="s">
        <v>8</v>
      </c>
      <c r="C48" t="s">
        <v>549</v>
      </c>
      <c r="D48" t="str">
        <f t="shared" si="0"/>
        <v>37171BH WINTERSCamel</v>
      </c>
    </row>
    <row r="49" spans="1:4" x14ac:dyDescent="0.25">
      <c r="A49" t="s">
        <v>619</v>
      </c>
      <c r="B49" t="s">
        <v>138</v>
      </c>
      <c r="C49" t="s">
        <v>462</v>
      </c>
      <c r="D49" t="str">
        <f t="shared" si="0"/>
        <v>70656BH ACKERMidnight Brown</v>
      </c>
    </row>
    <row r="50" spans="1:4" x14ac:dyDescent="0.25">
      <c r="A50" t="s">
        <v>620</v>
      </c>
      <c r="B50" t="s">
        <v>149</v>
      </c>
      <c r="C50" t="s">
        <v>9</v>
      </c>
      <c r="D50" t="str">
        <f t="shared" si="0"/>
        <v>70655BH LUNDBlack</v>
      </c>
    </row>
    <row r="51" spans="1:4" x14ac:dyDescent="0.25">
      <c r="A51" t="s">
        <v>621</v>
      </c>
      <c r="B51" t="s">
        <v>149</v>
      </c>
      <c r="C51" t="s">
        <v>512</v>
      </c>
      <c r="D51" t="str">
        <f t="shared" si="0"/>
        <v>70655BH LUNDOchre</v>
      </c>
    </row>
    <row r="52" spans="1:4" x14ac:dyDescent="0.25">
      <c r="A52" t="s">
        <v>622</v>
      </c>
      <c r="B52" t="s">
        <v>146</v>
      </c>
      <c r="C52" t="s">
        <v>9</v>
      </c>
      <c r="D52" t="str">
        <f t="shared" si="0"/>
        <v>7006 BRIARBlack</v>
      </c>
    </row>
    <row r="53" spans="1:4" x14ac:dyDescent="0.25">
      <c r="A53" t="s">
        <v>623</v>
      </c>
      <c r="B53" t="s">
        <v>146</v>
      </c>
      <c r="C53" t="s">
        <v>542</v>
      </c>
      <c r="D53" t="str">
        <f t="shared" si="0"/>
        <v>7006 BRIARUnbleached</v>
      </c>
    </row>
    <row r="54" spans="1:4" x14ac:dyDescent="0.25">
      <c r="A54" t="s">
        <v>624</v>
      </c>
      <c r="B54" t="s">
        <v>146</v>
      </c>
      <c r="C54" t="s">
        <v>464</v>
      </c>
      <c r="D54" t="str">
        <f t="shared" si="0"/>
        <v>7006 BRIARWoodland Mix</v>
      </c>
    </row>
    <row r="55" spans="1:4" x14ac:dyDescent="0.25">
      <c r="A55" t="s">
        <v>625</v>
      </c>
      <c r="B55" t="s">
        <v>144</v>
      </c>
      <c r="C55" t="s">
        <v>508</v>
      </c>
      <c r="D55" t="str">
        <f t="shared" si="0"/>
        <v>7034 BLIXENNavy</v>
      </c>
    </row>
    <row r="56" spans="1:4" x14ac:dyDescent="0.25">
      <c r="A56" t="s">
        <v>626</v>
      </c>
      <c r="B56" t="s">
        <v>144</v>
      </c>
      <c r="C56" t="s">
        <v>547</v>
      </c>
      <c r="D56" t="str">
        <f t="shared" si="0"/>
        <v>7034 BLIXENSilverbelly</v>
      </c>
    </row>
    <row r="57" spans="1:4" x14ac:dyDescent="0.25">
      <c r="A57" t="s">
        <v>627</v>
      </c>
      <c r="B57" t="s">
        <v>144</v>
      </c>
      <c r="C57" t="s">
        <v>9</v>
      </c>
      <c r="D57" t="str">
        <f t="shared" si="0"/>
        <v>7034 BLIXENBlack</v>
      </c>
    </row>
    <row r="58" spans="1:4" x14ac:dyDescent="0.25">
      <c r="A58" t="s">
        <v>628</v>
      </c>
      <c r="B58" t="s">
        <v>144</v>
      </c>
      <c r="C58" t="s">
        <v>538</v>
      </c>
      <c r="D58" t="str">
        <f t="shared" si="0"/>
        <v>7034 BLIXENCognac</v>
      </c>
    </row>
    <row r="59" spans="1:4" x14ac:dyDescent="0.25">
      <c r="A59" t="s">
        <v>629</v>
      </c>
      <c r="B59" t="s">
        <v>190</v>
      </c>
      <c r="C59" t="s">
        <v>553</v>
      </c>
      <c r="D59" t="str">
        <f t="shared" si="0"/>
        <v>70613BH SPERLINGBluestone</v>
      </c>
    </row>
    <row r="60" spans="1:4" x14ac:dyDescent="0.25">
      <c r="A60" t="s">
        <v>630</v>
      </c>
      <c r="B60" t="s">
        <v>190</v>
      </c>
      <c r="C60" t="s">
        <v>464</v>
      </c>
      <c r="D60" t="str">
        <f t="shared" si="0"/>
        <v>70613BH SPERLINGWoodland Mix</v>
      </c>
    </row>
    <row r="61" spans="1:4" x14ac:dyDescent="0.25">
      <c r="A61" t="s">
        <v>631</v>
      </c>
      <c r="B61" t="s">
        <v>172</v>
      </c>
      <c r="C61" t="s">
        <v>546</v>
      </c>
      <c r="D61" t="str">
        <f t="shared" si="0"/>
        <v>7005 CURTISSerpent</v>
      </c>
    </row>
    <row r="62" spans="1:4" x14ac:dyDescent="0.25">
      <c r="A62" t="s">
        <v>632</v>
      </c>
      <c r="B62" t="s">
        <v>172</v>
      </c>
      <c r="C62" t="s">
        <v>466</v>
      </c>
      <c r="D62" t="str">
        <f t="shared" si="0"/>
        <v>7005 CURTISVintage Blue</v>
      </c>
    </row>
    <row r="63" spans="1:4" x14ac:dyDescent="0.25">
      <c r="A63" t="s">
        <v>633</v>
      </c>
      <c r="B63" t="s">
        <v>172</v>
      </c>
      <c r="C63" t="s">
        <v>552</v>
      </c>
      <c r="D63" t="str">
        <f t="shared" si="0"/>
        <v>7005 CURTISAntique</v>
      </c>
    </row>
    <row r="64" spans="1:4" x14ac:dyDescent="0.25">
      <c r="A64" t="s">
        <v>634</v>
      </c>
      <c r="B64" t="s">
        <v>172</v>
      </c>
      <c r="C64" t="s">
        <v>9</v>
      </c>
      <c r="D64" t="str">
        <f t="shared" si="0"/>
        <v>7005 CURTISBlack</v>
      </c>
    </row>
    <row r="65" spans="1:4" x14ac:dyDescent="0.25">
      <c r="A65" t="s">
        <v>635</v>
      </c>
      <c r="B65" t="s">
        <v>172</v>
      </c>
      <c r="C65" t="s">
        <v>515</v>
      </c>
      <c r="D65" t="str">
        <f t="shared" si="0"/>
        <v>7005 CURTISGrey</v>
      </c>
    </row>
    <row r="66" spans="1:4" x14ac:dyDescent="0.25">
      <c r="A66" t="s">
        <v>636</v>
      </c>
      <c r="B66" t="s">
        <v>172</v>
      </c>
      <c r="C66" t="s">
        <v>508</v>
      </c>
      <c r="D66" t="str">
        <f t="shared" si="0"/>
        <v>7005 CURTISNavy</v>
      </c>
    </row>
    <row r="67" spans="1:4" x14ac:dyDescent="0.25">
      <c r="A67" t="s">
        <v>637</v>
      </c>
      <c r="B67" t="s">
        <v>168</v>
      </c>
      <c r="C67" t="s">
        <v>9</v>
      </c>
      <c r="D67" t="str">
        <f t="shared" ref="D67:D130" si="1">B67&amp;C67</f>
        <v>7021 DARRONBlack</v>
      </c>
    </row>
    <row r="68" spans="1:4" x14ac:dyDescent="0.25">
      <c r="A68" t="s">
        <v>638</v>
      </c>
      <c r="B68" t="s">
        <v>168</v>
      </c>
      <c r="C68" t="s">
        <v>531</v>
      </c>
      <c r="D68" t="str">
        <f t="shared" si="1"/>
        <v>7021 DARRONCaramel</v>
      </c>
    </row>
    <row r="69" spans="1:4" x14ac:dyDescent="0.25">
      <c r="A69" t="s">
        <v>639</v>
      </c>
      <c r="B69" t="s">
        <v>168</v>
      </c>
      <c r="C69" t="s">
        <v>458</v>
      </c>
      <c r="D69" t="str">
        <f t="shared" si="1"/>
        <v>7021 DARRONSoft Khaki</v>
      </c>
    </row>
    <row r="70" spans="1:4" x14ac:dyDescent="0.25">
      <c r="A70" t="s">
        <v>640</v>
      </c>
      <c r="B70" t="s">
        <v>192</v>
      </c>
      <c r="C70" t="s">
        <v>472</v>
      </c>
      <c r="D70" t="str">
        <f t="shared" si="1"/>
        <v>70653BH BURNELLNatural Mix</v>
      </c>
    </row>
    <row r="71" spans="1:4" x14ac:dyDescent="0.25">
      <c r="A71" t="s">
        <v>641</v>
      </c>
      <c r="B71" t="s">
        <v>192</v>
      </c>
      <c r="C71" t="s">
        <v>512</v>
      </c>
      <c r="D71" t="str">
        <f t="shared" si="1"/>
        <v>70653BH BURNELLOchre</v>
      </c>
    </row>
    <row r="72" spans="1:4" x14ac:dyDescent="0.25">
      <c r="A72" t="s">
        <v>642</v>
      </c>
      <c r="B72" t="s">
        <v>188</v>
      </c>
      <c r="C72" t="s">
        <v>9</v>
      </c>
      <c r="D72" t="str">
        <f t="shared" si="1"/>
        <v>7002 FEDORABlack</v>
      </c>
    </row>
    <row r="73" spans="1:4" x14ac:dyDescent="0.25">
      <c r="A73" t="s">
        <v>643</v>
      </c>
      <c r="B73" t="s">
        <v>188</v>
      </c>
      <c r="C73" t="s">
        <v>551</v>
      </c>
      <c r="D73" t="str">
        <f t="shared" si="1"/>
        <v>7002 FEDORAGraphite</v>
      </c>
    </row>
    <row r="74" spans="1:4" x14ac:dyDescent="0.25">
      <c r="A74" t="s">
        <v>644</v>
      </c>
      <c r="B74" t="s">
        <v>188</v>
      </c>
      <c r="C74" t="s">
        <v>541</v>
      </c>
      <c r="D74" t="str">
        <f t="shared" si="1"/>
        <v>7002 FEDORARed</v>
      </c>
    </row>
    <row r="75" spans="1:4" x14ac:dyDescent="0.25">
      <c r="A75" t="s">
        <v>645</v>
      </c>
      <c r="B75" t="s">
        <v>185</v>
      </c>
      <c r="C75" t="s">
        <v>468</v>
      </c>
      <c r="D75" t="str">
        <f t="shared" si="1"/>
        <v>70654BH TREPORTInk Blue</v>
      </c>
    </row>
    <row r="76" spans="1:4" x14ac:dyDescent="0.25">
      <c r="A76" t="s">
        <v>646</v>
      </c>
      <c r="B76" t="s">
        <v>180</v>
      </c>
      <c r="C76" t="s">
        <v>9</v>
      </c>
      <c r="D76" t="str">
        <f t="shared" si="1"/>
        <v>70646BH NELLESBlack</v>
      </c>
    </row>
    <row r="77" spans="1:4" x14ac:dyDescent="0.25">
      <c r="A77" t="s">
        <v>647</v>
      </c>
      <c r="B77" t="s">
        <v>180</v>
      </c>
      <c r="C77" t="s">
        <v>549</v>
      </c>
      <c r="D77" t="str">
        <f t="shared" si="1"/>
        <v>70646BH NELLESCamel</v>
      </c>
    </row>
    <row r="78" spans="1:4" x14ac:dyDescent="0.25">
      <c r="A78" t="s">
        <v>648</v>
      </c>
      <c r="B78" t="s">
        <v>180</v>
      </c>
      <c r="C78" t="s">
        <v>471</v>
      </c>
      <c r="D78" t="str">
        <f t="shared" si="1"/>
        <v>70646BH NELLESPale Olive</v>
      </c>
    </row>
    <row r="79" spans="1:4" x14ac:dyDescent="0.25">
      <c r="A79" t="s">
        <v>649</v>
      </c>
      <c r="B79" t="s">
        <v>180</v>
      </c>
      <c r="C79" t="s">
        <v>537</v>
      </c>
      <c r="D79" t="str">
        <f t="shared" si="1"/>
        <v>70646BH NELLESWhiskey</v>
      </c>
    </row>
    <row r="80" spans="1:4" x14ac:dyDescent="0.25">
      <c r="A80" t="s">
        <v>650</v>
      </c>
      <c r="B80" t="s">
        <v>177</v>
      </c>
      <c r="C80" t="s">
        <v>9</v>
      </c>
      <c r="D80" t="str">
        <f t="shared" si="1"/>
        <v>70652BH MARACKBlack</v>
      </c>
    </row>
    <row r="81" spans="1:4" x14ac:dyDescent="0.25">
      <c r="A81" t="s">
        <v>651</v>
      </c>
      <c r="B81" t="s">
        <v>196</v>
      </c>
      <c r="C81" t="s">
        <v>548</v>
      </c>
      <c r="D81" t="str">
        <f t="shared" si="1"/>
        <v>7016 WYNNOxblood</v>
      </c>
    </row>
    <row r="82" spans="1:4" x14ac:dyDescent="0.25">
      <c r="A82" t="s">
        <v>652</v>
      </c>
      <c r="B82" t="s">
        <v>196</v>
      </c>
      <c r="C82" t="s">
        <v>545</v>
      </c>
      <c r="D82" t="str">
        <f t="shared" si="1"/>
        <v>7016 WYNNPewter</v>
      </c>
    </row>
    <row r="83" spans="1:4" x14ac:dyDescent="0.25">
      <c r="A83" t="s">
        <v>653</v>
      </c>
      <c r="B83" t="s">
        <v>196</v>
      </c>
      <c r="C83" t="s">
        <v>546</v>
      </c>
      <c r="D83" t="str">
        <f t="shared" si="1"/>
        <v>7016 WYNNSerpent</v>
      </c>
    </row>
    <row r="84" spans="1:4" x14ac:dyDescent="0.25">
      <c r="A84" t="s">
        <v>654</v>
      </c>
      <c r="B84" t="s">
        <v>196</v>
      </c>
      <c r="C84" t="s">
        <v>547</v>
      </c>
      <c r="D84" t="str">
        <f t="shared" si="1"/>
        <v>7016 WYNNSilverbelly</v>
      </c>
    </row>
    <row r="85" spans="1:4" x14ac:dyDescent="0.25">
      <c r="A85" t="s">
        <v>655</v>
      </c>
      <c r="B85" t="s">
        <v>196</v>
      </c>
      <c r="C85" t="s">
        <v>9</v>
      </c>
      <c r="D85" t="str">
        <f t="shared" si="1"/>
        <v>7016 WYNNBlack</v>
      </c>
    </row>
    <row r="86" spans="1:4" x14ac:dyDescent="0.25">
      <c r="A86" t="s">
        <v>656</v>
      </c>
      <c r="B86" t="s">
        <v>196</v>
      </c>
      <c r="C86" t="s">
        <v>538</v>
      </c>
      <c r="D86" t="str">
        <f t="shared" si="1"/>
        <v>7016 WYNNCognac</v>
      </c>
    </row>
    <row r="87" spans="1:4" x14ac:dyDescent="0.25">
      <c r="A87" t="s">
        <v>657</v>
      </c>
      <c r="B87" t="s">
        <v>196</v>
      </c>
      <c r="C87" t="s">
        <v>469</v>
      </c>
      <c r="D87" t="str">
        <f t="shared" si="1"/>
        <v>7016 WYNNOlive Mix</v>
      </c>
    </row>
    <row r="88" spans="1:4" x14ac:dyDescent="0.25">
      <c r="A88" t="s">
        <v>658</v>
      </c>
      <c r="B88" t="s">
        <v>204</v>
      </c>
      <c r="C88" t="s">
        <v>472</v>
      </c>
      <c r="D88" t="str">
        <f t="shared" si="1"/>
        <v>7001 TINONatural Mix</v>
      </c>
    </row>
    <row r="89" spans="1:4" x14ac:dyDescent="0.25">
      <c r="A89" t="s">
        <v>659</v>
      </c>
      <c r="B89" t="s">
        <v>204</v>
      </c>
      <c r="C89" t="s">
        <v>508</v>
      </c>
      <c r="D89" t="str">
        <f t="shared" si="1"/>
        <v>7001 TINONavy</v>
      </c>
    </row>
    <row r="90" spans="1:4" x14ac:dyDescent="0.25">
      <c r="A90" t="s">
        <v>660</v>
      </c>
      <c r="B90" t="s">
        <v>204</v>
      </c>
      <c r="C90" t="s">
        <v>540</v>
      </c>
      <c r="D90" t="str">
        <f t="shared" si="1"/>
        <v>7001 TINOPort</v>
      </c>
    </row>
    <row r="91" spans="1:4" x14ac:dyDescent="0.25">
      <c r="A91" t="s">
        <v>661</v>
      </c>
      <c r="B91" t="s">
        <v>204</v>
      </c>
      <c r="C91" t="s">
        <v>541</v>
      </c>
      <c r="D91" t="str">
        <f t="shared" si="1"/>
        <v>7001 TINORed</v>
      </c>
    </row>
    <row r="92" spans="1:4" x14ac:dyDescent="0.25">
      <c r="A92" t="s">
        <v>662</v>
      </c>
      <c r="B92" t="s">
        <v>204</v>
      </c>
      <c r="C92" t="s">
        <v>542</v>
      </c>
      <c r="D92" t="str">
        <f t="shared" si="1"/>
        <v>7001 TINOUnbleached</v>
      </c>
    </row>
    <row r="93" spans="1:4" x14ac:dyDescent="0.25">
      <c r="A93" t="s">
        <v>663</v>
      </c>
      <c r="B93" t="s">
        <v>204</v>
      </c>
      <c r="C93" t="s">
        <v>466</v>
      </c>
      <c r="D93" t="str">
        <f t="shared" si="1"/>
        <v>7001 TINOVintage Blue</v>
      </c>
    </row>
    <row r="94" spans="1:4" x14ac:dyDescent="0.25">
      <c r="A94" t="s">
        <v>664</v>
      </c>
      <c r="B94" t="s">
        <v>204</v>
      </c>
      <c r="C94" t="s">
        <v>543</v>
      </c>
      <c r="D94" t="str">
        <f t="shared" si="1"/>
        <v>7001 TINOBasalt</v>
      </c>
    </row>
    <row r="95" spans="1:4" x14ac:dyDescent="0.25">
      <c r="A95" t="s">
        <v>665</v>
      </c>
      <c r="B95" t="s">
        <v>204</v>
      </c>
      <c r="C95" t="s">
        <v>9</v>
      </c>
      <c r="D95" t="str">
        <f t="shared" si="1"/>
        <v>7001 TINOBlack</v>
      </c>
    </row>
    <row r="96" spans="1:4" x14ac:dyDescent="0.25">
      <c r="A96" t="s">
        <v>666</v>
      </c>
      <c r="B96" t="s">
        <v>204</v>
      </c>
      <c r="C96" t="s">
        <v>463</v>
      </c>
      <c r="D96" t="str">
        <f t="shared" si="1"/>
        <v>7001 TINOBlack Mix</v>
      </c>
    </row>
    <row r="97" spans="1:4" x14ac:dyDescent="0.25">
      <c r="A97" t="s">
        <v>667</v>
      </c>
      <c r="B97" t="s">
        <v>204</v>
      </c>
      <c r="C97" t="s">
        <v>317</v>
      </c>
      <c r="D97" t="str">
        <f t="shared" si="1"/>
        <v>7001 TINOBrown</v>
      </c>
    </row>
    <row r="98" spans="1:4" x14ac:dyDescent="0.25">
      <c r="A98" t="s">
        <v>668</v>
      </c>
      <c r="B98" t="s">
        <v>231</v>
      </c>
      <c r="C98" t="s">
        <v>9</v>
      </c>
      <c r="D98" t="str">
        <f t="shared" si="1"/>
        <v>7100 RIFFBlack</v>
      </c>
    </row>
    <row r="99" spans="1:4" x14ac:dyDescent="0.25">
      <c r="A99" t="s">
        <v>669</v>
      </c>
      <c r="B99" t="s">
        <v>231</v>
      </c>
      <c r="C99" t="s">
        <v>533</v>
      </c>
      <c r="D99" t="str">
        <f t="shared" si="1"/>
        <v>7100 RIFFMink</v>
      </c>
    </row>
    <row r="100" spans="1:4" x14ac:dyDescent="0.25">
      <c r="A100" t="s">
        <v>670</v>
      </c>
      <c r="B100" t="s">
        <v>231</v>
      </c>
      <c r="C100" t="s">
        <v>512</v>
      </c>
      <c r="D100" t="str">
        <f t="shared" si="1"/>
        <v>7100 RIFFOchre</v>
      </c>
    </row>
    <row r="101" spans="1:4" x14ac:dyDescent="0.25">
      <c r="A101" t="s">
        <v>671</v>
      </c>
      <c r="B101" t="s">
        <v>226</v>
      </c>
      <c r="C101" t="s">
        <v>9</v>
      </c>
      <c r="D101" t="str">
        <f t="shared" si="1"/>
        <v>3814 GANGSTERBlack</v>
      </c>
    </row>
    <row r="102" spans="1:4" x14ac:dyDescent="0.25">
      <c r="A102" t="s">
        <v>672</v>
      </c>
      <c r="B102" t="s">
        <v>227</v>
      </c>
      <c r="C102" t="s">
        <v>9</v>
      </c>
      <c r="D102" t="str">
        <f t="shared" si="1"/>
        <v>38345BH MAGLORBlack</v>
      </c>
    </row>
    <row r="103" spans="1:4" x14ac:dyDescent="0.25">
      <c r="A103" t="s">
        <v>673</v>
      </c>
      <c r="B103" t="s">
        <v>227</v>
      </c>
      <c r="C103" t="s">
        <v>534</v>
      </c>
      <c r="D103" t="str">
        <f t="shared" si="1"/>
        <v>38345BH MAGLORChocolate</v>
      </c>
    </row>
    <row r="104" spans="1:4" x14ac:dyDescent="0.25">
      <c r="A104" t="s">
        <v>674</v>
      </c>
      <c r="B104" t="s">
        <v>227</v>
      </c>
      <c r="C104" t="s">
        <v>535</v>
      </c>
      <c r="D104" t="str">
        <f t="shared" si="1"/>
        <v>38345BH MAGLORForest</v>
      </c>
    </row>
    <row r="105" spans="1:4" x14ac:dyDescent="0.25">
      <c r="A105" t="s">
        <v>675</v>
      </c>
      <c r="B105" t="s">
        <v>227</v>
      </c>
      <c r="C105" t="s">
        <v>508</v>
      </c>
      <c r="D105" t="str">
        <f t="shared" si="1"/>
        <v>38345BH MAGLORNavy</v>
      </c>
    </row>
    <row r="106" spans="1:4" x14ac:dyDescent="0.25">
      <c r="A106" t="s">
        <v>676</v>
      </c>
      <c r="B106" t="s">
        <v>223</v>
      </c>
      <c r="C106" t="s">
        <v>9</v>
      </c>
      <c r="D106" t="str">
        <f t="shared" si="1"/>
        <v>3817 GODFATHERBlack</v>
      </c>
    </row>
    <row r="107" spans="1:4" x14ac:dyDescent="0.25">
      <c r="A107" t="s">
        <v>677</v>
      </c>
      <c r="B107" t="s">
        <v>244</v>
      </c>
      <c r="C107" t="s">
        <v>9</v>
      </c>
      <c r="D107" t="str">
        <f t="shared" si="1"/>
        <v>71001BH CRISSBlack</v>
      </c>
    </row>
    <row r="108" spans="1:4" x14ac:dyDescent="0.25">
      <c r="A108" t="s">
        <v>678</v>
      </c>
      <c r="B108" t="s">
        <v>244</v>
      </c>
      <c r="C108" t="s">
        <v>533</v>
      </c>
      <c r="D108" t="str">
        <f t="shared" si="1"/>
        <v>71001BH CRISSMink</v>
      </c>
    </row>
    <row r="109" spans="1:4" x14ac:dyDescent="0.25">
      <c r="A109" t="s">
        <v>679</v>
      </c>
      <c r="B109" t="s">
        <v>244</v>
      </c>
      <c r="C109" t="s">
        <v>508</v>
      </c>
      <c r="D109" t="str">
        <f t="shared" si="1"/>
        <v>71001BH CRISSNavy</v>
      </c>
    </row>
    <row r="110" spans="1:4" x14ac:dyDescent="0.25">
      <c r="A110" t="s">
        <v>680</v>
      </c>
      <c r="B110" t="s">
        <v>238</v>
      </c>
      <c r="C110" t="s">
        <v>9</v>
      </c>
      <c r="D110" t="str">
        <f t="shared" si="1"/>
        <v>38357BH KISNERBlack</v>
      </c>
    </row>
    <row r="111" spans="1:4" x14ac:dyDescent="0.25">
      <c r="A111" t="s">
        <v>681</v>
      </c>
      <c r="B111" t="s">
        <v>234</v>
      </c>
      <c r="C111" t="s">
        <v>9</v>
      </c>
      <c r="D111" t="str">
        <f t="shared" si="1"/>
        <v>38350BH PISTONBlack</v>
      </c>
    </row>
    <row r="112" spans="1:4" x14ac:dyDescent="0.25">
      <c r="A112" t="s">
        <v>682</v>
      </c>
      <c r="B112" t="s">
        <v>234</v>
      </c>
      <c r="C112" t="s">
        <v>531</v>
      </c>
      <c r="D112" t="str">
        <f t="shared" si="1"/>
        <v>38350BH PISTONCaramel</v>
      </c>
    </row>
    <row r="113" spans="1:4" x14ac:dyDescent="0.25">
      <c r="A113" t="s">
        <v>683</v>
      </c>
      <c r="B113" t="s">
        <v>234</v>
      </c>
      <c r="C113" t="s">
        <v>508</v>
      </c>
      <c r="D113" t="str">
        <f t="shared" si="1"/>
        <v>38350BH PISTONNavy</v>
      </c>
    </row>
    <row r="114" spans="1:4" x14ac:dyDescent="0.25">
      <c r="A114" t="s">
        <v>684</v>
      </c>
      <c r="B114" t="s">
        <v>234</v>
      </c>
      <c r="C114" t="s">
        <v>532</v>
      </c>
      <c r="D114" t="str">
        <f t="shared" si="1"/>
        <v>38350BH PISTONOlive</v>
      </c>
    </row>
    <row r="115" spans="1:4" x14ac:dyDescent="0.25">
      <c r="A115" t="s">
        <v>685</v>
      </c>
      <c r="B115" t="s">
        <v>246</v>
      </c>
      <c r="C115" t="s">
        <v>478</v>
      </c>
      <c r="D115" t="str">
        <f t="shared" si="1"/>
        <v>10001BH BRODNAXOlive Oil</v>
      </c>
    </row>
    <row r="116" spans="1:4" x14ac:dyDescent="0.25">
      <c r="A116" t="s">
        <v>686</v>
      </c>
      <c r="B116" t="s">
        <v>253</v>
      </c>
      <c r="C116" t="s">
        <v>458</v>
      </c>
      <c r="D116" t="str">
        <f t="shared" si="1"/>
        <v>38358BH STERNESoft Khaki</v>
      </c>
    </row>
    <row r="117" spans="1:4" x14ac:dyDescent="0.25">
      <c r="A117" t="s">
        <v>687</v>
      </c>
      <c r="B117" t="s">
        <v>257</v>
      </c>
      <c r="C117" t="s">
        <v>9</v>
      </c>
      <c r="D117" t="str">
        <f t="shared" si="1"/>
        <v>38349BH KLAXONBlack</v>
      </c>
    </row>
    <row r="118" spans="1:4" x14ac:dyDescent="0.25">
      <c r="A118" t="s">
        <v>688</v>
      </c>
      <c r="B118" t="s">
        <v>257</v>
      </c>
      <c r="C118" t="s">
        <v>508</v>
      </c>
      <c r="D118" t="str">
        <f t="shared" si="1"/>
        <v>38349BH KLAXONNavy</v>
      </c>
    </row>
    <row r="119" spans="1:4" x14ac:dyDescent="0.25">
      <c r="A119" t="s">
        <v>689</v>
      </c>
      <c r="B119" t="s">
        <v>260</v>
      </c>
      <c r="C119" t="s">
        <v>9</v>
      </c>
      <c r="D119" t="str">
        <f t="shared" si="1"/>
        <v>1451 JETTBlack</v>
      </c>
    </row>
    <row r="120" spans="1:4" x14ac:dyDescent="0.25">
      <c r="A120" t="s">
        <v>690</v>
      </c>
      <c r="B120" t="s">
        <v>270</v>
      </c>
      <c r="C120" t="s">
        <v>9</v>
      </c>
      <c r="D120" t="str">
        <f t="shared" si="1"/>
        <v>3816 DERBYBlack</v>
      </c>
    </row>
    <row r="121" spans="1:4" x14ac:dyDescent="0.25">
      <c r="A121" t="s">
        <v>691</v>
      </c>
      <c r="B121" t="s">
        <v>270</v>
      </c>
      <c r="C121" t="s">
        <v>317</v>
      </c>
      <c r="D121" t="str">
        <f t="shared" si="1"/>
        <v>3816 DERBYBrown</v>
      </c>
    </row>
    <row r="122" spans="1:4" x14ac:dyDescent="0.25">
      <c r="A122" t="s">
        <v>692</v>
      </c>
      <c r="B122" t="s">
        <v>270</v>
      </c>
      <c r="C122" t="s">
        <v>530</v>
      </c>
      <c r="D122" t="str">
        <f t="shared" si="1"/>
        <v>3816 DERBYWhite</v>
      </c>
    </row>
    <row r="123" spans="1:4" x14ac:dyDescent="0.25">
      <c r="A123" t="s">
        <v>693</v>
      </c>
      <c r="B123" t="s">
        <v>263</v>
      </c>
      <c r="C123" t="s">
        <v>9</v>
      </c>
      <c r="D123" t="str">
        <f t="shared" si="1"/>
        <v>1452 HARKERBlack</v>
      </c>
    </row>
    <row r="124" spans="1:4" x14ac:dyDescent="0.25">
      <c r="A124" t="s">
        <v>694</v>
      </c>
      <c r="B124" t="s">
        <v>263</v>
      </c>
      <c r="C124" t="s">
        <v>529</v>
      </c>
      <c r="D124" t="str">
        <f t="shared" si="1"/>
        <v>1452 HARKERHemlock</v>
      </c>
    </row>
    <row r="125" spans="1:4" x14ac:dyDescent="0.25">
      <c r="A125" t="s">
        <v>695</v>
      </c>
      <c r="B125" t="s">
        <v>267</v>
      </c>
      <c r="C125" t="s">
        <v>9</v>
      </c>
      <c r="D125" t="str">
        <f t="shared" si="1"/>
        <v>3813 ICEBlack</v>
      </c>
    </row>
    <row r="126" spans="1:4" x14ac:dyDescent="0.25">
      <c r="A126" t="s">
        <v>696</v>
      </c>
      <c r="B126" t="s">
        <v>272</v>
      </c>
      <c r="C126" t="s">
        <v>523</v>
      </c>
      <c r="D126" t="str">
        <f t="shared" si="1"/>
        <v>81670 BILLYLatte</v>
      </c>
    </row>
    <row r="127" spans="1:4" x14ac:dyDescent="0.25">
      <c r="A127" t="s">
        <v>697</v>
      </c>
      <c r="B127" t="s">
        <v>272</v>
      </c>
      <c r="C127" t="s">
        <v>508</v>
      </c>
      <c r="D127" t="str">
        <f t="shared" si="1"/>
        <v>81670 BILLYNavy</v>
      </c>
    </row>
    <row r="128" spans="1:4" x14ac:dyDescent="0.25">
      <c r="A128" t="s">
        <v>698</v>
      </c>
      <c r="B128" t="s">
        <v>272</v>
      </c>
      <c r="C128" t="s">
        <v>524</v>
      </c>
      <c r="D128" t="str">
        <f t="shared" si="1"/>
        <v>81670 BILLYStatic</v>
      </c>
    </row>
    <row r="129" spans="1:4" x14ac:dyDescent="0.25">
      <c r="A129" t="s">
        <v>699</v>
      </c>
      <c r="B129" t="s">
        <v>272</v>
      </c>
      <c r="C129" t="s">
        <v>525</v>
      </c>
      <c r="D129" t="str">
        <f t="shared" si="1"/>
        <v>81670 BILLYBirch</v>
      </c>
    </row>
    <row r="130" spans="1:4" x14ac:dyDescent="0.25">
      <c r="A130" t="s">
        <v>700</v>
      </c>
      <c r="B130" t="s">
        <v>272</v>
      </c>
      <c r="C130" t="s">
        <v>9</v>
      </c>
      <c r="D130" t="str">
        <f t="shared" si="1"/>
        <v>81670 BILLYBlack</v>
      </c>
    </row>
    <row r="131" spans="1:4" x14ac:dyDescent="0.25">
      <c r="A131" t="s">
        <v>701</v>
      </c>
      <c r="B131" t="s">
        <v>272</v>
      </c>
      <c r="C131" t="s">
        <v>479</v>
      </c>
      <c r="D131" t="str">
        <f t="shared" ref="D131:D155" si="2">B131&amp;C131</f>
        <v>81670 BILLYDeep Red</v>
      </c>
    </row>
    <row r="132" spans="1:4" x14ac:dyDescent="0.25">
      <c r="A132" t="s">
        <v>702</v>
      </c>
      <c r="B132" t="s">
        <v>272</v>
      </c>
      <c r="C132" t="s">
        <v>527</v>
      </c>
      <c r="D132" t="str">
        <f t="shared" si="2"/>
        <v>81670 BILLYEspresso</v>
      </c>
    </row>
    <row r="133" spans="1:4" x14ac:dyDescent="0.25">
      <c r="A133" t="s">
        <v>703</v>
      </c>
      <c r="B133" t="s">
        <v>278</v>
      </c>
      <c r="C133" t="s">
        <v>521</v>
      </c>
      <c r="D133" t="str">
        <f t="shared" si="2"/>
        <v>81690 MANNESOvercast</v>
      </c>
    </row>
    <row r="134" spans="1:4" x14ac:dyDescent="0.25">
      <c r="A134" t="s">
        <v>704</v>
      </c>
      <c r="B134" t="s">
        <v>278</v>
      </c>
      <c r="C134" t="s">
        <v>522</v>
      </c>
      <c r="D134" t="str">
        <f t="shared" si="2"/>
        <v>81690 MANNESSkydiver</v>
      </c>
    </row>
    <row r="135" spans="1:4" x14ac:dyDescent="0.25">
      <c r="A135" t="s">
        <v>705</v>
      </c>
      <c r="B135" t="s">
        <v>304</v>
      </c>
      <c r="C135" t="s">
        <v>9</v>
      </c>
      <c r="D135" t="str">
        <f t="shared" si="2"/>
        <v>25548BH FINNEGANBlack</v>
      </c>
    </row>
    <row r="136" spans="1:4" x14ac:dyDescent="0.25">
      <c r="A136" t="s">
        <v>706</v>
      </c>
      <c r="B136" t="s">
        <v>304</v>
      </c>
      <c r="C136" t="s">
        <v>512</v>
      </c>
      <c r="D136" t="str">
        <f t="shared" si="2"/>
        <v>25548BH FINNEGANOchre</v>
      </c>
    </row>
    <row r="137" spans="1:4" x14ac:dyDescent="0.25">
      <c r="A137" t="s">
        <v>707</v>
      </c>
      <c r="B137" t="s">
        <v>309</v>
      </c>
      <c r="C137" t="s">
        <v>9</v>
      </c>
      <c r="D137" t="str">
        <f t="shared" si="2"/>
        <v>1365 GRAHAMBlack</v>
      </c>
    </row>
    <row r="138" spans="1:4" x14ac:dyDescent="0.25">
      <c r="A138" t="s">
        <v>708</v>
      </c>
      <c r="B138" t="s">
        <v>309</v>
      </c>
      <c r="C138" t="s">
        <v>507</v>
      </c>
      <c r="D138" t="str">
        <f t="shared" si="2"/>
        <v>1365 GRAHAMChino</v>
      </c>
    </row>
    <row r="139" spans="1:4" x14ac:dyDescent="0.25">
      <c r="A139" t="s">
        <v>709</v>
      </c>
      <c r="B139" t="s">
        <v>309</v>
      </c>
      <c r="C139" t="s">
        <v>508</v>
      </c>
      <c r="D139" t="str">
        <f t="shared" si="2"/>
        <v>1365 GRAHAMNavy</v>
      </c>
    </row>
    <row r="140" spans="1:4" x14ac:dyDescent="0.25">
      <c r="A140" t="s">
        <v>710</v>
      </c>
      <c r="B140" t="s">
        <v>309</v>
      </c>
      <c r="C140" t="s">
        <v>509</v>
      </c>
      <c r="D140" t="str">
        <f t="shared" si="2"/>
        <v>1365 GRAHAMTan</v>
      </c>
    </row>
    <row r="141" spans="1:4" x14ac:dyDescent="0.25">
      <c r="A141" t="s">
        <v>711</v>
      </c>
      <c r="B141" t="s">
        <v>318</v>
      </c>
      <c r="C141" t="s">
        <v>9</v>
      </c>
      <c r="D141" t="str">
        <f t="shared" si="2"/>
        <v>25101 STOCKTONBlack</v>
      </c>
    </row>
    <row r="142" spans="1:4" x14ac:dyDescent="0.25">
      <c r="A142" t="s">
        <v>712</v>
      </c>
      <c r="B142" t="s">
        <v>324</v>
      </c>
      <c r="C142" t="s">
        <v>9</v>
      </c>
      <c r="D142" t="str">
        <f t="shared" si="2"/>
        <v>25100 NOCLINBlack</v>
      </c>
    </row>
    <row r="143" spans="1:4" x14ac:dyDescent="0.25">
      <c r="A143" t="s">
        <v>713</v>
      </c>
      <c r="B143" t="s">
        <v>328</v>
      </c>
      <c r="C143" t="s">
        <v>500</v>
      </c>
      <c r="D143" t="str">
        <f t="shared" si="2"/>
        <v>25141BH BRODIEMarl Black</v>
      </c>
    </row>
    <row r="144" spans="1:4" x14ac:dyDescent="0.25">
      <c r="A144" t="s">
        <v>714</v>
      </c>
      <c r="B144" t="s">
        <v>328</v>
      </c>
      <c r="C144" t="s">
        <v>501</v>
      </c>
      <c r="D144" t="str">
        <f t="shared" si="2"/>
        <v>25141BH BRODIENavy Plaid</v>
      </c>
    </row>
    <row r="145" spans="1:4" x14ac:dyDescent="0.25">
      <c r="A145" t="s">
        <v>715</v>
      </c>
      <c r="B145" t="s">
        <v>331</v>
      </c>
      <c r="C145" t="s">
        <v>9</v>
      </c>
      <c r="D145" t="str">
        <f t="shared" si="2"/>
        <v>25119 VERNONBlack</v>
      </c>
    </row>
    <row r="146" spans="1:4" x14ac:dyDescent="0.25">
      <c r="A146" t="s">
        <v>716</v>
      </c>
      <c r="B146" t="s">
        <v>331</v>
      </c>
      <c r="C146" t="s">
        <v>317</v>
      </c>
      <c r="D146" t="str">
        <f t="shared" si="2"/>
        <v>25119 VERNONBrown</v>
      </c>
    </row>
    <row r="147" spans="1:4" x14ac:dyDescent="0.25">
      <c r="A147" t="s">
        <v>717</v>
      </c>
      <c r="B147" t="s">
        <v>325</v>
      </c>
      <c r="C147" t="s">
        <v>9</v>
      </c>
      <c r="D147" t="str">
        <f t="shared" si="2"/>
        <v>25105 VEGABlack</v>
      </c>
    </row>
    <row r="148" spans="1:4" x14ac:dyDescent="0.25">
      <c r="A148" t="s">
        <v>718</v>
      </c>
      <c r="B148" t="s">
        <v>338</v>
      </c>
      <c r="C148" t="s">
        <v>511</v>
      </c>
      <c r="D148" t="str">
        <f t="shared" si="2"/>
        <v>1369 JACKMANCharcoal</v>
      </c>
    </row>
    <row r="149" spans="1:4" x14ac:dyDescent="0.25">
      <c r="A149" t="s">
        <v>719</v>
      </c>
      <c r="B149" t="s">
        <v>338</v>
      </c>
      <c r="C149" t="s">
        <v>508</v>
      </c>
      <c r="D149" t="str">
        <f t="shared" si="2"/>
        <v>1369 JACKMANNavy</v>
      </c>
    </row>
    <row r="150" spans="1:4" x14ac:dyDescent="0.25">
      <c r="A150" t="s">
        <v>720</v>
      </c>
      <c r="B150" t="s">
        <v>338</v>
      </c>
      <c r="C150" t="s">
        <v>9</v>
      </c>
      <c r="D150" t="str">
        <f t="shared" si="2"/>
        <v>1369 JACKMANBlack</v>
      </c>
    </row>
    <row r="151" spans="1:4" x14ac:dyDescent="0.25">
      <c r="A151" t="s">
        <v>721</v>
      </c>
      <c r="B151" t="s">
        <v>338</v>
      </c>
      <c r="C151" t="s">
        <v>510</v>
      </c>
      <c r="D151" t="str">
        <f t="shared" si="2"/>
        <v>1369 JACKMANBurgundy</v>
      </c>
    </row>
    <row r="152" spans="1:4" x14ac:dyDescent="0.25">
      <c r="A152" t="s">
        <v>722</v>
      </c>
      <c r="B152" t="s">
        <v>335</v>
      </c>
      <c r="C152" t="s">
        <v>9</v>
      </c>
      <c r="D152" t="str">
        <f t="shared" si="2"/>
        <v>1362 DALTONBlack</v>
      </c>
    </row>
    <row r="153" spans="1:4" x14ac:dyDescent="0.25">
      <c r="A153" t="s">
        <v>723</v>
      </c>
      <c r="B153" t="s">
        <v>335</v>
      </c>
      <c r="C153" t="s">
        <v>507</v>
      </c>
      <c r="D153" t="str">
        <f t="shared" si="2"/>
        <v>1362 DALTONChino</v>
      </c>
    </row>
    <row r="154" spans="1:4" x14ac:dyDescent="0.25">
      <c r="A154" t="s">
        <v>724</v>
      </c>
      <c r="B154" t="s">
        <v>335</v>
      </c>
      <c r="C154" t="s">
        <v>508</v>
      </c>
      <c r="D154" t="str">
        <f t="shared" si="2"/>
        <v>1362 DALTONNavy</v>
      </c>
    </row>
    <row r="155" spans="1:4" x14ac:dyDescent="0.25">
      <c r="A155" t="s">
        <v>725</v>
      </c>
      <c r="B155" t="s">
        <v>335</v>
      </c>
      <c r="C155" t="s">
        <v>509</v>
      </c>
      <c r="D155" t="str">
        <f t="shared" si="2"/>
        <v>1362 DALTONTan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4BCD2-B7C8-43ED-851D-D21DD3D08DC7}">
  <sheetPr codeName="Лист10"/>
  <dimension ref="A1:F92"/>
  <sheetViews>
    <sheetView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1" max="1" width="21.42578125" customWidth="1"/>
    <col min="2" max="2" width="35" bestFit="1" customWidth="1"/>
    <col min="3" max="3" width="22.5703125" style="1" bestFit="1" customWidth="1"/>
    <col min="4" max="4" width="40" style="1" bestFit="1" customWidth="1"/>
    <col min="5" max="5" width="60.7109375" style="1" bestFit="1" customWidth="1"/>
    <col min="6" max="6" width="41" bestFit="1" customWidth="1"/>
  </cols>
  <sheetData>
    <row r="1" spans="1:6" s="2" customFormat="1" x14ac:dyDescent="0.25">
      <c r="A1" s="2" t="s">
        <v>505</v>
      </c>
      <c r="B1" s="2" t="s">
        <v>731</v>
      </c>
      <c r="C1" s="3" t="s">
        <v>440</v>
      </c>
      <c r="D1" s="3" t="s">
        <v>441</v>
      </c>
      <c r="E1" s="3" t="s">
        <v>442</v>
      </c>
      <c r="F1" s="2" t="s">
        <v>748</v>
      </c>
    </row>
    <row r="2" spans="1:6" x14ac:dyDescent="0.25">
      <c r="B2" t="str">
        <f ca="1">MID(C2,1,FIND(" ",C2)-1)&amp;"_"&amp;UPPER(SUBSTITUTE(E2," ",""))</f>
        <v>61442BH_COPPER,SLATE,UNIFORMGREEN</v>
      </c>
      <c r="C2" s="1" t="s">
        <v>28</v>
      </c>
      <c r="D2" s="1" t="str">
        <f>TRIM(_xlfn.XLOOKUP(Результат!C2,Таблица!A:A,Таблица!B:B,"Ошибка",0))</f>
        <v>S, M, L, XL</v>
      </c>
      <c r="E2" s="1" t="str">
        <f ca="1">TRIM(_xlfn.XLOOKUP(Результат!C2,Таблица!A:A,Таблица!E:E,"Ошибка",0))</f>
        <v>Copper, Slate, Uniform Green</v>
      </c>
      <c r="F2" t="str">
        <f>VLOOKUP(_xlfn.XLOOKUP(C2,Вычисление!B:B,Вычисление!C:C,"-",0),Состав!A:B,2,0)</f>
        <v>100% Пуховый фетр</v>
      </c>
    </row>
    <row r="3" spans="1:6" x14ac:dyDescent="0.25">
      <c r="B3" t="str">
        <f t="shared" ref="B3:B66" ca="1" si="0">MID(C3,1,FIND(" ",C3)-1)&amp;"_"&amp;UPPER(SUBSTITUTE(E3," ",""))</f>
        <v>61424BH_BLACK,CHARCOAL</v>
      </c>
      <c r="C3" s="1" t="s">
        <v>21</v>
      </c>
      <c r="D3" s="1" t="str">
        <f>TRIM(_xlfn.XLOOKUP(Результат!C3,Таблица!A:A,Таблица!B:B,"Ошибка",0))</f>
        <v>S, M, L, XL</v>
      </c>
      <c r="E3" s="1" t="str">
        <f ca="1">TRIM(_xlfn.XLOOKUP(Результат!C3,Таблица!A:A,Таблица!E:E,"Ошибка",0))</f>
        <v>Black, Charcoal</v>
      </c>
      <c r="F3" t="str">
        <f>VLOOKUP(_xlfn.XLOOKUP(C3,Вычисление!B:B,Вычисление!C:C,"-",0),Состав!A:B,2,0)</f>
        <v>100% Пуховый фетр</v>
      </c>
    </row>
    <row r="4" spans="1:6" x14ac:dyDescent="0.25">
      <c r="B4" t="str">
        <f t="shared" ca="1" si="0"/>
        <v>61432BH_BLACK,BUCKSKIN</v>
      </c>
      <c r="C4" s="1" t="s">
        <v>2</v>
      </c>
      <c r="D4" s="1" t="str">
        <f>TRIM(_xlfn.XLOOKUP(Результат!C4,Таблица!A:A,Таблица!B:B,"Ошибка",0))</f>
        <v>S, M, L, XL</v>
      </c>
      <c r="E4" s="1" t="str">
        <f ca="1">TRIM(_xlfn.XLOOKUP(Результат!C4,Таблица!A:A,Таблица!E:E,"Ошибка",0))</f>
        <v>Black, Buckskin</v>
      </c>
      <c r="F4" t="str">
        <f>VLOOKUP(_xlfn.XLOOKUP(C4,Вычисление!B:B,Вычисление!C:C,"-",0),Состав!A:B,2,0)</f>
        <v>100% Пуховый фетр</v>
      </c>
    </row>
    <row r="5" spans="1:6" x14ac:dyDescent="0.25">
      <c r="B5" t="str">
        <f t="shared" ca="1" si="0"/>
        <v>61430BH_BLACK,LIGHTMINK</v>
      </c>
      <c r="C5" s="1" t="s">
        <v>4</v>
      </c>
      <c r="D5" s="1" t="str">
        <f>TRIM(_xlfn.XLOOKUP(Результат!C5,Таблица!A:A,Таблица!B:B,"Ошибка",0))</f>
        <v>S, M, L, XL</v>
      </c>
      <c r="E5" s="1" t="str">
        <f ca="1">TRIM(_xlfn.XLOOKUP(Результат!C5,Таблица!A:A,Таблица!E:E,"Ошибка",0))</f>
        <v>Black, Light Mink</v>
      </c>
      <c r="F5" t="str">
        <f>VLOOKUP(_xlfn.XLOOKUP(C5,Вычисление!B:B,Вычисление!C:C,"-",0),Состав!A:B,2,0)</f>
        <v>100% Пуховый фетр</v>
      </c>
    </row>
    <row r="6" spans="1:6" x14ac:dyDescent="0.25">
      <c r="B6" t="str">
        <f t="shared" ca="1" si="0"/>
        <v>61428BH_BLACK,CHOCOLATE</v>
      </c>
      <c r="C6" s="1" t="s">
        <v>37</v>
      </c>
      <c r="D6" s="1" t="str">
        <f>TRIM(_xlfn.XLOOKUP(Результат!C6,Таблица!A:A,Таблица!B:B,"Ошибка",0))</f>
        <v>S, M, L, XL</v>
      </c>
      <c r="E6" s="1" t="str">
        <f ca="1">TRIM(_xlfn.XLOOKUP(Результат!C6,Таблица!A:A,Таблица!E:E,"Ошибка",0))</f>
        <v>Black, Chocolate</v>
      </c>
      <c r="F6" t="str">
        <f>VLOOKUP(_xlfn.XLOOKUP(C6,Вычисление!B:B,Вычисление!C:C,"-",0),Состав!A:B,2,0)</f>
        <v>100% Пуховый фетр</v>
      </c>
    </row>
    <row r="7" spans="1:6" x14ac:dyDescent="0.25">
      <c r="B7" t="str">
        <f t="shared" ca="1" si="0"/>
        <v>61433BH_BLACK,MAPLE</v>
      </c>
      <c r="C7" s="1" t="s">
        <v>17</v>
      </c>
      <c r="D7" s="1" t="str">
        <f>TRIM(_xlfn.XLOOKUP(Результат!C7,Таблица!A:A,Таблица!B:B,"Ошибка",0))</f>
        <v>S, M, L, XL</v>
      </c>
      <c r="E7" s="1" t="str">
        <f ca="1">TRIM(_xlfn.XLOOKUP(Результат!C7,Таблица!A:A,Таблица!E:E,"Ошибка",0))</f>
        <v>Black, Maple</v>
      </c>
      <c r="F7" t="str">
        <f>VLOOKUP(_xlfn.XLOOKUP(C7,Вычисление!B:B,Вычисление!C:C,"-",0),Состав!A:B,2,0)</f>
        <v>100% Пуховый фетр</v>
      </c>
    </row>
    <row r="8" spans="1:6" x14ac:dyDescent="0.25">
      <c r="B8" t="str">
        <f t="shared" ca="1" si="0"/>
        <v>6140_BLACK,CHARCOAL,COGNAC,OLIVE</v>
      </c>
      <c r="C8" s="1" t="s">
        <v>10</v>
      </c>
      <c r="D8" s="1" t="str">
        <f>TRIM(_xlfn.XLOOKUP(Результат!C8,Таблица!A:A,Таблица!B:B,"Ошибка",0))</f>
        <v>6 7/8, 7, 7 1/8, 7 1/4, 7 3/8, 7 1/2, 7 5/8</v>
      </c>
      <c r="E8" s="1" t="str">
        <f ca="1">TRIM(_xlfn.XLOOKUP(Результат!C8,Таблица!A:A,Таблица!E:E,"Ошибка",0))</f>
        <v>Black, Charcoal, Cognac, Olive</v>
      </c>
      <c r="F8" t="str">
        <f>VLOOKUP(_xlfn.XLOOKUP(C8,Вычисление!B:B,Вычисление!C:C,"-",0),Состав!A:B,2,0)</f>
        <v>100% Пуховый фетр</v>
      </c>
    </row>
    <row r="9" spans="1:6" x14ac:dyDescent="0.25">
      <c r="B9" t="str">
        <f t="shared" ca="1" si="0"/>
        <v>47009BH_AUBERGINE,BLACK,MINK</v>
      </c>
      <c r="C9" s="1" t="s">
        <v>41</v>
      </c>
      <c r="D9" s="1" t="str">
        <f>TRIM(_xlfn.XLOOKUP(Результат!C9,Таблица!A:A,Таблица!B:B,"Ошибка",0))</f>
        <v>S, M, L, XL</v>
      </c>
      <c r="E9" s="1" t="str">
        <f ca="1">TRIM(_xlfn.XLOOKUP(Результат!C9,Таблица!A:A,Таблица!E:E,"Ошибка",0))</f>
        <v>Aubergine, Black, Mink</v>
      </c>
      <c r="F9" t="str">
        <f>VLOOKUP(_xlfn.XLOOKUP(C9,Вычисление!B:B,Вычисление!C:C,"-",0),Состав!A:B,2,0)</f>
        <v>100% Пуховый фетр</v>
      </c>
    </row>
    <row r="10" spans="1:6" x14ac:dyDescent="0.25">
      <c r="B10" t="str">
        <f t="shared" ca="1" si="0"/>
        <v>61426BH_BLACK</v>
      </c>
      <c r="C10" s="1" t="s">
        <v>45</v>
      </c>
      <c r="D10" s="1" t="str">
        <f>TRIM(_xlfn.XLOOKUP(Результат!C10,Таблица!A:A,Таблица!B:B,"Ошибка",0))</f>
        <v>S, M, L, XL</v>
      </c>
      <c r="E10" s="1" t="str">
        <f ca="1">TRIM(_xlfn.XLOOKUP(Результат!C10,Таблица!A:A,Таблица!E:E,"Ошибка",0))</f>
        <v>Black</v>
      </c>
      <c r="F10" t="str">
        <f>VLOOKUP(_xlfn.XLOOKUP(C10,Вычисление!B:B,Вычисление!C:C,"-",0),Состав!A:B,2,0)</f>
        <v>100% Пуховый фетр</v>
      </c>
    </row>
    <row r="11" spans="1:6" x14ac:dyDescent="0.25">
      <c r="B11" t="str">
        <f t="shared" ca="1" si="0"/>
        <v>37188BH_BLACK,NICKEL,SOFTKHAKI,STUCCO</v>
      </c>
      <c r="C11" s="1" t="s">
        <v>47</v>
      </c>
      <c r="D11" s="1" t="str">
        <f>TRIM(_xlfn.XLOOKUP(Результат!C11,Таблица!A:A,Таблица!B:B,"Ошибка",0))</f>
        <v>S, M, L, XL</v>
      </c>
      <c r="E11" s="1" t="str">
        <f ca="1">TRIM(_xlfn.XLOOKUP(Результат!C11,Таблица!A:A,Таблица!E:E,"Ошибка",0))</f>
        <v>Black, Nickel, Soft Khaki, Stucco</v>
      </c>
      <c r="F11" t="str">
        <f>VLOOKUP(_xlfn.XLOOKUP(C11,Вычисление!B:B,Вычисление!C:C,"-",0),Состав!A:B,2,0)</f>
        <v>100% Фетр</v>
      </c>
    </row>
    <row r="12" spans="1:6" x14ac:dyDescent="0.25">
      <c r="B12" t="str">
        <f t="shared" ca="1" si="0"/>
        <v>37189BH_BLACK,EGGPLANT,LAZULIBLUE,OAK,TAUPE</v>
      </c>
      <c r="C12" s="1" t="s">
        <v>54</v>
      </c>
      <c r="D12" s="1" t="str">
        <f>TRIM(_xlfn.XLOOKUP(Результат!C12,Таблица!A:A,Таблица!B:B,"Ошибка",0))</f>
        <v>S, M, L, XL</v>
      </c>
      <c r="E12" s="1" t="str">
        <f ca="1">TRIM(_xlfn.XLOOKUP(Результат!C12,Таблица!A:A,Таблица!E:E,"Ошибка",0))</f>
        <v>Black, Eggplant, Lazuli Blue, Oak, Taupe</v>
      </c>
      <c r="F12" t="str">
        <f>VLOOKUP(_xlfn.XLOOKUP(C12,Вычисление!B:B,Вычисление!C:C,"-",0),Состав!A:B,2,0)</f>
        <v>100% Фетр</v>
      </c>
    </row>
    <row r="13" spans="1:6" x14ac:dyDescent="0.25">
      <c r="B13" t="str">
        <f t="shared" ca="1" si="0"/>
        <v>37190BH_BLACK,COPPER,NICKEL</v>
      </c>
      <c r="C13" s="1" t="s">
        <v>58</v>
      </c>
      <c r="D13" s="1" t="str">
        <f>TRIM(_xlfn.XLOOKUP(Результат!C13,Таблица!A:A,Таблица!B:B,"Ошибка",0))</f>
        <v>S, M, L, XL</v>
      </c>
      <c r="E13" s="1" t="str">
        <f ca="1">TRIM(_xlfn.XLOOKUP(Результат!C13,Таблица!A:A,Таблица!E:E,"Ошибка",0))</f>
        <v>Black, Copper, Nickel</v>
      </c>
      <c r="F13" t="str">
        <f>VLOOKUP(_xlfn.XLOOKUP(C13,Вычисление!B:B,Вычисление!C:C,"-",0),Состав!A:B,2,0)</f>
        <v>100% Фетр</v>
      </c>
    </row>
    <row r="14" spans="1:6" x14ac:dyDescent="0.25">
      <c r="B14" t="str">
        <f t="shared" ca="1" si="0"/>
        <v>20009BH_BLACK,NICKEL,OAK</v>
      </c>
      <c r="C14" s="1" t="s">
        <v>88</v>
      </c>
      <c r="D14" s="1" t="str">
        <f>TRIM(_xlfn.XLOOKUP(Результат!C14,Таблица!A:A,Таблица!B:B,"Ошибка",0))</f>
        <v>S, M, L, XL</v>
      </c>
      <c r="E14" s="1" t="str">
        <f ca="1">TRIM(_xlfn.XLOOKUP(Результат!C14,Таблица!A:A,Таблица!E:E,"Ошибка",0))</f>
        <v>Black, Nickel, Oak</v>
      </c>
      <c r="F14" t="str">
        <f>VLOOKUP(_xlfn.XLOOKUP(C14,Вычисление!B:B,Вычисление!C:C,"-",0),Состав!A:B,2,0)</f>
        <v>100% Фетр</v>
      </c>
    </row>
    <row r="15" spans="1:6" x14ac:dyDescent="0.25">
      <c r="B15" t="str">
        <f t="shared" ca="1" si="0"/>
        <v>30003BH_AVION,BLACK,UNIFORMGREEN</v>
      </c>
      <c r="C15" s="1" t="s">
        <v>93</v>
      </c>
      <c r="D15" s="1" t="str">
        <f>TRIM(_xlfn.XLOOKUP(Результат!C15,Таблица!A:A,Таблица!B:B,"Ошибка",0))</f>
        <v>S, M, L, XL</v>
      </c>
      <c r="E15" s="1" t="str">
        <f ca="1">TRIM(_xlfn.XLOOKUP(Результат!C15,Таблица!A:A,Таблица!E:E,"Ошибка",0))</f>
        <v>Avion, Black, Uniform Green</v>
      </c>
      <c r="F15" t="str">
        <f>VLOOKUP(_xlfn.XLOOKUP(C15,Вычисление!B:B,Вычисление!C:C,"-",0),Состав!A:B,2,0)</f>
        <v>100% Фетр</v>
      </c>
    </row>
    <row r="16" spans="1:6" x14ac:dyDescent="0.25">
      <c r="B16" t="str">
        <f t="shared" ca="1" si="0"/>
        <v>37192BH_BLACK,COPPER,TAUPE</v>
      </c>
      <c r="C16" s="1" t="s">
        <v>79</v>
      </c>
      <c r="D16" s="1" t="str">
        <f>TRIM(_xlfn.XLOOKUP(Результат!C16,Таблица!A:A,Таблица!B:B,"Ошибка",0))</f>
        <v>S, M, L, XL</v>
      </c>
      <c r="E16" s="1" t="str">
        <f ca="1">TRIM(_xlfn.XLOOKUP(Результат!C16,Таблица!A:A,Таблица!E:E,"Ошибка",0))</f>
        <v>Black, Copper, Taupe</v>
      </c>
      <c r="F16" t="str">
        <f>VLOOKUP(_xlfn.XLOOKUP(C16,Вычисление!B:B,Вычисление!C:C,"-",0),Состав!A:B,2,0)</f>
        <v>100% Пуховый фетр</v>
      </c>
    </row>
    <row r="17" spans="2:6" x14ac:dyDescent="0.25">
      <c r="B17" t="str">
        <f t="shared" ca="1" si="0"/>
        <v>37191BH_BLACK,LAZULIBLUE,OAK</v>
      </c>
      <c r="C17" s="1" t="s">
        <v>98</v>
      </c>
      <c r="D17" s="1" t="str">
        <f>TRIM(_xlfn.XLOOKUP(Результат!C17,Таблица!A:A,Таблица!B:B,"Ошибка",0))</f>
        <v>S, M, L, XL</v>
      </c>
      <c r="E17" s="1" t="str">
        <f ca="1">TRIM(_xlfn.XLOOKUP(Результат!C17,Таблица!A:A,Таблица!E:E,"Ошибка",0))</f>
        <v>Black, Lazuli Blue, Oak</v>
      </c>
      <c r="F17" t="str">
        <f>VLOOKUP(_xlfn.XLOOKUP(C17,Вычисление!B:B,Вычисление!C:C,"-",0),Состав!A:B,2,0)</f>
        <v>100% Пуховый фетр</v>
      </c>
    </row>
    <row r="18" spans="2:6" x14ac:dyDescent="0.25">
      <c r="B18" t="str">
        <f t="shared" ca="1" si="0"/>
        <v>37193BH_BLACK,LAZULIBLUE,UNIFORMGREEN</v>
      </c>
      <c r="C18" s="1" t="s">
        <v>74</v>
      </c>
      <c r="D18" s="1" t="str">
        <f>TRIM(_xlfn.XLOOKUP(Результат!C18,Таблица!A:A,Таблица!B:B,"Ошибка",0))</f>
        <v>S, M, L, XL</v>
      </c>
      <c r="E18" s="1" t="str">
        <f ca="1">TRIM(_xlfn.XLOOKUP(Результат!C18,Таблица!A:A,Таблица!E:E,"Ошибка",0))</f>
        <v>Black, Lazuli Blue, Uniform Green</v>
      </c>
      <c r="F18" t="str">
        <f>VLOOKUP(_xlfn.XLOOKUP(C18,Вычисление!B:B,Вычисление!C:C,"-",0),Состав!A:B,2,0)</f>
        <v>100% Пуховый фетр</v>
      </c>
    </row>
    <row r="19" spans="2:6" x14ac:dyDescent="0.25">
      <c r="B19" t="str">
        <f t="shared" ca="1" si="0"/>
        <v>20001BH_GREIGE,HONEY,OCHRE,SILVERLINING,AVION,BLACK,CHESTNUT</v>
      </c>
      <c r="C19" s="1" t="s">
        <v>83</v>
      </c>
      <c r="D19" s="1" t="str">
        <f>TRIM(_xlfn.XLOOKUP(Результат!C19,Таблица!A:A,Таблица!B:B,"Ошибка",0))</f>
        <v>S, M, L, XL</v>
      </c>
      <c r="E19" s="1" t="str">
        <f ca="1">TRIM(_xlfn.XLOOKUP(Результат!C19,Таблица!A:A,Таблица!E:E,"Ошибка",0))</f>
        <v>Greige, Honey, Ochre, Silver Lining, Avion, Black, Chestnut</v>
      </c>
      <c r="F19" t="str">
        <f>VLOOKUP(_xlfn.XLOOKUP(C19,Вычисление!B:B,Вычисление!C:C,"-",0),Состав!A:B,2,0)</f>
        <v>100% Фетр</v>
      </c>
    </row>
    <row r="20" spans="2:6" x14ac:dyDescent="0.25">
      <c r="B20" t="str">
        <f t="shared" ca="1" si="0"/>
        <v>37172BH_PEACOAT,PLAZATAUPE,SADDLE,STEEL,ALMOND,BLACK,CAMEL</v>
      </c>
      <c r="C20" s="1" t="s">
        <v>61</v>
      </c>
      <c r="D20" s="1" t="str">
        <f>TRIM(_xlfn.XLOOKUP(Результат!C20,Таблица!A:A,Таблица!B:B,"Ошибка",0))</f>
        <v>S, M, L, XL</v>
      </c>
      <c r="E20" s="1" t="str">
        <f ca="1">TRIM(_xlfn.XLOOKUP(Результат!C20,Таблица!A:A,Таблица!E:E,"Ошибка",0))</f>
        <v>Peacoat, Plaza Taupe, Saddle, Steel, Almond, Black, Camel</v>
      </c>
      <c r="F20" t="str">
        <f>VLOOKUP(_xlfn.XLOOKUP(C20,Вычисление!B:B,Вычисление!C:C,"-",0),Состав!A:B,2,0)</f>
        <v>100% Фетр</v>
      </c>
    </row>
    <row r="21" spans="2:6" x14ac:dyDescent="0.25">
      <c r="B21" t="str">
        <f t="shared" ca="1" si="0"/>
        <v>20007BH_BLACK,UNBLEACHED</v>
      </c>
      <c r="C21" s="1" t="s">
        <v>67</v>
      </c>
      <c r="D21" s="1" t="str">
        <f>TRIM(_xlfn.XLOOKUP(Результат!C21,Таблица!A:A,Таблица!B:B,"Ошибка",0))</f>
        <v>S, M, L, XL</v>
      </c>
      <c r="E21" s="1" t="str">
        <f ca="1">TRIM(_xlfn.XLOOKUP(Результат!C21,Таблица!A:A,Таблица!E:E,"Ошибка",0))</f>
        <v>Black, Unbleached</v>
      </c>
      <c r="F21" t="str">
        <f>VLOOKUP(_xlfn.XLOOKUP(C21,Вычисление!B:B,Вычисление!C:C,"-",0),Состав!A:B,2,0)</f>
        <v>100% Фетр</v>
      </c>
    </row>
    <row r="22" spans="2:6" x14ac:dyDescent="0.25">
      <c r="B22" t="str">
        <f t="shared" ca="1" si="0"/>
        <v>37180BH_BLACK,CAMEL,OAK,STUCCO</v>
      </c>
      <c r="C22" s="1" t="s">
        <v>103</v>
      </c>
      <c r="D22" s="1" t="str">
        <f>TRIM(_xlfn.XLOOKUP(Результат!C22,Таблица!A:A,Таблица!B:B,"Ошибка",0))</f>
        <v>S, M, L, XL, XXL</v>
      </c>
      <c r="E22" s="1" t="str">
        <f ca="1">TRIM(_xlfn.XLOOKUP(Результат!C22,Таблица!A:A,Таблица!E:E,"Ошибка",0))</f>
        <v>Black, Camel, Oak, Stucco</v>
      </c>
      <c r="F22" t="str">
        <f>VLOOKUP(_xlfn.XLOOKUP(C22,Вычисление!B:B,Вычисление!C:C,"-",0),Состав!A:B,2,0)</f>
        <v>100% Пуховый фетр</v>
      </c>
    </row>
    <row r="23" spans="2:6" x14ac:dyDescent="0.25">
      <c r="B23" t="str">
        <f t="shared" ca="1" si="0"/>
        <v>30002BH_BEECH,BLACK,WHISKEY</v>
      </c>
      <c r="C23" s="1" t="s">
        <v>123</v>
      </c>
      <c r="D23" s="1" t="str">
        <f>TRIM(_xlfn.XLOOKUP(Результат!C23,Таблица!A:A,Таблица!B:B,"Ошибка",0))</f>
        <v>S, M, L, XL</v>
      </c>
      <c r="E23" s="1" t="str">
        <f ca="1">TRIM(_xlfn.XLOOKUP(Результат!C23,Таблица!A:A,Таблица!E:E,"Ошибка",0))</f>
        <v>Beech, Black, Whiskey</v>
      </c>
      <c r="F23" t="str">
        <f>VLOOKUP(_xlfn.XLOOKUP(C23,Вычисление!B:B,Вычисление!C:C,"-",0),Состав!A:B,2,0)</f>
        <v>100% Фетр</v>
      </c>
    </row>
    <row r="24" spans="2:6" x14ac:dyDescent="0.25">
      <c r="B24" t="str">
        <f t="shared" ca="1" si="0"/>
        <v>30001BH_BLACK,PLAZATAUPE</v>
      </c>
      <c r="C24" s="1" t="s">
        <v>7</v>
      </c>
      <c r="D24" s="1" t="str">
        <f>TRIM(_xlfn.XLOOKUP(Результат!C24,Таблица!A:A,Таблица!B:B,"Ошибка",0))</f>
        <v>S, M, L, XL</v>
      </c>
      <c r="E24" s="1" t="str">
        <f ca="1">TRIM(_xlfn.XLOOKUP(Результат!C24,Таблица!A:A,Таблица!E:E,"Ошибка",0))</f>
        <v>Black, Plaza Taupe</v>
      </c>
      <c r="F24" t="str">
        <f>VLOOKUP(_xlfn.XLOOKUP(C24,Вычисление!B:B,Вычисление!C:C,"-",0),Состав!A:B,2,0)</f>
        <v>100% Фетр</v>
      </c>
    </row>
    <row r="25" spans="2:6" x14ac:dyDescent="0.25">
      <c r="B25" t="str">
        <f t="shared" ca="1" si="0"/>
        <v>37186BH_BLACK,MIDNIGHTBROWN,UNBLEACHED</v>
      </c>
      <c r="C25" s="1" t="s">
        <v>115</v>
      </c>
      <c r="D25" s="1" t="str">
        <f>TRIM(_xlfn.XLOOKUP(Результат!C25,Таблица!A:A,Таблица!B:B,"Ошибка",0))</f>
        <v>S, M, L, XL</v>
      </c>
      <c r="E25" s="1" t="str">
        <f ca="1">TRIM(_xlfn.XLOOKUP(Результат!C25,Таблица!A:A,Таблица!E:E,"Ошибка",0))</f>
        <v>Black, Midnight Brown, Unbleached</v>
      </c>
      <c r="F25" t="str">
        <f>VLOOKUP(_xlfn.XLOOKUP(C25,Вычисление!B:B,Вычисление!C:C,"-",0),Состав!A:B,2,0)</f>
        <v>100% Фетр</v>
      </c>
    </row>
    <row r="26" spans="2:6" x14ac:dyDescent="0.25">
      <c r="B26" t="str">
        <f t="shared" ca="1" si="0"/>
        <v>37185BH_AVION,BLACK,SOFTKHAKI</v>
      </c>
      <c r="C26" s="1" t="s">
        <v>110</v>
      </c>
      <c r="D26" s="1" t="str">
        <f>TRIM(_xlfn.XLOOKUP(Результат!C26,Таблица!A:A,Таблица!B:B,"Ошибка",0))</f>
        <v>S, M, L, XL</v>
      </c>
      <c r="E26" s="1" t="str">
        <f ca="1">TRIM(_xlfn.XLOOKUP(Результат!C26,Таблица!A:A,Таблица!E:E,"Ошибка",0))</f>
        <v>Avion, Black, Soft Khaki</v>
      </c>
      <c r="F26" t="str">
        <f>VLOOKUP(_xlfn.XLOOKUP(C26,Вычисление!B:B,Вычисление!C:C,"-",0),Состав!A:B,2,0)</f>
        <v>100% Фетр</v>
      </c>
    </row>
    <row r="27" spans="2:6" x14ac:dyDescent="0.25">
      <c r="B27" t="str">
        <f t="shared" ca="1" si="0"/>
        <v>20006BH_INKBLUE,PLAZATAUPE</v>
      </c>
      <c r="C27" s="1" t="s">
        <v>127</v>
      </c>
      <c r="D27" s="1" t="str">
        <f>TRIM(_xlfn.XLOOKUP(Результат!C27,Таблица!A:A,Таблица!B:B,"Ошибка",0))</f>
        <v>S, M, L, XL</v>
      </c>
      <c r="E27" s="1" t="str">
        <f ca="1">TRIM(_xlfn.XLOOKUP(Результат!C27,Таблица!A:A,Таблица!E:E,"Ошибка",0))</f>
        <v>Ink Blue, Plaza Taupe</v>
      </c>
      <c r="F27" t="str">
        <f>VLOOKUP(_xlfn.XLOOKUP(C27,Вычисление!B:B,Вычисление!C:C,"-",0),Состав!A:B,2,0)</f>
        <v>100% Фетр</v>
      </c>
    </row>
    <row r="28" spans="2:6" x14ac:dyDescent="0.25">
      <c r="B28" t="str">
        <f t="shared" ca="1" si="0"/>
        <v>37173BH_PEACOAT,PLAZATAUPE,SADDLE,STEEL,ALMOND,BLACK,CAMEL,HENNA</v>
      </c>
      <c r="C28" s="1" t="s">
        <v>6</v>
      </c>
      <c r="D28" s="1" t="str">
        <f>TRIM(_xlfn.XLOOKUP(Результат!C28,Таблица!A:A,Таблица!B:B,"Ошибка",0))</f>
        <v>S, M, L, XL</v>
      </c>
      <c r="E28" s="1" t="str">
        <f ca="1">TRIM(_xlfn.XLOOKUP(Результат!C28,Таблица!A:A,Таблица!E:E,"Ошибка",0))</f>
        <v>Peacoat, Plaza Taupe, Saddle, Steel, Almond, Black, Camel, Henna</v>
      </c>
      <c r="F28" t="str">
        <f>VLOOKUP(_xlfn.XLOOKUP(C28,Вычисление!B:B,Вычисление!C:C,"-",0),Состав!A:B,2,0)</f>
        <v>100% Фетр</v>
      </c>
    </row>
    <row r="29" spans="2:6" x14ac:dyDescent="0.25">
      <c r="B29" t="str">
        <f t="shared" ca="1" si="0"/>
        <v>37171BH_PEACOAT,PLAZATAUPE,SADDLE,STEEL,ALMOND,BLACK,CAMEL</v>
      </c>
      <c r="C29" s="1" t="s">
        <v>8</v>
      </c>
      <c r="D29" s="1" t="str">
        <f>TRIM(_xlfn.XLOOKUP(Результат!C29,Таблица!A:A,Таблица!B:B,"Ошибка",0))</f>
        <v>S, M, L, XL</v>
      </c>
      <c r="E29" s="1" t="str">
        <f ca="1">TRIM(_xlfn.XLOOKUP(Результат!C29,Таблица!A:A,Таблица!E:E,"Ошибка",0))</f>
        <v>Peacoat, Plaza Taupe, Saddle, Steel, Almond, Black, Camel</v>
      </c>
      <c r="F29" t="str">
        <f>VLOOKUP(_xlfn.XLOOKUP(C29,Вычисление!B:B,Вычисление!C:C,"-",0),Состав!A:B,2,0)</f>
        <v>100% Фетр</v>
      </c>
    </row>
    <row r="30" spans="2:6" x14ac:dyDescent="0.25">
      <c r="B30" t="str">
        <f t="shared" ca="1" si="0"/>
        <v>37161BH_NAVY,SERPENT,WALNUT</v>
      </c>
      <c r="C30" s="1" t="s">
        <v>136</v>
      </c>
      <c r="D30" s="1" t="str">
        <f>TRIM(_xlfn.XLOOKUP(Результат!C30,Таблица!A:A,Таблица!B:B,"Ошибка",0))</f>
        <v>S, M, L, XL</v>
      </c>
      <c r="E30" s="1" t="str">
        <f ca="1">TRIM(_xlfn.XLOOKUP(Результат!C30,Таблица!A:A,Таблица!E:E,"Ошибка",0))</f>
        <v>Navy, Serpent, Walnut</v>
      </c>
      <c r="F30" t="str">
        <f>VLOOKUP(_xlfn.XLOOKUP(C30,Вычисление!B:B,Вычисление!C:C,"-",0),Состав!A:B,2,0)</f>
        <v>100% Фетр</v>
      </c>
    </row>
    <row r="31" spans="2:6" x14ac:dyDescent="0.25">
      <c r="B31" t="str">
        <f t="shared" ca="1" si="0"/>
        <v>37158BH_BLACK,BLACKMIX,BLUESTONE,WALNUT</v>
      </c>
      <c r="C31" s="1" t="s">
        <v>130</v>
      </c>
      <c r="D31" s="1" t="str">
        <f>TRIM(_xlfn.XLOOKUP(Результат!C31,Таблица!A:A,Таблица!B:B,"Ошибка",0))</f>
        <v>S, M, L, XL, XXL, XXXL</v>
      </c>
      <c r="E31" s="1" t="str">
        <f ca="1">TRIM(_xlfn.XLOOKUP(Результат!C31,Таблица!A:A,Таблица!E:E,"Ошибка",0))</f>
        <v>Black, Black Mix, Bluestone, Walnut</v>
      </c>
      <c r="F31" t="str">
        <f>VLOOKUP(_xlfn.XLOOKUP(C31,Вычисление!B:B,Вычисление!C:C,"-",0),Состав!A:B,2,0)</f>
        <v>100% Фетр</v>
      </c>
    </row>
    <row r="32" spans="2:6" x14ac:dyDescent="0.25">
      <c r="B32" t="str">
        <f t="shared" ca="1" si="0"/>
        <v>70657BH_AVION,BLACK</v>
      </c>
      <c r="C32" s="1" t="s">
        <v>156</v>
      </c>
      <c r="D32" s="1" t="str">
        <f>TRIM(_xlfn.XLOOKUP(Результат!C32,Таблица!A:A,Таблица!B:B,"Ошибка",0))</f>
        <v>S, M, L, XL</v>
      </c>
      <c r="E32" s="1" t="str">
        <f ca="1">TRIM(_xlfn.XLOOKUP(Результат!C32,Таблица!A:A,Таблица!E:E,"Ошибка",0))</f>
        <v>Avion, Black</v>
      </c>
      <c r="F32" t="str">
        <f>VLOOKUP(_xlfn.XLOOKUP(C32,Вычисление!B:B,Вычисление!C:C,"-",0),Состав!A:B,2,0)</f>
        <v>100% Фетр</v>
      </c>
    </row>
    <row r="33" spans="2:6" x14ac:dyDescent="0.25">
      <c r="B33" t="str">
        <f t="shared" ca="1" si="0"/>
        <v>70658BH_BLACK,OAK</v>
      </c>
      <c r="C33" s="1" t="s">
        <v>152</v>
      </c>
      <c r="D33" s="1" t="str">
        <f>TRIM(_xlfn.XLOOKUP(Результат!C33,Таблица!A:A,Таблица!B:B,"Ошибка",0))</f>
        <v>S, M, L, XL</v>
      </c>
      <c r="E33" s="1" t="str">
        <f ca="1">TRIM(_xlfn.XLOOKUP(Результат!C33,Таблица!A:A,Таблица!E:E,"Ошибка",0))</f>
        <v>Black, Oak</v>
      </c>
      <c r="F33" t="str">
        <f>VLOOKUP(_xlfn.XLOOKUP(C33,Вычисление!B:B,Вычисление!C:C,"-",0),Состав!A:B,2,0)</f>
        <v>100% Фетр</v>
      </c>
    </row>
    <row r="34" spans="2:6" x14ac:dyDescent="0.25">
      <c r="B34" t="str">
        <f t="shared" ca="1" si="0"/>
        <v>70659BH_BLACK,HONEY,UNIFORMGREEN</v>
      </c>
      <c r="C34" s="1" t="s">
        <v>160</v>
      </c>
      <c r="D34" s="1" t="str">
        <f>TRIM(_xlfn.XLOOKUP(Результат!C34,Таблица!A:A,Таблица!B:B,"Ошибка",0))</f>
        <v>S, M, L, XL</v>
      </c>
      <c r="E34" s="1" t="str">
        <f ca="1">TRIM(_xlfn.XLOOKUP(Результат!C34,Таблица!A:A,Таблица!E:E,"Ошибка",0))</f>
        <v>Black, Honey, Uniform Green</v>
      </c>
      <c r="F34" t="str">
        <f>VLOOKUP(_xlfn.XLOOKUP(C34,Вычисление!B:B,Вычисление!C:C,"-",0),Состав!A:B,2,0)</f>
        <v>100% Фетр</v>
      </c>
    </row>
    <row r="35" spans="2:6" x14ac:dyDescent="0.25">
      <c r="B35" t="str">
        <f t="shared" ca="1" si="0"/>
        <v>70660BH_BLACK,NICKEL,SATINBRASS,UNIFORMGREEN</v>
      </c>
      <c r="C35" s="1" t="s">
        <v>163</v>
      </c>
      <c r="D35" s="1" t="str">
        <f>TRIM(_xlfn.XLOOKUP(Результат!C35,Таблица!A:A,Таблица!B:B,"Ошибка",0))</f>
        <v>S, M, L, XL</v>
      </c>
      <c r="E35" s="1" t="str">
        <f ca="1">TRIM(_xlfn.XLOOKUP(Результат!C35,Таблица!A:A,Таблица!E:E,"Ошибка",0))</f>
        <v>Black, Nickel, Satin Brass, Uniform Green</v>
      </c>
      <c r="F35" t="str">
        <f>VLOOKUP(_xlfn.XLOOKUP(C35,Вычисление!B:B,Вычисление!C:C,"-",0),Состав!A:B,2,0)</f>
        <v>100% Фетр</v>
      </c>
    </row>
    <row r="36" spans="2:6" x14ac:dyDescent="0.25">
      <c r="B36" t="str">
        <f t="shared" ca="1" si="0"/>
        <v>70656BH_BLACK,MIDNIGHTBROWN,UNBLEACHED</v>
      </c>
      <c r="C36" s="1" t="s">
        <v>138</v>
      </c>
      <c r="D36" s="1" t="str">
        <f>TRIM(_xlfn.XLOOKUP(Результат!C36,Таблица!A:A,Таблица!B:B,"Ошибка",0))</f>
        <v>S, M, L, XL</v>
      </c>
      <c r="E36" s="1" t="str">
        <f ca="1">TRIM(_xlfn.XLOOKUP(Результат!C36,Таблица!A:A,Таблица!E:E,"Ошибка",0))</f>
        <v>Black, Midnight Brown, Unbleached</v>
      </c>
      <c r="F36" t="str">
        <f>VLOOKUP(_xlfn.XLOOKUP(C36,Вычисление!B:B,Вычисление!C:C,"-",0),Состав!A:B,2,0)</f>
        <v>100% Фетр</v>
      </c>
    </row>
    <row r="37" spans="2:6" x14ac:dyDescent="0.25">
      <c r="B37" t="str">
        <f t="shared" ca="1" si="0"/>
        <v>70655BH_BLACK,OCHRE</v>
      </c>
      <c r="C37" s="1" t="s">
        <v>149</v>
      </c>
      <c r="D37" s="1" t="str">
        <f>TRIM(_xlfn.XLOOKUP(Результат!C37,Таблица!A:A,Таблица!B:B,"Ошибка",0))</f>
        <v>S, M, L, XL</v>
      </c>
      <c r="E37" s="1" t="str">
        <f ca="1">TRIM(_xlfn.XLOOKUP(Результат!C37,Таблица!A:A,Таблица!E:E,"Ошибка",0))</f>
        <v>Black, Ochre</v>
      </c>
      <c r="F37" t="str">
        <f>VLOOKUP(_xlfn.XLOOKUP(C37,Вычисление!B:B,Вычисление!C:C,"-",0),Состав!A:B,2,0)</f>
        <v>100% Фетр</v>
      </c>
    </row>
    <row r="38" spans="2:6" x14ac:dyDescent="0.25">
      <c r="B38" t="str">
        <f t="shared" ca="1" si="0"/>
        <v>7006_BLACK,UNBLEACHED,WOODLANDMIX</v>
      </c>
      <c r="C38" s="1" t="s">
        <v>146</v>
      </c>
      <c r="D38" s="1" t="str">
        <f>TRIM(_xlfn.XLOOKUP(Результат!C38,Таблица!A:A,Таблица!B:B,"Ошибка",0))</f>
        <v>S, M, L, XL</v>
      </c>
      <c r="E38" s="1" t="str">
        <f ca="1">TRIM(_xlfn.XLOOKUP(Результат!C38,Таблица!A:A,Таблица!E:E,"Ошибка",0))</f>
        <v>Black, Unbleached, Woodland Mix</v>
      </c>
      <c r="F38" t="str">
        <f>VLOOKUP(_xlfn.XLOOKUP(C38,Вычисление!B:B,Вычисление!C:C,"-",0),Состав!A:B,2,0)</f>
        <v>100% Фетр</v>
      </c>
    </row>
    <row r="39" spans="2:6" x14ac:dyDescent="0.25">
      <c r="B39" t="str">
        <f t="shared" ca="1" si="0"/>
        <v>7034_NAVY,NICKEL,SATINBRASS,SILVERBELLY,VINTAGEBLUE,BLACK,COGNAC,COPPER,MEDIUMBROWNMIX,BASALT,AVION</v>
      </c>
      <c r="C39" s="1" t="s">
        <v>144</v>
      </c>
      <c r="D39" s="1" t="str">
        <f>TRIM(_xlfn.XLOOKUP(Результат!C39,Таблица!A:A,Таблица!B:B,"Ошибка",0))</f>
        <v>S, M, L, XL, XXL</v>
      </c>
      <c r="E39" s="1" t="str">
        <f ca="1">TRIM(_xlfn.XLOOKUP(Результат!C39,Таблица!A:A,Таблица!E:E,"Ошибка",0))</f>
        <v>Navy, Nickel, Satin Brass, Silverbelly, Vintage Blue, Black, Cognac, Copper, Medium Brown Mix, Basalt, Avion</v>
      </c>
      <c r="F39" t="str">
        <f>VLOOKUP(_xlfn.XLOOKUP(C39,Вычисление!B:B,Вычисление!C:C,"-",0),Состав!A:B,2,0)</f>
        <v>100% Фетр</v>
      </c>
    </row>
    <row r="40" spans="2:6" x14ac:dyDescent="0.25">
      <c r="B40" t="str">
        <f t="shared" ca="1" si="0"/>
        <v>70613BH_BLUESTONE,SERPENT,WOODLANDMIX</v>
      </c>
      <c r="C40" s="1" t="s">
        <v>190</v>
      </c>
      <c r="D40" s="1" t="str">
        <f>TRIM(_xlfn.XLOOKUP(Результат!C40,Таблица!A:A,Таблица!B:B,"Ошибка",0))</f>
        <v>S, M, L, XL</v>
      </c>
      <c r="E40" s="1" t="str">
        <f ca="1">TRIM(_xlfn.XLOOKUP(Результат!C40,Таблица!A:A,Таблица!E:E,"Ошибка",0))</f>
        <v>Bluestone, Serpent, Woodland Mix</v>
      </c>
      <c r="F40" t="str">
        <f>VLOOKUP(_xlfn.XLOOKUP(C40,Вычисление!B:B,Вычисление!C:C,"-",0),Состав!A:B,2,0)</f>
        <v>100% Фетр</v>
      </c>
    </row>
    <row r="41" spans="2:6" x14ac:dyDescent="0.25">
      <c r="B41" t="str">
        <f t="shared" ca="1" si="0"/>
        <v>7005_SEABREEZE,SERPENT,SPECKLEDEGGMIX,UNIFORMGREEN,VINTAGEBLUE,ANTIQUE,BLACK,CONTRAPPOSTO,GREY,NAVY</v>
      </c>
      <c r="C41" s="1" t="s">
        <v>172</v>
      </c>
      <c r="D41" s="1" t="str">
        <f>TRIM(_xlfn.XLOOKUP(Результат!C41,Таблица!A:A,Таблица!B:B,"Ошибка",0))</f>
        <v>S, M, L, XL, XXL</v>
      </c>
      <c r="E41" s="1" t="str">
        <f ca="1">TRIM(_xlfn.XLOOKUP(Результат!C41,Таблица!A:A,Таблица!E:E,"Ошибка",0))</f>
        <v>Sea Breeze, Serpent, Speckled Egg Mix, Uniform Green, Vintage Blue, Antique, Black, Contrapposto, Grey, Navy</v>
      </c>
      <c r="F41" t="str">
        <f>VLOOKUP(_xlfn.XLOOKUP(C41,Вычисление!B:B,Вычисление!C:C,"-",0),Состав!A:B,2,0)</f>
        <v>100% Фетр</v>
      </c>
    </row>
    <row r="42" spans="2:6" x14ac:dyDescent="0.25">
      <c r="B42" t="str">
        <f t="shared" ca="1" si="0"/>
        <v>7021_BLACK,CARAMEL,GUNMETAL,SATINBRASS,SOFTKHAKI</v>
      </c>
      <c r="C42" s="1" t="s">
        <v>168</v>
      </c>
      <c r="D42" s="1" t="str">
        <f>TRIM(_xlfn.XLOOKUP(Результат!C42,Таблица!A:A,Таблица!B:B,"Ошибка",0))</f>
        <v>S, M, L, XL, XXL</v>
      </c>
      <c r="E42" s="1" t="str">
        <f ca="1">TRIM(_xlfn.XLOOKUP(Результат!C42,Таблица!A:A,Таблица!E:E,"Ошибка",0))</f>
        <v>Black, Caramel, Gun Metal, Satin Brass, Soft Khaki</v>
      </c>
      <c r="F42" t="str">
        <f>VLOOKUP(_xlfn.XLOOKUP(C42,Вычисление!B:B,Вычисление!C:C,"-",0),Состав!A:B,2,0)</f>
        <v>100% Фетр</v>
      </c>
    </row>
    <row r="43" spans="2:6" x14ac:dyDescent="0.25">
      <c r="B43" t="str">
        <f t="shared" ca="1" si="0"/>
        <v>70653BH_NATURALMIX,OCHRE</v>
      </c>
      <c r="C43" s="1" t="s">
        <v>192</v>
      </c>
      <c r="D43" s="1" t="str">
        <f>TRIM(_xlfn.XLOOKUP(Результат!C43,Таблица!A:A,Таблица!B:B,"Ошибка",0))</f>
        <v>S, M, L, XL</v>
      </c>
      <c r="E43" s="1" t="str">
        <f ca="1">TRIM(_xlfn.XLOOKUP(Результат!C43,Таблица!A:A,Таблица!E:E,"Ошибка",0))</f>
        <v>Natural Mix, Ochre</v>
      </c>
      <c r="F43" t="str">
        <f>VLOOKUP(_xlfn.XLOOKUP(C43,Вычисление!B:B,Вычисление!C:C,"-",0),Состав!A:B,2,0)</f>
        <v>100% Фетр</v>
      </c>
    </row>
    <row r="44" spans="2:6" x14ac:dyDescent="0.25">
      <c r="B44" t="str">
        <f t="shared" ca="1" si="0"/>
        <v>7002_BLACK,GRAPHITE,NICKEL,RED</v>
      </c>
      <c r="C44" s="1" t="s">
        <v>188</v>
      </c>
      <c r="D44" s="1" t="str">
        <f>TRIM(_xlfn.XLOOKUP(Результат!C44,Таблица!A:A,Таблица!B:B,"Ошибка",0))</f>
        <v>S, M, L, XL</v>
      </c>
      <c r="E44" s="1" t="str">
        <f ca="1">TRIM(_xlfn.XLOOKUP(Результат!C44,Таблица!A:A,Таблица!E:E,"Ошибка",0))</f>
        <v>Black, Graphite, Nickel, Red</v>
      </c>
      <c r="F44" t="str">
        <f>VLOOKUP(_xlfn.XLOOKUP(C44,Вычисление!B:B,Вычисление!C:C,"-",0),Состав!A:B,2,0)</f>
        <v>100% Фетр</v>
      </c>
    </row>
    <row r="45" spans="2:6" x14ac:dyDescent="0.25">
      <c r="B45" t="str">
        <f t="shared" ca="1" si="0"/>
        <v>70654BH_INKBLUE,OLIVEMIX,RUST</v>
      </c>
      <c r="C45" s="1" t="s">
        <v>185</v>
      </c>
      <c r="D45" s="1" t="str">
        <f>TRIM(_xlfn.XLOOKUP(Результат!C45,Таблица!A:A,Таблица!B:B,"Ошибка",0))</f>
        <v>S, M, L, XL</v>
      </c>
      <c r="E45" s="1" t="str">
        <f ca="1">TRIM(_xlfn.XLOOKUP(Результат!C45,Таблица!A:A,Таблица!E:E,"Ошибка",0))</f>
        <v>Ink Blue, Olive Mix, Rust</v>
      </c>
      <c r="F45" t="str">
        <f>VLOOKUP(_xlfn.XLOOKUP(C45,Вычисление!B:B,Вычисление!C:C,"-",0),Состав!A:B,2,0)</f>
        <v>100% Фетр</v>
      </c>
    </row>
    <row r="46" spans="2:6" x14ac:dyDescent="0.25">
      <c r="B46" t="str">
        <f t="shared" ca="1" si="0"/>
        <v>70646BH_BLACK,CAMEL,PALEOLIVE,WHISKEY</v>
      </c>
      <c r="C46" s="1" t="s">
        <v>180</v>
      </c>
      <c r="D46" s="1" t="str">
        <f>TRIM(_xlfn.XLOOKUP(Результат!C46,Таблица!A:A,Таблица!B:B,"Ошибка",0))</f>
        <v>S, M, L, XL</v>
      </c>
      <c r="E46" s="1" t="str">
        <f ca="1">TRIM(_xlfn.XLOOKUP(Результат!C46,Таблица!A:A,Таблица!E:E,"Ошибка",0))</f>
        <v>Black, Camel, Pale Olive, Whiskey</v>
      </c>
      <c r="F46" t="str">
        <f>VLOOKUP(_xlfn.XLOOKUP(C46,Вычисление!B:B,Вычисление!C:C,"-",0),Состав!A:B,2,0)</f>
        <v>100% Фетр</v>
      </c>
    </row>
    <row r="47" spans="2:6" x14ac:dyDescent="0.25">
      <c r="B47" t="str">
        <f t="shared" ca="1" si="0"/>
        <v>70652BH_BLACK,OXFORDMIX</v>
      </c>
      <c r="C47" s="1" t="s">
        <v>177</v>
      </c>
      <c r="D47" s="1" t="str">
        <f>TRIM(_xlfn.XLOOKUP(Результат!C47,Таблица!A:A,Таблица!B:B,"Ошибка",0))</f>
        <v>S, M, L, XL</v>
      </c>
      <c r="E47" s="1" t="str">
        <f ca="1">TRIM(_xlfn.XLOOKUP(Результат!C47,Таблица!A:A,Таблица!E:E,"Ошибка",0))</f>
        <v>Black, Oxford Mix</v>
      </c>
      <c r="F47" t="str">
        <f>VLOOKUP(_xlfn.XLOOKUP(C47,Вычисление!B:B,Вычисление!C:C,"-",0),Состав!A:B,2,0)</f>
        <v>100% Фетр</v>
      </c>
    </row>
    <row r="48" spans="2:6" x14ac:dyDescent="0.25">
      <c r="B48" t="str">
        <f t="shared" ca="1" si="0"/>
        <v>7016_OXBLOOD,PEWTER,SERPENT,SILVERBELLY,BLACK,COGNAC,OLIVEMIX</v>
      </c>
      <c r="C48" s="1" t="s">
        <v>196</v>
      </c>
      <c r="D48" s="1" t="str">
        <f>TRIM(_xlfn.XLOOKUP(Результат!C48,Таблица!A:A,Таблица!B:B,"Ошибка",0))</f>
        <v>S, M, L, XL</v>
      </c>
      <c r="E48" s="1" t="str">
        <f ca="1">TRIM(_xlfn.XLOOKUP(Результат!C48,Таблица!A:A,Таблица!E:E,"Ошибка",0))</f>
        <v>Oxblood, Pewter, Serpent, Silverbelly, Black, Cognac, Olive Mix</v>
      </c>
      <c r="F48" t="str">
        <f>VLOOKUP(_xlfn.XLOOKUP(C48,Вычисление!B:B,Вычисление!C:C,"-",0),Состав!A:B,2,0)</f>
        <v>100% Фетр</v>
      </c>
    </row>
    <row r="49" spans="2:6" x14ac:dyDescent="0.25">
      <c r="B49" t="str">
        <f t="shared" ca="1" si="0"/>
        <v>7055_MEDIUMBROWNMIX</v>
      </c>
      <c r="C49" s="1" t="s">
        <v>200</v>
      </c>
      <c r="D49" s="1" t="str">
        <f>TRIM(_xlfn.XLOOKUP(Результат!C49,Таблица!A:A,Таблица!B:B,"Ошибка",0))</f>
        <v>S, M, L, XL</v>
      </c>
      <c r="E49" s="1" t="str">
        <f ca="1">TRIM(_xlfn.XLOOKUP(Результат!C49,Таблица!A:A,Таблица!E:E,"Ошибка",0))</f>
        <v>Medium Brown Mix</v>
      </c>
      <c r="F49" t="str">
        <f>VLOOKUP(_xlfn.XLOOKUP(C49,Вычисление!B:B,Вычисление!C:C,"-",0),Состав!A:B,2,0)</f>
        <v>100% Фетр</v>
      </c>
    </row>
    <row r="50" spans="2:6" x14ac:dyDescent="0.25">
      <c r="B50" t="str">
        <f t="shared" ca="1" si="0"/>
        <v>7001_CONTRAPPOSTO,COPPER,NATURALMIX,NAVY,PORT,RED,SATINBRASS,SEABREEZE,UNBLEACHED,VINTAGEBLUE,BASALT,BLACK,BLACKMIX,BROWN</v>
      </c>
      <c r="C50" s="1" t="s">
        <v>204</v>
      </c>
      <c r="D50" s="1" t="str">
        <f>TRIM(_xlfn.XLOOKUP(Результат!C50,Таблица!A:A,Таблица!B:B,"Ошибка",0))</f>
        <v>S, M, L, XL, XXL</v>
      </c>
      <c r="E50" s="1" t="str">
        <f ca="1">TRIM(_xlfn.XLOOKUP(Результат!C50,Таблица!A:A,Таблица!E:E,"Ошибка",0))</f>
        <v>Contrapposto, Copper, Natural Mix, Navy, Port, Red, Satin Brass, Sea Breeze, Unbleached, Vintage Blue, Basalt, Black, Black Mix, Brown</v>
      </c>
      <c r="F50" t="str">
        <f>VLOOKUP(_xlfn.XLOOKUP(C50,Вычисление!B:B,Вычисление!C:C,"-",0),Состав!A:B,2,0)</f>
        <v>100% Фетр</v>
      </c>
    </row>
    <row r="51" spans="2:6" x14ac:dyDescent="0.25">
      <c r="B51" t="str">
        <f t="shared" ca="1" si="0"/>
        <v>38367BH_BLACK,COGNAC,FAWN</v>
      </c>
      <c r="C51" s="1" t="s">
        <v>208</v>
      </c>
      <c r="D51" s="1" t="str">
        <f>TRIM(_xlfn.XLOOKUP(Результат!C51,Таблица!A:A,Таблица!B:B,"Ошибка",0))</f>
        <v>S, M, L, XL</v>
      </c>
      <c r="E51" s="1" t="str">
        <f ca="1">TRIM(_xlfn.XLOOKUP(Результат!C51,Таблица!A:A,Таблица!E:E,"Ошибка",0))</f>
        <v>Black, Cognac, Fawn</v>
      </c>
      <c r="F51" t="str">
        <f>VLOOKUP(_xlfn.XLOOKUP(C51,Вычисление!B:B,Вычисление!C:C,"-",0),Состав!A:B,2,0)</f>
        <v>100% Фетр</v>
      </c>
    </row>
    <row r="52" spans="2:6" x14ac:dyDescent="0.25">
      <c r="B52" t="str">
        <f t="shared" ca="1" si="0"/>
        <v>38359BH_BLACK,UNIFORMGREEN</v>
      </c>
      <c r="C52" s="1" t="s">
        <v>213</v>
      </c>
      <c r="D52" s="1" t="str">
        <f>TRIM(_xlfn.XLOOKUP(Результат!C52,Таблица!A:A,Таблица!B:B,"Ошибка",0))</f>
        <v>S, M, L, XL</v>
      </c>
      <c r="E52" s="1" t="str">
        <f ca="1">TRIM(_xlfn.XLOOKUP(Результат!C52,Таблица!A:A,Таблица!E:E,"Ошибка",0))</f>
        <v>Black, Uniform Green</v>
      </c>
      <c r="F52" t="str">
        <f>VLOOKUP(_xlfn.XLOOKUP(C52,Вычисление!B:B,Вычисление!C:C,"-",0),Состав!A:B,2,0)</f>
        <v>100% Фетр</v>
      </c>
    </row>
    <row r="53" spans="2:6" x14ac:dyDescent="0.25">
      <c r="B53" t="str">
        <f t="shared" ca="1" si="0"/>
        <v>38368BH_AVION,BLACK,WHISKEY</v>
      </c>
      <c r="C53" s="1" t="s">
        <v>218</v>
      </c>
      <c r="D53" s="1" t="str">
        <f>TRIM(_xlfn.XLOOKUP(Результат!C53,Таблица!A:A,Таблица!B:B,"Ошибка",0))</f>
        <v>S, M, L, XL</v>
      </c>
      <c r="E53" s="1" t="str">
        <f ca="1">TRIM(_xlfn.XLOOKUP(Результат!C53,Таблица!A:A,Таблица!E:E,"Ошибка",0))</f>
        <v>Avion, Black, Whiskey</v>
      </c>
      <c r="F53" t="str">
        <f>VLOOKUP(_xlfn.XLOOKUP(C53,Вычисление!B:B,Вычисление!C:C,"-",0),Состав!A:B,2,0)</f>
        <v>100% Фетр</v>
      </c>
    </row>
    <row r="54" spans="2:6" x14ac:dyDescent="0.25">
      <c r="B54" t="str">
        <f t="shared" ca="1" si="0"/>
        <v>38366BH_BLACK,NICKEL,UNIFORMGREEN</v>
      </c>
      <c r="C54" s="1" t="s">
        <v>220</v>
      </c>
      <c r="D54" s="1" t="str">
        <f>TRIM(_xlfn.XLOOKUP(Результат!C54,Таблица!A:A,Таблица!B:B,"Ошибка",0))</f>
        <v>S, M, L, XL</v>
      </c>
      <c r="E54" s="1" t="str">
        <f ca="1">TRIM(_xlfn.XLOOKUP(Результат!C54,Таблица!A:A,Таблица!E:E,"Ошибка",0))</f>
        <v>Black, Nickel, Uniform Green</v>
      </c>
      <c r="F54" t="str">
        <f>VLOOKUP(_xlfn.XLOOKUP(C54,Вычисление!B:B,Вычисление!C:C,"-",0),Состав!A:B,2,0)</f>
        <v>100% Фетр</v>
      </c>
    </row>
    <row r="55" spans="2:6" x14ac:dyDescent="0.25">
      <c r="B55" t="str">
        <f t="shared" ca="1" si="0"/>
        <v>7100_BLACK,LAZULIBLUE,MINK,OCHRE</v>
      </c>
      <c r="C55" s="1" t="s">
        <v>231</v>
      </c>
      <c r="D55" s="1" t="str">
        <f>TRIM(_xlfn.XLOOKUP(Результат!C55,Таблица!A:A,Таблица!B:B,"Ошибка",0))</f>
        <v>S, M, L, XL, XXL</v>
      </c>
      <c r="E55" s="1" t="str">
        <f ca="1">TRIM(_xlfn.XLOOKUP(Результат!C55,Таблица!A:A,Таблица!E:E,"Ошибка",0))</f>
        <v>Black, Lazuli Blue, Mink, Ochre</v>
      </c>
      <c r="F55" t="str">
        <f>VLOOKUP(_xlfn.XLOOKUP(C55,Вычисление!B:B,Вычисление!C:C,"-",0),Состав!A:B,2,0)</f>
        <v>100% Фетр</v>
      </c>
    </row>
    <row r="56" spans="2:6" x14ac:dyDescent="0.25">
      <c r="B56" t="str">
        <f t="shared" ca="1" si="0"/>
        <v>3814_BLACK</v>
      </c>
      <c r="C56" s="1" t="s">
        <v>226</v>
      </c>
      <c r="D56" s="1" t="str">
        <f>TRIM(_xlfn.XLOOKUP(Результат!C56,Таблица!A:A,Таблица!B:B,"Ошибка",0))</f>
        <v>S, M, L, XL, XXL</v>
      </c>
      <c r="E56" s="1" t="str">
        <f ca="1">TRIM(_xlfn.XLOOKUP(Результат!C56,Таблица!A:A,Таблица!E:E,"Ошибка",0))</f>
        <v>Black</v>
      </c>
      <c r="F56" t="str">
        <f>VLOOKUP(_xlfn.XLOOKUP(C56,Вычисление!B:B,Вычисление!C:C,"-",0),Состав!A:B,2,0)</f>
        <v>100% Фетр</v>
      </c>
    </row>
    <row r="57" spans="2:6" x14ac:dyDescent="0.25">
      <c r="B57" t="str">
        <f t="shared" ca="1" si="0"/>
        <v>38345BH_BLACK,CHOCOLATE,FOREST,NAVY</v>
      </c>
      <c r="C57" s="1" t="s">
        <v>227</v>
      </c>
      <c r="D57" s="1" t="str">
        <f>TRIM(_xlfn.XLOOKUP(Результат!C57,Таблица!A:A,Таблица!B:B,"Ошибка",0))</f>
        <v>S, M, L, XL</v>
      </c>
      <c r="E57" s="1" t="str">
        <f ca="1">TRIM(_xlfn.XLOOKUP(Результат!C57,Таблица!A:A,Таблица!E:E,"Ошибка",0))</f>
        <v>Black, Chocolate, Forest, Navy</v>
      </c>
      <c r="F57" t="str">
        <f>VLOOKUP(_xlfn.XLOOKUP(C57,Вычисление!B:B,Вычисление!C:C,"-",0),Состав!A:B,2,0)</f>
        <v>100% Фетр</v>
      </c>
    </row>
    <row r="58" spans="2:6" x14ac:dyDescent="0.25">
      <c r="B58" t="str">
        <f t="shared" ca="1" si="0"/>
        <v>3817_BLACK</v>
      </c>
      <c r="C58" s="1" t="s">
        <v>223</v>
      </c>
      <c r="D58" s="1" t="str">
        <f>TRIM(_xlfn.XLOOKUP(Результат!C58,Таблица!A:A,Таблица!B:B,"Ошибка",0))</f>
        <v>S, M, L, XL, XXL</v>
      </c>
      <c r="E58" s="1" t="str">
        <f ca="1">TRIM(_xlfn.XLOOKUP(Результат!C58,Таблица!A:A,Таблица!E:E,"Ошибка",0))</f>
        <v>Black</v>
      </c>
      <c r="F58" t="str">
        <f>VLOOKUP(_xlfn.XLOOKUP(C58,Вычисление!B:B,Вычисление!C:C,"-",0),Состав!A:B,2,0)</f>
        <v>100% Фетр</v>
      </c>
    </row>
    <row r="59" spans="2:6" x14ac:dyDescent="0.25">
      <c r="B59" t="str">
        <f t="shared" ca="1" si="0"/>
        <v>71001BH_BITTERCHOCOLATE,BLACK,MINK,NIGHTSHADE,NAVY</v>
      </c>
      <c r="C59" s="1" t="s">
        <v>244</v>
      </c>
      <c r="D59" s="1" t="str">
        <f>TRIM(_xlfn.XLOOKUP(Результат!C59,Таблица!A:A,Таблица!B:B,"Ошибка",0))</f>
        <v>S, M, L, XL</v>
      </c>
      <c r="E59" s="1" t="str">
        <f ca="1">TRIM(_xlfn.XLOOKUP(Результат!C59,Таблица!A:A,Таблица!E:E,"Ошибка",0))</f>
        <v>Bitter Chocolate, Black, Mink, Night Shade, Navy</v>
      </c>
      <c r="F59" t="str">
        <f>VLOOKUP(_xlfn.XLOOKUP(C59,Вычисление!B:B,Вычисление!C:C,"-",0),Состав!A:B,2,0)</f>
        <v>100% Фетр</v>
      </c>
    </row>
    <row r="60" spans="2:6" x14ac:dyDescent="0.25">
      <c r="B60" t="str">
        <f t="shared" ca="1" si="0"/>
        <v>38357BH_BLACK,SILVERSAND</v>
      </c>
      <c r="C60" s="1" t="s">
        <v>238</v>
      </c>
      <c r="D60" s="1" t="str">
        <f>TRIM(_xlfn.XLOOKUP(Результат!C60,Таблица!A:A,Таблица!B:B,"Ошибка",0))</f>
        <v>S, M, L, XL</v>
      </c>
      <c r="E60" s="1" t="str">
        <f ca="1">TRIM(_xlfn.XLOOKUP(Результат!C60,Таблица!A:A,Таблица!E:E,"Ошибка",0))</f>
        <v>Black, Silver Sand</v>
      </c>
      <c r="F60" t="str">
        <f>VLOOKUP(_xlfn.XLOOKUP(C60,Вычисление!B:B,Вычисление!C:C,"-",0),Состав!A:B,2,0)</f>
        <v>100% Фетр</v>
      </c>
    </row>
    <row r="61" spans="2:6" x14ac:dyDescent="0.25">
      <c r="B61" t="str">
        <f t="shared" ca="1" si="0"/>
        <v>38350BH_BLACK,CARAMEL,NAVY,OLIVE</v>
      </c>
      <c r="C61" s="1" t="s">
        <v>234</v>
      </c>
      <c r="D61" s="1" t="str">
        <f>TRIM(_xlfn.XLOOKUP(Результат!C61,Таблица!A:A,Таблица!B:B,"Ошибка",0))</f>
        <v>S, M, L, XL</v>
      </c>
      <c r="E61" s="1" t="str">
        <f ca="1">TRIM(_xlfn.XLOOKUP(Результат!C61,Таблица!A:A,Таблица!E:E,"Ошибка",0))</f>
        <v>Black, Caramel, Navy, Olive</v>
      </c>
      <c r="F61" t="str">
        <f>VLOOKUP(_xlfn.XLOOKUP(C61,Вычисление!B:B,Вычисление!C:C,"-",0),Состав!A:B,2,0)</f>
        <v>100% Фетр</v>
      </c>
    </row>
    <row r="62" spans="2:6" x14ac:dyDescent="0.25">
      <c r="B62" t="str">
        <f t="shared" ca="1" si="0"/>
        <v>10001BH_BLACK,OLIVEOIL,PLAZATAUPE</v>
      </c>
      <c r="C62" s="1" t="s">
        <v>246</v>
      </c>
      <c r="D62" s="1" t="str">
        <f>TRIM(_xlfn.XLOOKUP(Результат!C62,Таблица!A:A,Таблица!B:B,"Ошибка",0))</f>
        <v>S, M, L, XL</v>
      </c>
      <c r="E62" s="1" t="str">
        <f ca="1">TRIM(_xlfn.XLOOKUP(Результат!C62,Таблица!A:A,Таблица!E:E,"Ошибка",0))</f>
        <v>Black, Olive Oil, Plaza Taupe</v>
      </c>
      <c r="F62" t="str">
        <f>VLOOKUP(_xlfn.XLOOKUP(C62,Вычисление!B:B,Вычисление!C:C,"-",0),Состав!A:B,2,0)</f>
        <v>100% Фетр</v>
      </c>
    </row>
    <row r="63" spans="2:6" x14ac:dyDescent="0.25">
      <c r="B63" t="str">
        <f t="shared" ca="1" si="0"/>
        <v>38358BH_OCHRE,SOFTKHAKI</v>
      </c>
      <c r="C63" s="1" t="s">
        <v>253</v>
      </c>
      <c r="D63" s="1" t="str">
        <f>TRIM(_xlfn.XLOOKUP(Результат!C63,Таблица!A:A,Таблица!B:B,"Ошибка",0))</f>
        <v>S, M, L, XL</v>
      </c>
      <c r="E63" s="1" t="str">
        <f ca="1">TRIM(_xlfn.XLOOKUP(Результат!C63,Таблица!A:A,Таблица!E:E,"Ошибка",0))</f>
        <v>Ochre, Soft Khaki</v>
      </c>
      <c r="F63" t="str">
        <f>VLOOKUP(_xlfn.XLOOKUP(C63,Вычисление!B:B,Вычисление!C:C,"-",0),Состав!A:B,2,0)</f>
        <v>100% Фетр</v>
      </c>
    </row>
    <row r="64" spans="2:6" x14ac:dyDescent="0.25">
      <c r="B64" t="str">
        <f t="shared" ca="1" si="0"/>
        <v>38349BH_BLACK,NAVY</v>
      </c>
      <c r="C64" s="1" t="s">
        <v>257</v>
      </c>
      <c r="D64" s="1" t="str">
        <f>TRIM(_xlfn.XLOOKUP(Результат!C64,Таблица!A:A,Таблица!B:B,"Ошибка",0))</f>
        <v>S, M, L, XL</v>
      </c>
      <c r="E64" s="1" t="str">
        <f ca="1">TRIM(_xlfn.XLOOKUP(Результат!C64,Таблица!A:A,Таблица!E:E,"Ошибка",0))</f>
        <v>Black, Navy</v>
      </c>
      <c r="F64" t="str">
        <f>VLOOKUP(_xlfn.XLOOKUP(C64,Вычисление!B:B,Вычисление!C:C,"-",0),Состав!A:B,2,0)</f>
        <v>100% Фетр</v>
      </c>
    </row>
    <row r="65" spans="2:6" x14ac:dyDescent="0.25">
      <c r="B65" t="str">
        <f t="shared" ca="1" si="0"/>
        <v>1451_BLACK</v>
      </c>
      <c r="C65" s="1" t="s">
        <v>260</v>
      </c>
      <c r="D65" s="1" t="str">
        <f>TRIM(_xlfn.XLOOKUP(Результат!C65,Таблица!A:A,Таблица!B:B,"Ошибка",0))</f>
        <v>6 3/4, 6 7/8, 7, 7 1/8, 7 1/4, 7 3/8, 7 1/2, 7 5/8</v>
      </c>
      <c r="E65" s="1" t="str">
        <f ca="1">TRIM(_xlfn.XLOOKUP(Результат!C65,Таблица!A:A,Таблица!E:E,"Ошибка",0))</f>
        <v>Black</v>
      </c>
      <c r="F65" t="str">
        <f>VLOOKUP(_xlfn.XLOOKUP(C65,Вычисление!B:B,Вычисление!C:C,"-",0),Состав!A:B,2,0)</f>
        <v>100% Фетр</v>
      </c>
    </row>
    <row r="66" spans="2:6" x14ac:dyDescent="0.25">
      <c r="B66" t="str">
        <f t="shared" ca="1" si="0"/>
        <v>3816_BLACK,BROWN,WHITE</v>
      </c>
      <c r="C66" s="1" t="s">
        <v>270</v>
      </c>
      <c r="D66" s="1" t="str">
        <f>TRIM(_xlfn.XLOOKUP(Результат!C66,Таблица!A:A,Таблица!B:B,"Ошибка",0))</f>
        <v>S, M, L, XL, XXL</v>
      </c>
      <c r="E66" s="1" t="str">
        <f ca="1">TRIM(_xlfn.XLOOKUP(Результат!C66,Таблица!A:A,Таблица!E:E,"Ошибка",0))</f>
        <v>Black, Brown, White</v>
      </c>
      <c r="F66" t="str">
        <f>VLOOKUP(_xlfn.XLOOKUP(C66,Вычисление!B:B,Вычисление!C:C,"-",0),Состав!A:B,2,0)</f>
        <v>100% Фетр</v>
      </c>
    </row>
    <row r="67" spans="2:6" x14ac:dyDescent="0.25">
      <c r="B67" t="str">
        <f t="shared" ref="B67:B92" ca="1" si="1">MID(C67,1,FIND(" ",C67)-1)&amp;"_"&amp;UPPER(SUBSTITUTE(E67," ",""))</f>
        <v>1452_BLACK,HEMLOCK</v>
      </c>
      <c r="C67" s="1" t="s">
        <v>263</v>
      </c>
      <c r="D67" s="1" t="str">
        <f>TRIM(_xlfn.XLOOKUP(Результат!C67,Таблица!A:A,Таблица!B:B,"Ошибка",0))</f>
        <v>6 3/4, 6 7/8, 7, 7 1/8, 7 1/4, 7 3/8, 7 1/2, 7 5/8</v>
      </c>
      <c r="E67" s="1" t="str">
        <f ca="1">TRIM(_xlfn.XLOOKUP(Результат!C67,Таблица!A:A,Таблица!E:E,"Ошибка",0))</f>
        <v>Black, Hemlock</v>
      </c>
      <c r="F67" t="str">
        <f>VLOOKUP(_xlfn.XLOOKUP(C67,Вычисление!B:B,Вычисление!C:C,"-",0),Состав!A:B,2,0)</f>
        <v>100% Фетр</v>
      </c>
    </row>
    <row r="68" spans="2:6" x14ac:dyDescent="0.25">
      <c r="B68" t="str">
        <f t="shared" ca="1" si="1"/>
        <v>3813_BLACK</v>
      </c>
      <c r="C68" s="1" t="s">
        <v>267</v>
      </c>
      <c r="D68" s="1" t="str">
        <f>TRIM(_xlfn.XLOOKUP(Результат!C68,Таблица!A:A,Таблица!B:B,"Ошибка",0))</f>
        <v>S, M, L, XL</v>
      </c>
      <c r="E68" s="1" t="str">
        <f ca="1">TRIM(_xlfn.XLOOKUP(Результат!C68,Таблица!A:A,Таблица!E:E,"Ошибка",0))</f>
        <v>Black</v>
      </c>
      <c r="F68" t="str">
        <f>VLOOKUP(_xlfn.XLOOKUP(C68,Вычисление!B:B,Вычисление!C:C,"-",0),Состав!A:B,2,0)</f>
        <v>100% Фетр</v>
      </c>
    </row>
    <row r="69" spans="2:6" x14ac:dyDescent="0.25">
      <c r="B69" t="str">
        <f t="shared" ca="1" si="1"/>
        <v>81670_FOG,LATTE,NAVY,STATIC,TAN,BIRCH,BLACK,COCONUT,DEEPRED,ESPRESSO</v>
      </c>
      <c r="C69" s="1" t="s">
        <v>272</v>
      </c>
      <c r="D69" s="1" t="str">
        <f>TRIM(_xlfn.XLOOKUP(Результат!C69,Таблица!A:A,Таблица!B:B,"Ошибка",0))</f>
        <v>S, M, L, XL, XXL</v>
      </c>
      <c r="E69" s="1" t="str">
        <f ca="1">TRIM(_xlfn.XLOOKUP(Результат!C69,Таблица!A:A,Таблица!E:E,"Ошибка",0))</f>
        <v>Fog, Latte, Navy, Static, Tan, Birch, Black, Coconut, Deep Red, Espresso</v>
      </c>
      <c r="F69" t="str">
        <f>VLOOKUP(_xlfn.XLOOKUP(C69,Вычисление!B:B,Вычисление!C:C,"-",0),Состав!A:B,2,0)</f>
        <v>100% Полиэстер</v>
      </c>
    </row>
    <row r="70" spans="2:6" x14ac:dyDescent="0.25">
      <c r="B70" t="str">
        <f t="shared" ca="1" si="1"/>
        <v>81690_NAVYMULTI,NORDICMULTI,OVERCAST,SKYDIVER,WOODSMULTI,CEMENTMULTI,DEEPREDMULTI,LIGHTGREYMULTI,NATURALMULTI,BROWNMULTI,CHARCOALMULTI</v>
      </c>
      <c r="C70" s="1" t="s">
        <v>278</v>
      </c>
      <c r="D70" s="1" t="str">
        <f>TRIM(_xlfn.XLOOKUP(Результат!C70,Таблица!A:A,Таблица!B:B,"Ошибка",0))</f>
        <v>S, M, L, XL, XXL</v>
      </c>
      <c r="E70" s="1" t="str">
        <f ca="1">TRIM(_xlfn.XLOOKUP(Результат!C70,Таблица!A:A,Таблица!E:E,"Ошибка",0))</f>
        <v>Navy Multi, Nordic Multi, Overcast, Skydiver, Woods Multi, Cement Multi, Deep Red Multi, Light Grey Multi, Natural Multi, Brown Multi, Charcoal Multi</v>
      </c>
      <c r="F70" t="str">
        <f>VLOOKUP(_xlfn.XLOOKUP(C70,Вычисление!B:B,Вычисление!C:C,"-",0),Состав!A:B,2,0)</f>
        <v>100% Полиэстер</v>
      </c>
    </row>
    <row r="71" spans="2:6" x14ac:dyDescent="0.25">
      <c r="B71" t="str">
        <f t="shared" ca="1" si="1"/>
        <v>25550BH_BLACK,BLUE,BRONZE</v>
      </c>
      <c r="C71" s="1" t="s">
        <v>281</v>
      </c>
      <c r="D71" s="1" t="str">
        <f>TRIM(_xlfn.XLOOKUP(Результат!C71,Таблица!A:A,Таблица!B:B,"Ошибка",0))</f>
        <v>S, M, L, XL</v>
      </c>
      <c r="E71" s="1" t="str">
        <f ca="1">TRIM(_xlfn.XLOOKUP(Результат!C71,Таблица!A:A,Таблица!E:E,"Ошибка",0))</f>
        <v>Black, Blue, Bronze</v>
      </c>
      <c r="F71" t="s">
        <v>736</v>
      </c>
    </row>
    <row r="72" spans="2:6" x14ac:dyDescent="0.25">
      <c r="B72" t="str">
        <f t="shared" ca="1" si="1"/>
        <v>25552BH_BLACK,BLUE,BRONZE</v>
      </c>
      <c r="C72" s="1" t="s">
        <v>289</v>
      </c>
      <c r="D72" s="1" t="str">
        <f>TRIM(_xlfn.XLOOKUP(Результат!C72,Таблица!A:A,Таблица!B:B,"Ошибка",0))</f>
        <v>S, M, L, XL</v>
      </c>
      <c r="E72" s="1" t="str">
        <f ca="1">TRIM(_xlfn.XLOOKUP(Результат!C72,Таблица!A:A,Таблица!E:E,"Ошибка",0))</f>
        <v>Black, Blue, Bronze</v>
      </c>
      <c r="F72" t="str">
        <f>VLOOKUP(_xlfn.XLOOKUP(C72,Вычисление!B:B,Вычисление!C:C,"-",0),Состав!A:B,2,0)</f>
        <v>50% Шерсть - 50% Полиэстер</v>
      </c>
    </row>
    <row r="73" spans="2:6" x14ac:dyDescent="0.25">
      <c r="B73" t="str">
        <f t="shared" ca="1" si="1"/>
        <v>25553BH_COPPER,GREEN,GREY</v>
      </c>
      <c r="C73" s="1" t="s">
        <v>284</v>
      </c>
      <c r="D73" s="1" t="str">
        <f>TRIM(_xlfn.XLOOKUP(Результат!C73,Таблица!A:A,Таблица!B:B,"Ошибка",0))</f>
        <v>S, M, L, XL</v>
      </c>
      <c r="E73" s="1" t="str">
        <f ca="1">TRIM(_xlfn.XLOOKUP(Результат!C73,Таблица!A:A,Таблица!E:E,"Ошибка",0))</f>
        <v>Copper, Green, Grey</v>
      </c>
      <c r="F73" t="str">
        <f>VLOOKUP(_xlfn.XLOOKUP(C73,Вычисление!B:B,Вычисление!C:C,"-",0),Состав!A:B,2,0)</f>
        <v>50% Шерсть - 50% Полиэстер</v>
      </c>
    </row>
    <row r="74" spans="2:6" x14ac:dyDescent="0.25">
      <c r="B74" t="str">
        <f t="shared" ca="1" si="1"/>
        <v>25554BH_OAKPLAID</v>
      </c>
      <c r="C74" s="1" t="s">
        <v>296</v>
      </c>
      <c r="D74" s="1" t="str">
        <f>TRIM(_xlfn.XLOOKUP(Результат!C74,Таблица!A:A,Таблица!B:B,"Ошибка",0))</f>
        <v>S, M, L, XL</v>
      </c>
      <c r="E74" s="1" t="str">
        <f ca="1">TRIM(_xlfn.XLOOKUP(Результат!C74,Таблица!A:A,Таблица!E:E,"Ошибка",0))</f>
        <v>Oak Plaid</v>
      </c>
      <c r="F74" t="str">
        <f>VLOOKUP(_xlfn.XLOOKUP(C74,Вычисление!B:B,Вычисление!C:C,"-",0),Состав!A:B,2,0)</f>
        <v>50% Шерсть - 50% Полиэстер</v>
      </c>
    </row>
    <row r="75" spans="2:6" x14ac:dyDescent="0.25">
      <c r="B75" t="str">
        <f t="shared" ca="1" si="1"/>
        <v>25555BH_BEIGESTRIPE,BLACKSTRIPE,AVIONSTRIPE</v>
      </c>
      <c r="C75" s="1" t="s">
        <v>294</v>
      </c>
      <c r="D75" s="1" t="str">
        <f>TRIM(_xlfn.XLOOKUP(Результат!C75,Таблица!A:A,Таблица!B:B,"Ошибка",0))</f>
        <v>S, M, L, XL</v>
      </c>
      <c r="E75" s="1" t="str">
        <f ca="1">TRIM(_xlfn.XLOOKUP(Результат!C75,Таблица!A:A,Таблица!E:E,"Ошибка",0))</f>
        <v>Beige Stripe, Black Stripe, Avion Stripe</v>
      </c>
      <c r="F75" t="str">
        <f>VLOOKUP(_xlfn.XLOOKUP(C75,Вычисление!B:B,Вычисление!C:C,"-",0),Состав!A:B,2,0)</f>
        <v>50% Шерсть - 50% Полиэстер</v>
      </c>
    </row>
    <row r="76" spans="2:6" x14ac:dyDescent="0.25">
      <c r="B76" t="str">
        <f t="shared" ca="1" si="1"/>
        <v>25551BH_AVION,BLACK,OAK</v>
      </c>
      <c r="C76" s="1" t="s">
        <v>291</v>
      </c>
      <c r="D76" s="1" t="str">
        <f>TRIM(_xlfn.XLOOKUP(Результат!C76,Таблица!A:A,Таблица!B:B,"Ошибка",0))</f>
        <v>S, M, L, XL</v>
      </c>
      <c r="E76" s="1" t="str">
        <f ca="1">TRIM(_xlfn.XLOOKUP(Результат!C76,Таблица!A:A,Таблица!E:E,"Ошибка",0))</f>
        <v>Avion, Black, Oak</v>
      </c>
      <c r="F76" t="str">
        <f>VLOOKUP(_xlfn.XLOOKUP(C76,Вычисление!B:B,Вычисление!C:C,"-",0),Состав!A:B,2,0)</f>
        <v>50% Шерсть - 50% Полиэстер</v>
      </c>
    </row>
    <row r="77" spans="2:6" x14ac:dyDescent="0.25">
      <c r="B77" t="str">
        <f t="shared" ca="1" si="1"/>
        <v>25556BH_AVIONPLAID,OAKTWILL,UNIFORMGREENPLAID</v>
      </c>
      <c r="C77" s="1" t="s">
        <v>307</v>
      </c>
      <c r="D77" s="1" t="str">
        <f>TRIM(_xlfn.XLOOKUP(Результат!C77,Таблица!A:A,Таблица!B:B,"Ошибка",0))</f>
        <v>S, M, L, XL</v>
      </c>
      <c r="E77" s="1" t="str">
        <f ca="1">TRIM(_xlfn.XLOOKUP(Результат!C77,Таблица!A:A,Таблица!E:E,"Ошибка",0))</f>
        <v>Avion Plaid, Oak Twill, Uniform Green Plaid</v>
      </c>
      <c r="F77" t="str">
        <f>VLOOKUP(_xlfn.XLOOKUP(C77,Вычисление!B:B,Вычисление!C:C,"-",0),Состав!A:B,2,0)</f>
        <v>50% Шерсть - 50% Полиэстер</v>
      </c>
    </row>
    <row r="78" spans="2:6" x14ac:dyDescent="0.25">
      <c r="B78" t="str">
        <f t="shared" ca="1" si="1"/>
        <v>25557BH_AVION,GREY</v>
      </c>
      <c r="C78" s="1" t="s">
        <v>305</v>
      </c>
      <c r="D78" s="1" t="str">
        <f>TRIM(_xlfn.XLOOKUP(Результат!C78,Таблица!A:A,Таблица!B:B,"Ошибка",0))</f>
        <v>S, M, L, XL</v>
      </c>
      <c r="E78" s="1" t="str">
        <f ca="1">TRIM(_xlfn.XLOOKUP(Результат!C78,Таблица!A:A,Таблица!E:E,"Ошибка",0))</f>
        <v>Avion, Grey</v>
      </c>
      <c r="F78" t="str">
        <f>VLOOKUP(_xlfn.XLOOKUP(C78,Вычисление!B:B,Вычисление!C:C,"-",0),Состав!A:B,2,0)</f>
        <v>50% Шерсть - 50% Полиэстер</v>
      </c>
    </row>
    <row r="79" spans="2:6" x14ac:dyDescent="0.25">
      <c r="B79" t="str">
        <f t="shared" ca="1" si="1"/>
        <v>25558BH_BLUEPLAID,COPPERPLAID,UNIFORMGREENPLAID</v>
      </c>
      <c r="C79" s="1" t="s">
        <v>299</v>
      </c>
      <c r="D79" s="1" t="str">
        <f>TRIM(_xlfn.XLOOKUP(Результат!C79,Таблица!A:A,Таблица!B:B,"Ошибка",0))</f>
        <v>S, M, L, XL</v>
      </c>
      <c r="E79" s="1" t="str">
        <f ca="1">TRIM(_xlfn.XLOOKUP(Результат!C79,Таблица!A:A,Таблица!E:E,"Ошибка",0))</f>
        <v>Blue Plaid, Copper Plaid, Uniform Green Plaid</v>
      </c>
      <c r="F79" t="str">
        <f>VLOOKUP(_xlfn.XLOOKUP(C79,Вычисление!B:B,Вычисление!C:C,"-",0),Состав!A:B,2,0)</f>
        <v>50% Шерсть - 50% Полиэстер</v>
      </c>
    </row>
    <row r="80" spans="2:6" x14ac:dyDescent="0.25">
      <c r="B80" t="str">
        <f t="shared" ca="1" si="1"/>
        <v>25150BH_BLACK,COPPER</v>
      </c>
      <c r="C80" s="1" t="s">
        <v>312</v>
      </c>
      <c r="D80" s="1" t="str">
        <f>TRIM(_xlfn.XLOOKUP(Результат!C80,Таблица!A:A,Таблица!B:B,"Ошибка",0))</f>
        <v>S, M, L, XL</v>
      </c>
      <c r="E80" s="1" t="str">
        <f ca="1">TRIM(_xlfn.XLOOKUP(Результат!C80,Таблица!A:A,Таблица!E:E,"Ошибка",0))</f>
        <v>Black, Copper</v>
      </c>
      <c r="F80" t="str">
        <f>VLOOKUP(_xlfn.XLOOKUP(C80,Вычисление!B:B,Вычисление!C:C,"-",0),Состав!A:B,2,0)</f>
        <v>100% Кожа</v>
      </c>
    </row>
    <row r="81" spans="2:6" x14ac:dyDescent="0.25">
      <c r="B81" t="str">
        <f t="shared" ca="1" si="1"/>
        <v>25548BH_BLACK,OCHRE</v>
      </c>
      <c r="C81" s="1" t="s">
        <v>304</v>
      </c>
      <c r="D81" s="1" t="str">
        <f>TRIM(_xlfn.XLOOKUP(Результат!C81,Таблица!A:A,Таблица!B:B,"Ошибка",0))</f>
        <v>S, M, L, XL</v>
      </c>
      <c r="E81" s="1" t="str">
        <f ca="1">TRIM(_xlfn.XLOOKUP(Результат!C81,Таблица!A:A,Таблица!E:E,"Ошибка",0))</f>
        <v>Black, Ochre</v>
      </c>
      <c r="F81" t="str">
        <f>VLOOKUP(_xlfn.XLOOKUP(C81,Вычисление!B:B,Вычисление!C:C,"-",0),Состав!A:B,2,0)</f>
        <v>50% Шерсть - 50% Полиэстер</v>
      </c>
    </row>
    <row r="82" spans="2:6" x14ac:dyDescent="0.25">
      <c r="B82" t="str">
        <f t="shared" ca="1" si="1"/>
        <v>1365_BLACK,CHINO,NAVY,TAN</v>
      </c>
      <c r="C82" s="1" t="s">
        <v>309</v>
      </c>
      <c r="D82" s="1" t="str">
        <f>TRIM(_xlfn.XLOOKUP(Результат!C82,Таблица!A:A,Таблица!B:B,"Ошибка",0))</f>
        <v>S, M, L, XL, XXL</v>
      </c>
      <c r="E82" s="1" t="str">
        <f ca="1">TRIM(_xlfn.XLOOKUP(Результат!C82,Таблица!A:A,Таблица!E:E,"Ошибка",0))</f>
        <v>Black, Chino, Navy, Tan</v>
      </c>
      <c r="F82" t="str">
        <f>VLOOKUP(_xlfn.XLOOKUP(C82,Вычисление!B:B,Вычисление!C:C,"-",0),Состав!A:B,2,0)</f>
        <v>100% Хлопок</v>
      </c>
    </row>
    <row r="83" spans="2:6" x14ac:dyDescent="0.25">
      <c r="B83" t="str">
        <f t="shared" ca="1" si="1"/>
        <v>25440_BLACKPAID,BROWNHERRINGBONE</v>
      </c>
      <c r="C83" s="1" t="s">
        <v>302</v>
      </c>
      <c r="D83" s="1" t="str">
        <f>TRIM(_xlfn.XLOOKUP(Результат!C83,Таблица!A:A,Таблица!B:B,"Ошибка",0))</f>
        <v>S, M, L, XL, XXL</v>
      </c>
      <c r="E83" s="1" t="str">
        <f ca="1">TRIM(_xlfn.XLOOKUP(Результат!C83,Таблица!A:A,Таблица!E:E,"Ошибка",0))</f>
        <v>Black Paid, Brown Herringbone</v>
      </c>
      <c r="F83" t="str">
        <f>VLOOKUP(_xlfn.XLOOKUP(C83,Вычисление!B:B,Вычисление!C:C,"-",0),Состав!A:B,2,0)</f>
        <v>50% Шерсть - 50% Полиэстер</v>
      </c>
    </row>
    <row r="84" spans="2:6" x14ac:dyDescent="0.25">
      <c r="B84" t="str">
        <f t="shared" ca="1" si="1"/>
        <v>25111_DARKCOFFEE</v>
      </c>
      <c r="C84" s="1" t="s">
        <v>322</v>
      </c>
      <c r="D84" s="1" t="str">
        <f>TRIM(_xlfn.XLOOKUP(Результат!C84,Таблица!A:A,Таблица!B:B,"Ошибка",0))</f>
        <v>S, M, L, XL</v>
      </c>
      <c r="E84" s="1" t="str">
        <f ca="1">TRIM(_xlfn.XLOOKUP(Результат!C84,Таблица!A:A,Таблица!E:E,"Ошибка",0))</f>
        <v>Dark Coffee</v>
      </c>
      <c r="F84" t="str">
        <f>VLOOKUP(_xlfn.XLOOKUP(C84,Вычисление!B:B,Вычисление!C:C,"-",0),Состав!A:B,2,0)</f>
        <v>100% Кожа ягненка</v>
      </c>
    </row>
    <row r="85" spans="2:6" x14ac:dyDescent="0.25">
      <c r="B85" t="str">
        <f t="shared" ca="1" si="1"/>
        <v>25101_BLACK</v>
      </c>
      <c r="C85" s="1" t="s">
        <v>318</v>
      </c>
      <c r="D85" s="1" t="str">
        <f>TRIM(_xlfn.XLOOKUP(Результат!C85,Таблица!A:A,Таблица!B:B,"Ошибка",0))</f>
        <v>S, M, L, XL</v>
      </c>
      <c r="E85" s="1" t="str">
        <f ca="1">TRIM(_xlfn.XLOOKUP(Результат!C85,Таблица!A:A,Таблица!E:E,"Ошибка",0))</f>
        <v>Black</v>
      </c>
      <c r="F85" t="str">
        <f>VLOOKUP(_xlfn.XLOOKUP(C85,Вычисление!B:B,Вычисление!C:C,"-",0),Состав!A:B,2,0)</f>
        <v>100% Натуральная кожа</v>
      </c>
    </row>
    <row r="86" spans="2:6" x14ac:dyDescent="0.25">
      <c r="B86" t="str">
        <f t="shared" ca="1" si="1"/>
        <v>25102_BROWN</v>
      </c>
      <c r="C86" s="1" t="s">
        <v>315</v>
      </c>
      <c r="D86" s="1" t="str">
        <f>TRIM(_xlfn.XLOOKUP(Результат!C86,Таблица!A:A,Таблица!B:B,"Ошибка",0))</f>
        <v>S, M, L, XL</v>
      </c>
      <c r="E86" s="1" t="str">
        <f ca="1">TRIM(_xlfn.XLOOKUP(Результат!C86,Таблица!A:A,Таблица!E:E,"Ошибка",0))</f>
        <v>Brown</v>
      </c>
      <c r="F86" t="str">
        <f>VLOOKUP(_xlfn.XLOOKUP(C86,Вычисление!B:B,Вычисление!C:C,"-",0),Состав!A:B,2,0)</f>
        <v>100% Кожа ягненка</v>
      </c>
    </row>
    <row r="87" spans="2:6" x14ac:dyDescent="0.25">
      <c r="B87" t="str">
        <f t="shared" ca="1" si="1"/>
        <v>25100_BLACK</v>
      </c>
      <c r="C87" s="1" t="s">
        <v>324</v>
      </c>
      <c r="D87" s="1" t="str">
        <f>TRIM(_xlfn.XLOOKUP(Результат!C87,Таблица!A:A,Таблица!B:B,"Ошибка",0))</f>
        <v>S, M, L, XL</v>
      </c>
      <c r="E87" s="1" t="str">
        <f ca="1">TRIM(_xlfn.XLOOKUP(Результат!C87,Таблица!A:A,Таблица!E:E,"Ошибка",0))</f>
        <v>Black</v>
      </c>
      <c r="F87" t="str">
        <f>VLOOKUP(_xlfn.XLOOKUP(C87,Вычисление!B:B,Вычисление!C:C,"-",0),Состав!A:B,2,0)</f>
        <v>100% Натуральная кожа</v>
      </c>
    </row>
    <row r="88" spans="2:6" x14ac:dyDescent="0.25">
      <c r="B88" t="str">
        <f t="shared" ca="1" si="1"/>
        <v>25141BH_MARLBLACK,NAVYPLAID</v>
      </c>
      <c r="C88" s="1" t="s">
        <v>328</v>
      </c>
      <c r="D88" s="1" t="str">
        <f>TRIM(_xlfn.XLOOKUP(Результат!C88,Таблица!A:A,Таблица!B:B,"Ошибка",0))</f>
        <v>S, M, L, XL</v>
      </c>
      <c r="E88" s="1" t="str">
        <f ca="1">TRIM(_xlfn.XLOOKUP(Результат!C88,Таблица!A:A,Таблица!E:E,"Ошибка",0))</f>
        <v>Marl Black, Navy Plaid</v>
      </c>
      <c r="F88" t="str">
        <f>VLOOKUP(_xlfn.XLOOKUP(C88,Вычисление!B:B,Вычисление!C:C,"-",0),Состав!A:B,2,0)</f>
        <v>50% Вискоза - 50% Искусственный мех</v>
      </c>
    </row>
    <row r="89" spans="2:6" x14ac:dyDescent="0.25">
      <c r="B89" t="str">
        <f t="shared" ca="1" si="1"/>
        <v>25119_BLACK,BROWN</v>
      </c>
      <c r="C89" s="1" t="s">
        <v>331</v>
      </c>
      <c r="D89" s="1" t="str">
        <f>TRIM(_xlfn.XLOOKUP(Результат!C89,Таблица!A:A,Таблица!B:B,"Ошибка",0))</f>
        <v>S, M, L, XL</v>
      </c>
      <c r="E89" s="1" t="str">
        <f ca="1">TRIM(_xlfn.XLOOKUP(Результат!C89,Таблица!A:A,Таблица!E:E,"Ошибка",0))</f>
        <v>Black, Brown</v>
      </c>
      <c r="F89" t="str">
        <f>VLOOKUP(_xlfn.XLOOKUP(C89,Вычисление!B:B,Вычисление!C:C,"-",0),Состав!A:B,2,0)</f>
        <v>100% Кожа</v>
      </c>
    </row>
    <row r="90" spans="2:6" x14ac:dyDescent="0.25">
      <c r="B90" t="str">
        <f t="shared" ca="1" si="1"/>
        <v>25105_BLACK</v>
      </c>
      <c r="C90" s="1" t="s">
        <v>325</v>
      </c>
      <c r="D90" s="1" t="str">
        <f>TRIM(_xlfn.XLOOKUP(Результат!C90,Таблица!A:A,Таблица!B:B,"Ошибка",0))</f>
        <v>S, M, L, XL</v>
      </c>
      <c r="E90" s="1" t="str">
        <f ca="1">TRIM(_xlfn.XLOOKUP(Результат!C90,Таблица!A:A,Таблица!E:E,"Ошибка",0))</f>
        <v>Black</v>
      </c>
      <c r="F90" t="str">
        <f>VLOOKUP(_xlfn.XLOOKUP(C90,Вычисление!B:B,Вычисление!C:C,"-",0),Состав!A:B,2,0)</f>
        <v>50% Овечья кожа - 50% Искусственный мех</v>
      </c>
    </row>
    <row r="91" spans="2:6" x14ac:dyDescent="0.25">
      <c r="B91" t="str">
        <f t="shared" ca="1" si="1"/>
        <v>1369_CHARCOAL,DK.BROWN,NAVY,BLACK,BURGUNDY</v>
      </c>
      <c r="C91" s="1" t="s">
        <v>338</v>
      </c>
      <c r="D91" s="1" t="str">
        <f>TRIM(_xlfn.XLOOKUP(Результат!C91,Таблица!A:A,Таблица!B:B,"Ошибка",0))</f>
        <v>S, M, L, XL, XXL</v>
      </c>
      <c r="E91" s="1" t="str">
        <f ca="1">TRIM(_xlfn.XLOOKUP(Результат!C91,Таблица!A:A,Таблица!E:E,"Ошибка",0))</f>
        <v>Charcoal, Dk. Brown, Navy, Black, Burgundy</v>
      </c>
      <c r="F91" t="str">
        <f>VLOOKUP(_xlfn.XLOOKUP(C91,Вычисление!B:B,Вычисление!C:C,"-",0),Состав!A:B,2,0)</f>
        <v>100% Искусственная кожа</v>
      </c>
    </row>
    <row r="92" spans="2:6" x14ac:dyDescent="0.25">
      <c r="B92" t="str">
        <f t="shared" ca="1" si="1"/>
        <v>1362_BLACK,CHINO,NAVY,TAN</v>
      </c>
      <c r="C92" s="1" t="s">
        <v>335</v>
      </c>
      <c r="D92" s="1" t="str">
        <f>TRIM(_xlfn.XLOOKUP(Результат!C92,Таблица!A:A,Таблица!B:B,"Ошибка",0))</f>
        <v>S, M, L, XL, XXL</v>
      </c>
      <c r="E92" s="1" t="str">
        <f ca="1">TRIM(_xlfn.XLOOKUP(Результат!C92,Таблица!A:A,Таблица!E:E,"Ошибка",0))</f>
        <v>Black, Chino, Navy, Tan</v>
      </c>
      <c r="F92" t="str">
        <f>VLOOKUP(_xlfn.XLOOKUP(C92,Вычисление!B:B,Вычисление!C:C,"-",0),Состав!A:B,2,0)</f>
        <v>100% Хлопок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4FA89-1FC0-4F0D-B5CD-AB1A40172D8B}">
  <sheetPr codeName="Лист11"/>
  <dimension ref="A1:F308"/>
  <sheetViews>
    <sheetView zoomScale="70" zoomScaleNormal="70" workbookViewId="0">
      <pane ySplit="1" topLeftCell="A65" activePane="bottomLeft" state="frozen"/>
      <selection pane="bottomLeft" activeCell="B1" sqref="B1:B1048576"/>
    </sheetView>
  </sheetViews>
  <sheetFormatPr defaultRowHeight="15" x14ac:dyDescent="0.25"/>
  <cols>
    <col min="1" max="1" width="21.42578125" customWidth="1"/>
    <col min="2" max="2" width="35" style="16" bestFit="1" customWidth="1"/>
    <col min="3" max="3" width="22.5703125" style="1" bestFit="1" customWidth="1"/>
    <col min="4" max="4" width="40" style="1" bestFit="1" customWidth="1"/>
    <col min="5" max="5" width="60.7109375" style="1" bestFit="1" customWidth="1"/>
    <col min="6" max="6" width="41" bestFit="1" customWidth="1"/>
  </cols>
  <sheetData>
    <row r="1" spans="1:6" s="2" customFormat="1" x14ac:dyDescent="0.25">
      <c r="A1" s="2" t="s">
        <v>505</v>
      </c>
      <c r="B1" s="15" t="s">
        <v>731</v>
      </c>
      <c r="C1" s="3" t="s">
        <v>440</v>
      </c>
      <c r="D1" s="3" t="s">
        <v>441</v>
      </c>
      <c r="E1" s="3" t="s">
        <v>442</v>
      </c>
      <c r="F1" s="2" t="s">
        <v>748</v>
      </c>
    </row>
    <row r="2" spans="1:6" ht="108.95" customHeight="1" x14ac:dyDescent="0.25">
      <c r="B2" s="16" t="str">
        <f>MID(C2,1,FIND(" ",C2)-1)&amp;"_"&amp;UPPER(SUBSTITUTE(E2," ",""))</f>
        <v>61442BH_COPPER</v>
      </c>
      <c r="C2" s="1" t="s">
        <v>28</v>
      </c>
      <c r="D2" s="1" t="str">
        <f>TRIM(_xlfn.XLOOKUP('Результат разбор'!C2,Таблица!A:A,Таблица!B:B,"Ошибка",0))</f>
        <v>S, M, L, XL</v>
      </c>
      <c r="E2" s="1" t="s">
        <v>513</v>
      </c>
      <c r="F2" s="1" t="str">
        <f>_xlfn.XLOOKUP(_xlfn.XLOOKUP(C2,Вычисление!B:B,Вычисление!C:C,"-",0),Состав!A:A,Состав!B:B,"-",0)</f>
        <v>100% Пуховый фетр</v>
      </c>
    </row>
    <row r="3" spans="1:6" ht="108.95" customHeight="1" x14ac:dyDescent="0.25">
      <c r="B3" s="16" t="str">
        <f t="shared" ref="B3:B66" si="0">MID(C3,1,FIND(" ",C3)-1)&amp;"_"&amp;UPPER(SUBSTITUTE(E3," ",""))</f>
        <v>61442BH_SLATE</v>
      </c>
      <c r="C3" s="1" t="s">
        <v>28</v>
      </c>
      <c r="D3" s="1" t="str">
        <f>TRIM(_xlfn.XLOOKUP('Результат разбор'!C3,Таблица!A:A,Таблица!B:B,"Ошибка",0))</f>
        <v>S, M, L, XL</v>
      </c>
      <c r="E3" s="1" t="s">
        <v>570</v>
      </c>
      <c r="F3" s="1" t="str">
        <f>_xlfn.XLOOKUP(_xlfn.XLOOKUP(C3,Вычисление!B:B,Вычисление!C:C,"-",0),Состав!A:A,Состав!B:B,"-",0)</f>
        <v>100% Пуховый фетр</v>
      </c>
    </row>
    <row r="4" spans="1:6" ht="108.95" customHeight="1" x14ac:dyDescent="0.25">
      <c r="B4" s="16" t="str">
        <f t="shared" si="0"/>
        <v>61442BH_UNIFORMGREEN</v>
      </c>
      <c r="C4" s="1" t="s">
        <v>28</v>
      </c>
      <c r="D4" s="1" t="str">
        <f>TRIM(_xlfn.XLOOKUP('Результат разбор'!C4,Таблица!A:A,Таблица!B:B,"Ошибка",0))</f>
        <v>S, M, L, XL</v>
      </c>
      <c r="E4" s="1" t="s">
        <v>456</v>
      </c>
      <c r="F4" s="1" t="str">
        <f>_xlfn.XLOOKUP(_xlfn.XLOOKUP(C4,Вычисление!B:B,Вычисление!C:C,"-",0),Состав!A:A,Состав!B:B,"-",0)</f>
        <v>100% Пуховый фетр</v>
      </c>
    </row>
    <row r="5" spans="1:6" ht="70.900000000000006" customHeight="1" x14ac:dyDescent="0.25">
      <c r="B5" s="16" t="str">
        <f t="shared" si="0"/>
        <v>61424BH_BLACK</v>
      </c>
      <c r="C5" s="1" t="s">
        <v>21</v>
      </c>
      <c r="D5" s="1" t="str">
        <f>TRIM(_xlfn.XLOOKUP('Результат разбор'!C5,Таблица!A:A,Таблица!B:B,"Ошибка",0))</f>
        <v>S, M, L, XL</v>
      </c>
      <c r="E5" s="1" t="s">
        <v>9</v>
      </c>
      <c r="F5" s="1" t="str">
        <f>_xlfn.XLOOKUP(_xlfn.XLOOKUP(C5,Вычисление!B:B,Вычисление!C:C,"-",0),Состав!A:A,Состав!B:B,"-",0)</f>
        <v>100% Пуховый фетр</v>
      </c>
    </row>
    <row r="6" spans="1:6" ht="69.95" customHeight="1" x14ac:dyDescent="0.25">
      <c r="B6" s="16" t="str">
        <f t="shared" si="0"/>
        <v>61424BH_CHARCOAL</v>
      </c>
      <c r="C6" s="1" t="s">
        <v>21</v>
      </c>
      <c r="D6" s="1" t="str">
        <f>TRIM(_xlfn.XLOOKUP('Результат разбор'!C6,Таблица!A:A,Таблица!B:B,"Ошибка",0))</f>
        <v>S, M, L, XL</v>
      </c>
      <c r="E6" s="1" t="s">
        <v>511</v>
      </c>
      <c r="F6" s="1" t="str">
        <f>_xlfn.XLOOKUP(_xlfn.XLOOKUP(C6,Вычисление!B:B,Вычисление!C:C,"-",0),Состав!A:A,Состав!B:B,"-",0)</f>
        <v>100% Пуховый фетр</v>
      </c>
    </row>
    <row r="7" spans="1:6" ht="108.95" customHeight="1" x14ac:dyDescent="0.25">
      <c r="B7" s="16" t="str">
        <f t="shared" si="0"/>
        <v>61432BH_BLACK</v>
      </c>
      <c r="C7" s="1" t="s">
        <v>2</v>
      </c>
      <c r="D7" s="1" t="str">
        <f>TRIM(_xlfn.XLOOKUP('Результат разбор'!C7,Таблица!A:A,Таблица!B:B,"Ошибка",0))</f>
        <v>S, M, L, XL</v>
      </c>
      <c r="E7" s="1" t="s">
        <v>9</v>
      </c>
      <c r="F7" s="1" t="str">
        <f>_xlfn.XLOOKUP(_xlfn.XLOOKUP(C7,Вычисление!B:B,Вычисление!C:C,"-",0),Состав!A:A,Состав!B:B,"-",0)</f>
        <v>100% Пуховый фетр</v>
      </c>
    </row>
    <row r="8" spans="1:6" ht="108.95" customHeight="1" x14ac:dyDescent="0.25">
      <c r="B8" s="16" t="str">
        <f t="shared" si="0"/>
        <v>61432BH_BUCKSKIN</v>
      </c>
      <c r="C8" s="1" t="s">
        <v>2</v>
      </c>
      <c r="D8" s="1" t="str">
        <f>TRIM(_xlfn.XLOOKUP('Результат разбор'!C8,Таблица!A:A,Таблица!B:B,"Ошибка",0))</f>
        <v>S, M, L, XL</v>
      </c>
      <c r="E8" s="1" t="s">
        <v>569</v>
      </c>
      <c r="F8" s="1" t="str">
        <f>_xlfn.XLOOKUP(_xlfn.XLOOKUP(C8,Вычисление!B:B,Вычисление!C:C,"-",0),Состав!A:A,Состав!B:B,"-",0)</f>
        <v>100% Пуховый фетр</v>
      </c>
    </row>
    <row r="9" spans="1:6" ht="108.95" customHeight="1" x14ac:dyDescent="0.25">
      <c r="B9" s="16" t="str">
        <f t="shared" si="0"/>
        <v>61430BH_BLACK</v>
      </c>
      <c r="C9" s="1" t="s">
        <v>4</v>
      </c>
      <c r="D9" s="1" t="str">
        <f>TRIM(_xlfn.XLOOKUP('Результат разбор'!C9,Таблица!A:A,Таблица!B:B,"Ошибка",0))</f>
        <v>S, M, L, XL</v>
      </c>
      <c r="E9" s="1" t="s">
        <v>9</v>
      </c>
      <c r="F9" s="1" t="str">
        <f>_xlfn.XLOOKUP(_xlfn.XLOOKUP(C9,Вычисление!B:B,Вычисление!C:C,"-",0),Состав!A:A,Состав!B:B,"-",0)</f>
        <v>100% Пуховый фетр</v>
      </c>
    </row>
    <row r="10" spans="1:6" ht="108.95" customHeight="1" x14ac:dyDescent="0.25">
      <c r="B10" s="16" t="str">
        <f t="shared" si="0"/>
        <v>61430BH_LIGHTMINK</v>
      </c>
      <c r="C10" s="1" t="s">
        <v>4</v>
      </c>
      <c r="D10" s="1" t="str">
        <f>TRIM(_xlfn.XLOOKUP('Результат разбор'!C10,Таблица!A:A,Таблица!B:B,"Ошибка",0))</f>
        <v>S, M, L, XL</v>
      </c>
      <c r="E10" s="1" t="s">
        <v>457</v>
      </c>
      <c r="F10" s="1" t="str">
        <f>_xlfn.XLOOKUP(_xlfn.XLOOKUP(C10,Вычисление!B:B,Вычисление!C:C,"-",0),Состав!A:A,Состав!B:B,"-",0)</f>
        <v>100% Пуховый фетр</v>
      </c>
    </row>
    <row r="11" spans="1:6" ht="78.2" customHeight="1" x14ac:dyDescent="0.25">
      <c r="B11" s="16" t="str">
        <f t="shared" si="0"/>
        <v>61428BH_BLACK</v>
      </c>
      <c r="C11" s="1" t="s">
        <v>37</v>
      </c>
      <c r="D11" s="1" t="str">
        <f>TRIM(_xlfn.XLOOKUP('Результат разбор'!C11,Таблица!A:A,Таблица!B:B,"Ошибка",0))</f>
        <v>S, M, L, XL</v>
      </c>
      <c r="E11" s="1" t="s">
        <v>9</v>
      </c>
      <c r="F11" s="1" t="str">
        <f>_xlfn.XLOOKUP(_xlfn.XLOOKUP(C11,Вычисление!B:B,Вычисление!C:C,"-",0),Состав!A:A,Состав!B:B,"-",0)</f>
        <v>100% Пуховый фетр</v>
      </c>
    </row>
    <row r="12" spans="1:6" ht="77.25" customHeight="1" x14ac:dyDescent="0.25">
      <c r="B12" s="16" t="str">
        <f t="shared" si="0"/>
        <v>61428BH_CHOCOLATE</v>
      </c>
      <c r="C12" s="1" t="s">
        <v>37</v>
      </c>
      <c r="D12" s="1" t="str">
        <f>TRIM(_xlfn.XLOOKUP('Результат разбор'!C12,Таблица!A:A,Таблица!B:B,"Ошибка",0))</f>
        <v>S, M, L, XL</v>
      </c>
      <c r="E12" s="1" t="s">
        <v>534</v>
      </c>
      <c r="F12" s="1" t="str">
        <f>_xlfn.XLOOKUP(_xlfn.XLOOKUP(C12,Вычисление!B:B,Вычисление!C:C,"-",0),Состав!A:A,Состав!B:B,"-",0)</f>
        <v>100% Пуховый фетр</v>
      </c>
    </row>
    <row r="13" spans="1:6" ht="108.95" customHeight="1" x14ac:dyDescent="0.25">
      <c r="B13" s="16" t="str">
        <f t="shared" si="0"/>
        <v>61433BH_BLACK</v>
      </c>
      <c r="C13" s="1" t="s">
        <v>17</v>
      </c>
      <c r="D13" s="1" t="str">
        <f>TRIM(_xlfn.XLOOKUP('Результат разбор'!C13,Таблица!A:A,Таблица!B:B,"Ошибка",0))</f>
        <v>S, M, L, XL</v>
      </c>
      <c r="E13" s="1" t="s">
        <v>9</v>
      </c>
      <c r="F13" s="1" t="str">
        <f>_xlfn.XLOOKUP(_xlfn.XLOOKUP(C13,Вычисление!B:B,Вычисление!C:C,"-",0),Состав!A:A,Состав!B:B,"-",0)</f>
        <v>100% Пуховый фетр</v>
      </c>
    </row>
    <row r="14" spans="1:6" ht="108.95" customHeight="1" x14ac:dyDescent="0.25">
      <c r="B14" s="16" t="str">
        <f t="shared" si="0"/>
        <v>61433BH_MAPLE</v>
      </c>
      <c r="C14" s="1" t="s">
        <v>17</v>
      </c>
      <c r="D14" s="1" t="str">
        <f>TRIM(_xlfn.XLOOKUP('Результат разбор'!C14,Таблица!A:A,Таблица!B:B,"Ошибка",0))</f>
        <v>S, M, L, XL</v>
      </c>
      <c r="E14" s="1" t="s">
        <v>568</v>
      </c>
      <c r="F14" s="1" t="str">
        <f>_xlfn.XLOOKUP(_xlfn.XLOOKUP(C14,Вычисление!B:B,Вычисление!C:C,"-",0),Состав!A:A,Состав!B:B,"-",0)</f>
        <v>100% Пуховый фетр</v>
      </c>
    </row>
    <row r="15" spans="1:6" ht="91.9" customHeight="1" x14ac:dyDescent="0.25">
      <c r="B15" s="16" t="str">
        <f t="shared" si="0"/>
        <v>6140_BLACK</v>
      </c>
      <c r="C15" s="1" t="s">
        <v>10</v>
      </c>
      <c r="D15" s="1" t="str">
        <f>TRIM(_xlfn.XLOOKUP('Результат разбор'!C15,Таблица!A:A,Таблица!B:B,"Ошибка",0))</f>
        <v>6 7/8, 7, 7 1/8, 7 1/4, 7 3/8, 7 1/2, 7 5/8</v>
      </c>
      <c r="E15" s="1" t="s">
        <v>9</v>
      </c>
      <c r="F15" s="1" t="str">
        <f>_xlfn.XLOOKUP(_xlfn.XLOOKUP(C15,Вычисление!B:B,Вычисление!C:C,"-",0),Состав!A:A,Состав!B:B,"-",0)</f>
        <v>100% Пуховый фетр</v>
      </c>
    </row>
    <row r="16" spans="1:6" ht="91.9" customHeight="1" x14ac:dyDescent="0.25">
      <c r="B16" s="16" t="str">
        <f t="shared" si="0"/>
        <v>6140_CHARCOAL</v>
      </c>
      <c r="C16" s="1" t="s">
        <v>10</v>
      </c>
      <c r="D16" s="1" t="str">
        <f>TRIM(_xlfn.XLOOKUP('Результат разбор'!C16,Таблица!A:A,Таблица!B:B,"Ошибка",0))</f>
        <v>6 7/8, 7, 7 1/8, 7 1/4, 7 3/8, 7 1/2, 7 5/8</v>
      </c>
      <c r="E16" s="1" t="s">
        <v>511</v>
      </c>
      <c r="F16" s="1" t="str">
        <f>_xlfn.XLOOKUP(_xlfn.XLOOKUP(C16,Вычисление!B:B,Вычисление!C:C,"-",0),Состав!A:A,Состав!B:B,"-",0)</f>
        <v>100% Пуховый фетр</v>
      </c>
    </row>
    <row r="17" spans="2:6" ht="91.9" customHeight="1" x14ac:dyDescent="0.25">
      <c r="B17" s="16" t="str">
        <f t="shared" si="0"/>
        <v>6140_COGNAC</v>
      </c>
      <c r="C17" s="1" t="s">
        <v>10</v>
      </c>
      <c r="D17" s="1" t="str">
        <f>TRIM(_xlfn.XLOOKUP('Результат разбор'!C17,Таблица!A:A,Таблица!B:B,"Ошибка",0))</f>
        <v>6 7/8, 7, 7 1/8, 7 1/4, 7 3/8, 7 1/2, 7 5/8</v>
      </c>
      <c r="E17" s="1" t="s">
        <v>538</v>
      </c>
      <c r="F17" s="1" t="str">
        <f>_xlfn.XLOOKUP(_xlfn.XLOOKUP(C17,Вычисление!B:B,Вычисление!C:C,"-",0),Состав!A:A,Состав!B:B,"-",0)</f>
        <v>100% Пуховый фетр</v>
      </c>
    </row>
    <row r="18" spans="2:6" ht="86.65" customHeight="1" x14ac:dyDescent="0.25">
      <c r="B18" s="16" t="str">
        <f t="shared" si="0"/>
        <v>6140_OLIVE</v>
      </c>
      <c r="C18" s="1" t="s">
        <v>10</v>
      </c>
      <c r="D18" s="1" t="str">
        <f>TRIM(_xlfn.XLOOKUP('Результат разбор'!C18,Таблица!A:A,Таблица!B:B,"Ошибка",0))</f>
        <v>6 7/8, 7, 7 1/8, 7 1/4, 7 3/8, 7 1/2, 7 5/8</v>
      </c>
      <c r="E18" s="1" t="s">
        <v>532</v>
      </c>
      <c r="F18" s="1" t="str">
        <f>_xlfn.XLOOKUP(_xlfn.XLOOKUP(C18,Вычисление!B:B,Вычисление!C:C,"-",0),Состав!A:A,Состав!B:B,"-",0)</f>
        <v>100% Пуховый фетр</v>
      </c>
    </row>
    <row r="19" spans="2:6" ht="74.849999999999994" customHeight="1" x14ac:dyDescent="0.25">
      <c r="B19" s="16" t="str">
        <f t="shared" si="0"/>
        <v>47009BH_AUBERGINE</v>
      </c>
      <c r="C19" s="1" t="s">
        <v>41</v>
      </c>
      <c r="D19" s="1" t="str">
        <f>TRIM(_xlfn.XLOOKUP('Результат разбор'!C19,Таблица!A:A,Таблица!B:B,"Ошибка",0))</f>
        <v>S, M, L, XL</v>
      </c>
      <c r="E19" s="1" t="s">
        <v>567</v>
      </c>
      <c r="F19" s="1" t="str">
        <f>_xlfn.XLOOKUP(_xlfn.XLOOKUP(C19,Вычисление!B:B,Вычисление!C:C,"-",0),Состав!A:A,Состав!B:B,"-",0)</f>
        <v>100% Пуховый фетр</v>
      </c>
    </row>
    <row r="20" spans="2:6" ht="75.75" customHeight="1" x14ac:dyDescent="0.25">
      <c r="B20" s="16" t="str">
        <f t="shared" si="0"/>
        <v>47009BH_BLACK</v>
      </c>
      <c r="C20" s="1" t="s">
        <v>41</v>
      </c>
      <c r="D20" s="1" t="str">
        <f>TRIM(_xlfn.XLOOKUP('Результат разбор'!C20,Таблица!A:A,Таблица!B:B,"Ошибка",0))</f>
        <v>S, M, L, XL</v>
      </c>
      <c r="E20" s="1" t="s">
        <v>9</v>
      </c>
      <c r="F20" s="1" t="str">
        <f>_xlfn.XLOOKUP(_xlfn.XLOOKUP(C20,Вычисление!B:B,Вычисление!C:C,"-",0),Состав!A:A,Состав!B:B,"-",0)</f>
        <v>100% Пуховый фетр</v>
      </c>
    </row>
    <row r="21" spans="2:6" ht="77.650000000000006" customHeight="1" x14ac:dyDescent="0.25">
      <c r="B21" s="16" t="str">
        <f t="shared" si="0"/>
        <v>47009BH_MINK</v>
      </c>
      <c r="C21" s="1" t="s">
        <v>41</v>
      </c>
      <c r="D21" s="1" t="str">
        <f>TRIM(_xlfn.XLOOKUP('Результат разбор'!C21,Таблица!A:A,Таблица!B:B,"Ошибка",0))</f>
        <v>S, M, L, XL</v>
      </c>
      <c r="E21" s="1" t="s">
        <v>533</v>
      </c>
      <c r="F21" s="1" t="str">
        <f>_xlfn.XLOOKUP(_xlfn.XLOOKUP(C21,Вычисление!B:B,Вычисление!C:C,"-",0),Состав!A:A,Состав!B:B,"-",0)</f>
        <v>100% Пуховый фетр</v>
      </c>
    </row>
    <row r="22" spans="2:6" ht="72.2" customHeight="1" x14ac:dyDescent="0.25">
      <c r="B22" s="16" t="str">
        <f t="shared" ca="1" si="0"/>
        <v>61426BH_BLACK</v>
      </c>
      <c r="C22" s="1" t="s">
        <v>45</v>
      </c>
      <c r="D22" s="1" t="str">
        <f>TRIM(_xlfn.XLOOKUP('Результат разбор'!C22,Таблица!A:A,Таблица!B:B,"Ошибка",0))</f>
        <v>S, M, L, XL</v>
      </c>
      <c r="E22" s="1" t="str">
        <f ca="1">TRIM(_xlfn.XLOOKUP('Результат разбор'!C22,Таблица!A:A,Таблица!E:E,"Ошибка",0))</f>
        <v>Black</v>
      </c>
      <c r="F22" s="1" t="str">
        <f>_xlfn.XLOOKUP(_xlfn.XLOOKUP(C22,Вычисление!B:B,Вычисление!C:C,"-",0),Состав!A:A,Состав!B:B,"-",0)</f>
        <v>100% Пуховый фетр</v>
      </c>
    </row>
    <row r="23" spans="2:6" ht="108.95" customHeight="1" x14ac:dyDescent="0.25">
      <c r="B23" s="16" t="str">
        <f t="shared" si="0"/>
        <v>37188BH_BLACK</v>
      </c>
      <c r="C23" s="1" t="s">
        <v>47</v>
      </c>
      <c r="D23" s="1" t="str">
        <f>TRIM(_xlfn.XLOOKUP('Результат разбор'!C23,Таблица!A:A,Таблица!B:B,"Ошибка",0))</f>
        <v>S, M, L, XL</v>
      </c>
      <c r="E23" s="1" t="s">
        <v>9</v>
      </c>
      <c r="F23" s="1" t="str">
        <f>_xlfn.XLOOKUP(_xlfn.XLOOKUP(C23,Вычисление!B:B,Вычисление!C:C,"-",0),Состав!A:A,Состав!B:B,"-",0)</f>
        <v>100% Фетр</v>
      </c>
    </row>
    <row r="24" spans="2:6" ht="108.95" customHeight="1" x14ac:dyDescent="0.25">
      <c r="B24" s="16" t="str">
        <f t="shared" si="0"/>
        <v>37188BH_NICKEL</v>
      </c>
      <c r="C24" s="1" t="s">
        <v>47</v>
      </c>
      <c r="D24" s="1" t="str">
        <f>TRIM(_xlfn.XLOOKUP('Результат разбор'!C24,Таблица!A:A,Таблица!B:B,"Ошибка",0))</f>
        <v>S, M, L, XL</v>
      </c>
      <c r="E24" s="1" t="s">
        <v>536</v>
      </c>
      <c r="F24" s="1" t="str">
        <f>_xlfn.XLOOKUP(_xlfn.XLOOKUP(C24,Вычисление!B:B,Вычисление!C:C,"-",0),Состав!A:A,Состав!B:B,"-",0)</f>
        <v>100% Фетр</v>
      </c>
    </row>
    <row r="25" spans="2:6" ht="108.95" customHeight="1" x14ac:dyDescent="0.25">
      <c r="B25" s="16" t="str">
        <f t="shared" si="0"/>
        <v>37188BH_SOFTKHAKI</v>
      </c>
      <c r="C25" s="1" t="s">
        <v>47</v>
      </c>
      <c r="D25" s="1" t="str">
        <f>TRIM(_xlfn.XLOOKUP('Результат разбор'!C25,Таблица!A:A,Таблица!B:B,"Ошибка",0))</f>
        <v>S, M, L, XL</v>
      </c>
      <c r="E25" s="1" t="s">
        <v>458</v>
      </c>
      <c r="F25" s="1" t="str">
        <f>_xlfn.XLOOKUP(_xlfn.XLOOKUP(C25,Вычисление!B:B,Вычисление!C:C,"-",0),Состав!A:A,Состав!B:B,"-",0)</f>
        <v>100% Фетр</v>
      </c>
    </row>
    <row r="26" spans="2:6" ht="108.95" customHeight="1" x14ac:dyDescent="0.25">
      <c r="B26" s="16" t="str">
        <f t="shared" si="0"/>
        <v>37188BH_STUCCO</v>
      </c>
      <c r="C26" s="1" t="s">
        <v>47</v>
      </c>
      <c r="D26" s="1" t="str">
        <f>TRIM(_xlfn.XLOOKUP('Результат разбор'!C26,Таблица!A:A,Таблица!B:B,"Ошибка",0))</f>
        <v>S, M, L, XL</v>
      </c>
      <c r="E26" s="1" t="s">
        <v>562</v>
      </c>
      <c r="F26" s="1" t="str">
        <f>_xlfn.XLOOKUP(_xlfn.XLOOKUP(C26,Вычисление!B:B,Вычисление!C:C,"-",0),Состав!A:A,Состав!B:B,"-",0)</f>
        <v>100% Фетр</v>
      </c>
    </row>
    <row r="27" spans="2:6" ht="108.95" customHeight="1" x14ac:dyDescent="0.25">
      <c r="B27" s="16" t="str">
        <f t="shared" si="0"/>
        <v>37189BH_BLACK</v>
      </c>
      <c r="C27" s="1" t="s">
        <v>54</v>
      </c>
      <c r="D27" s="1" t="str">
        <f>TRIM(_xlfn.XLOOKUP('Результат разбор'!C27,Таблица!A:A,Таблица!B:B,"Ошибка",0))</f>
        <v>S, M, L, XL</v>
      </c>
      <c r="E27" s="1" t="s">
        <v>9</v>
      </c>
      <c r="F27" s="1" t="str">
        <f>_xlfn.XLOOKUP(_xlfn.XLOOKUP(C27,Вычисление!B:B,Вычисление!C:C,"-",0),Состав!A:A,Состав!B:B,"-",0)</f>
        <v>100% Фетр</v>
      </c>
    </row>
    <row r="28" spans="2:6" ht="108.95" customHeight="1" x14ac:dyDescent="0.25">
      <c r="B28" s="16" t="str">
        <f t="shared" si="0"/>
        <v>37189BH_EGGPLANT</v>
      </c>
      <c r="C28" s="1" t="s">
        <v>54</v>
      </c>
      <c r="D28" s="1" t="str">
        <f>TRIM(_xlfn.XLOOKUP('Результат разбор'!C28,Таблица!A:A,Таблица!B:B,"Ошибка",0))</f>
        <v>S, M, L, XL</v>
      </c>
      <c r="E28" s="1" t="s">
        <v>566</v>
      </c>
      <c r="F28" s="1" t="str">
        <f>_xlfn.XLOOKUP(_xlfn.XLOOKUP(C28,Вычисление!B:B,Вычисление!C:C,"-",0),Состав!A:A,Состав!B:B,"-",0)</f>
        <v>100% Фетр</v>
      </c>
    </row>
    <row r="29" spans="2:6" ht="108.95" customHeight="1" x14ac:dyDescent="0.25">
      <c r="B29" s="16" t="str">
        <f t="shared" si="0"/>
        <v>37189BH_LAZULIBLUE</v>
      </c>
      <c r="C29" s="1" t="s">
        <v>54</v>
      </c>
      <c r="D29" s="1" t="str">
        <f>TRIM(_xlfn.XLOOKUP('Результат разбор'!C29,Таблица!A:A,Таблица!B:B,"Ошибка",0))</f>
        <v>S, M, L, XL</v>
      </c>
      <c r="E29" s="1" t="s">
        <v>459</v>
      </c>
      <c r="F29" s="1" t="str">
        <f>_xlfn.XLOOKUP(_xlfn.XLOOKUP(C29,Вычисление!B:B,Вычисление!C:C,"-",0),Состав!A:A,Состав!B:B,"-",0)</f>
        <v>100% Фетр</v>
      </c>
    </row>
    <row r="30" spans="2:6" ht="108.95" customHeight="1" x14ac:dyDescent="0.25">
      <c r="B30" s="16" t="str">
        <f t="shared" si="0"/>
        <v>37189BH_OAK</v>
      </c>
      <c r="C30" s="1" t="s">
        <v>54</v>
      </c>
      <c r="D30" s="1" t="str">
        <f>TRIM(_xlfn.XLOOKUP('Результат разбор'!C30,Таблица!A:A,Таблица!B:B,"Ошибка",0))</f>
        <v>S, M, L, XL</v>
      </c>
      <c r="E30" s="1" t="s">
        <v>517</v>
      </c>
      <c r="F30" s="1" t="str">
        <f>_xlfn.XLOOKUP(_xlfn.XLOOKUP(C30,Вычисление!B:B,Вычисление!C:C,"-",0),Состав!A:A,Состав!B:B,"-",0)</f>
        <v>100% Фетр</v>
      </c>
    </row>
    <row r="31" spans="2:6" ht="108.95" customHeight="1" x14ac:dyDescent="0.25">
      <c r="B31" s="16" t="str">
        <f t="shared" si="0"/>
        <v>37189BH_TAUPE</v>
      </c>
      <c r="C31" s="1" t="s">
        <v>54</v>
      </c>
      <c r="D31" s="1" t="str">
        <f>TRIM(_xlfn.XLOOKUP('Результат разбор'!C31,Таблица!A:A,Таблица!B:B,"Ошибка",0))</f>
        <v>S, M, L, XL</v>
      </c>
      <c r="E31" s="1" t="s">
        <v>565</v>
      </c>
      <c r="F31" s="1" t="str">
        <f>_xlfn.XLOOKUP(_xlfn.XLOOKUP(C31,Вычисление!B:B,Вычисление!C:C,"-",0),Состав!A:A,Состав!B:B,"-",0)</f>
        <v>100% Фетр</v>
      </c>
    </row>
    <row r="32" spans="2:6" ht="108.95" customHeight="1" x14ac:dyDescent="0.25">
      <c r="B32" s="16" t="str">
        <f t="shared" si="0"/>
        <v>37190BH_BLACK</v>
      </c>
      <c r="C32" s="1" t="s">
        <v>58</v>
      </c>
      <c r="D32" s="1" t="str">
        <f>TRIM(_xlfn.XLOOKUP('Результат разбор'!C32,Таблица!A:A,Таблица!B:B,"Ошибка",0))</f>
        <v>S, M, L, XL</v>
      </c>
      <c r="E32" s="1" t="s">
        <v>9</v>
      </c>
      <c r="F32" s="1" t="str">
        <f>_xlfn.XLOOKUP(_xlfn.XLOOKUP(C32,Вычисление!B:B,Вычисление!C:C,"-",0),Состав!A:A,Состав!B:B,"-",0)</f>
        <v>100% Фетр</v>
      </c>
    </row>
    <row r="33" spans="2:6" ht="108.95" customHeight="1" x14ac:dyDescent="0.25">
      <c r="B33" s="16" t="str">
        <f t="shared" si="0"/>
        <v>37190BH_COPPER</v>
      </c>
      <c r="C33" s="1" t="s">
        <v>58</v>
      </c>
      <c r="D33" s="1" t="str">
        <f>TRIM(_xlfn.XLOOKUP('Результат разбор'!C33,Таблица!A:A,Таблица!B:B,"Ошибка",0))</f>
        <v>S, M, L, XL</v>
      </c>
      <c r="E33" s="1" t="s">
        <v>513</v>
      </c>
      <c r="F33" s="1" t="str">
        <f>_xlfn.XLOOKUP(_xlfn.XLOOKUP(C33,Вычисление!B:B,Вычисление!C:C,"-",0),Состав!A:A,Состав!B:B,"-",0)</f>
        <v>100% Фетр</v>
      </c>
    </row>
    <row r="34" spans="2:6" ht="108.95" customHeight="1" x14ac:dyDescent="0.25">
      <c r="B34" s="16" t="str">
        <f t="shared" si="0"/>
        <v>37190BH_NICKEL</v>
      </c>
      <c r="C34" s="1" t="s">
        <v>58</v>
      </c>
      <c r="D34" s="1" t="str">
        <f>TRIM(_xlfn.XLOOKUP('Результат разбор'!C34,Таблица!A:A,Таблица!B:B,"Ошибка",0))</f>
        <v>S, M, L, XL</v>
      </c>
      <c r="E34" s="1" t="s">
        <v>536</v>
      </c>
      <c r="F34" s="1" t="str">
        <f>_xlfn.XLOOKUP(_xlfn.XLOOKUP(C34,Вычисление!B:B,Вычисление!C:C,"-",0),Состав!A:A,Состав!B:B,"-",0)</f>
        <v>100% Фетр</v>
      </c>
    </row>
    <row r="35" spans="2:6" ht="108.95" customHeight="1" x14ac:dyDescent="0.25">
      <c r="B35" s="16" t="str">
        <f t="shared" si="0"/>
        <v>20009BH_BLACK</v>
      </c>
      <c r="C35" s="1" t="s">
        <v>88</v>
      </c>
      <c r="D35" s="1" t="str">
        <f>TRIM(_xlfn.XLOOKUP('Результат разбор'!C35,Таблица!A:A,Таблица!B:B,"Ошибка",0))</f>
        <v>S, M, L, XL</v>
      </c>
      <c r="E35" s="1" t="s">
        <v>9</v>
      </c>
      <c r="F35" s="1" t="str">
        <f>_xlfn.XLOOKUP(_xlfn.XLOOKUP(C35,Вычисление!B:B,Вычисление!C:C,"-",0),Состав!A:A,Состав!B:B,"-",0)</f>
        <v>100% Фетр</v>
      </c>
    </row>
    <row r="36" spans="2:6" ht="108.95" customHeight="1" x14ac:dyDescent="0.25">
      <c r="B36" s="16" t="str">
        <f t="shared" si="0"/>
        <v>20009BH_NICKEL</v>
      </c>
      <c r="C36" s="1" t="s">
        <v>88</v>
      </c>
      <c r="D36" s="1" t="str">
        <f>TRIM(_xlfn.XLOOKUP('Результат разбор'!C36,Таблица!A:A,Таблица!B:B,"Ошибка",0))</f>
        <v>S, M, L, XL</v>
      </c>
      <c r="E36" s="1" t="s">
        <v>536</v>
      </c>
      <c r="F36" s="1" t="str">
        <f>_xlfn.XLOOKUP(_xlfn.XLOOKUP(C36,Вычисление!B:B,Вычисление!C:C,"-",0),Состав!A:A,Состав!B:B,"-",0)</f>
        <v>100% Фетр</v>
      </c>
    </row>
    <row r="37" spans="2:6" ht="108.95" customHeight="1" x14ac:dyDescent="0.25">
      <c r="B37" s="16" t="str">
        <f t="shared" si="0"/>
        <v>20009BH_OAK</v>
      </c>
      <c r="C37" s="1" t="s">
        <v>88</v>
      </c>
      <c r="D37" s="1" t="str">
        <f>TRIM(_xlfn.XLOOKUP('Результат разбор'!C37,Таблица!A:A,Таблица!B:B,"Ошибка",0))</f>
        <v>S, M, L, XL</v>
      </c>
      <c r="E37" s="1" t="s">
        <v>517</v>
      </c>
      <c r="F37" s="1" t="str">
        <f>_xlfn.XLOOKUP(_xlfn.XLOOKUP(C37,Вычисление!B:B,Вычисление!C:C,"-",0),Состав!A:A,Состав!B:B,"-",0)</f>
        <v>100% Фетр</v>
      </c>
    </row>
    <row r="38" spans="2:6" ht="108.95" customHeight="1" x14ac:dyDescent="0.25">
      <c r="B38" s="16" t="str">
        <f t="shared" si="0"/>
        <v>30003BH_AVION</v>
      </c>
      <c r="C38" s="1" t="s">
        <v>93</v>
      </c>
      <c r="D38" s="1" t="str">
        <f>TRIM(_xlfn.XLOOKUP('Результат разбор'!C38,Таблица!A:A,Таблица!B:B,"Ошибка",0))</f>
        <v>S, M, L, XL</v>
      </c>
      <c r="E38" s="1" t="s">
        <v>516</v>
      </c>
      <c r="F38" s="1" t="str">
        <f>_xlfn.XLOOKUP(_xlfn.XLOOKUP(C38,Вычисление!B:B,Вычисление!C:C,"-",0),Состав!A:A,Состав!B:B,"-",0)</f>
        <v>100% Фетр</v>
      </c>
    </row>
    <row r="39" spans="2:6" ht="108.95" customHeight="1" x14ac:dyDescent="0.25">
      <c r="B39" s="16" t="str">
        <f t="shared" si="0"/>
        <v>30003BH_BLACK</v>
      </c>
      <c r="C39" s="1" t="s">
        <v>93</v>
      </c>
      <c r="D39" s="1" t="str">
        <f>TRIM(_xlfn.XLOOKUP('Результат разбор'!C39,Таблица!A:A,Таблица!B:B,"Ошибка",0))</f>
        <v>S, M, L, XL</v>
      </c>
      <c r="E39" s="1" t="s">
        <v>9</v>
      </c>
      <c r="F39" s="1" t="str">
        <f>_xlfn.XLOOKUP(_xlfn.XLOOKUP(C39,Вычисление!B:B,Вычисление!C:C,"-",0),Состав!A:A,Состав!B:B,"-",0)</f>
        <v>100% Фетр</v>
      </c>
    </row>
    <row r="40" spans="2:6" ht="108.95" customHeight="1" x14ac:dyDescent="0.25">
      <c r="B40" s="16" t="str">
        <f t="shared" si="0"/>
        <v>30003BH_UNIFORMGREEN</v>
      </c>
      <c r="C40" s="1" t="s">
        <v>93</v>
      </c>
      <c r="D40" s="1" t="str">
        <f>TRIM(_xlfn.XLOOKUP('Результат разбор'!C40,Таблица!A:A,Таблица!B:B,"Ошибка",0))</f>
        <v>S, M, L, XL</v>
      </c>
      <c r="E40" s="1" t="s">
        <v>456</v>
      </c>
      <c r="F40" s="1" t="str">
        <f>_xlfn.XLOOKUP(_xlfn.XLOOKUP(C40,Вычисление!B:B,Вычисление!C:C,"-",0),Состав!A:A,Состав!B:B,"-",0)</f>
        <v>100% Фетр</v>
      </c>
    </row>
    <row r="41" spans="2:6" ht="108.95" customHeight="1" x14ac:dyDescent="0.25">
      <c r="B41" s="16" t="str">
        <f t="shared" si="0"/>
        <v>37192BH_BLACK</v>
      </c>
      <c r="C41" s="1" t="s">
        <v>79</v>
      </c>
      <c r="D41" s="1" t="str">
        <f>TRIM(_xlfn.XLOOKUP('Результат разбор'!C41,Таблица!A:A,Таблица!B:B,"Ошибка",0))</f>
        <v>S, M, L, XL</v>
      </c>
      <c r="E41" s="1" t="s">
        <v>9</v>
      </c>
      <c r="F41" s="1" t="str">
        <f>_xlfn.XLOOKUP(_xlfn.XLOOKUP(C41,Вычисление!B:B,Вычисление!C:C,"-",0),Состав!A:A,Состав!B:B,"-",0)</f>
        <v>100% Пуховый фетр</v>
      </c>
    </row>
    <row r="42" spans="2:6" ht="108.95" customHeight="1" x14ac:dyDescent="0.25">
      <c r="B42" s="16" t="str">
        <f t="shared" si="0"/>
        <v>37192BH_COPPER</v>
      </c>
      <c r="C42" s="1" t="s">
        <v>79</v>
      </c>
      <c r="D42" s="1" t="str">
        <f>TRIM(_xlfn.XLOOKUP('Результат разбор'!C42,Таблица!A:A,Таблица!B:B,"Ошибка",0))</f>
        <v>S, M, L, XL</v>
      </c>
      <c r="E42" s="1" t="s">
        <v>513</v>
      </c>
      <c r="F42" s="1" t="str">
        <f>_xlfn.XLOOKUP(_xlfn.XLOOKUP(C42,Вычисление!B:B,Вычисление!C:C,"-",0),Состав!A:A,Состав!B:B,"-",0)</f>
        <v>100% Пуховый фетр</v>
      </c>
    </row>
    <row r="43" spans="2:6" ht="108.95" customHeight="1" x14ac:dyDescent="0.25">
      <c r="B43" s="16" t="str">
        <f t="shared" si="0"/>
        <v>37192BH_TAUPE</v>
      </c>
      <c r="C43" s="1" t="s">
        <v>79</v>
      </c>
      <c r="D43" s="1" t="str">
        <f>TRIM(_xlfn.XLOOKUP('Результат разбор'!C43,Таблица!A:A,Таблица!B:B,"Ошибка",0))</f>
        <v>S, M, L, XL</v>
      </c>
      <c r="E43" s="1" t="s">
        <v>565</v>
      </c>
      <c r="F43" s="1" t="str">
        <f>_xlfn.XLOOKUP(_xlfn.XLOOKUP(C43,Вычисление!B:B,Вычисление!C:C,"-",0),Состав!A:A,Состав!B:B,"-",0)</f>
        <v>100% Пуховый фетр</v>
      </c>
    </row>
    <row r="44" spans="2:6" ht="108.95" customHeight="1" x14ac:dyDescent="0.25">
      <c r="B44" s="16" t="str">
        <f t="shared" si="0"/>
        <v>37191BH_BLACK</v>
      </c>
      <c r="C44" s="1" t="s">
        <v>98</v>
      </c>
      <c r="D44" s="1" t="str">
        <f>TRIM(_xlfn.XLOOKUP('Результат разбор'!C44,Таблица!A:A,Таблица!B:B,"Ошибка",0))</f>
        <v>S, M, L, XL</v>
      </c>
      <c r="E44" s="1" t="s">
        <v>9</v>
      </c>
      <c r="F44" s="1" t="str">
        <f>_xlfn.XLOOKUP(_xlfn.XLOOKUP(C44,Вычисление!B:B,Вычисление!C:C,"-",0),Состав!A:A,Состав!B:B,"-",0)</f>
        <v>100% Пуховый фетр</v>
      </c>
    </row>
    <row r="45" spans="2:6" ht="108.95" customHeight="1" x14ac:dyDescent="0.25">
      <c r="B45" s="16" t="str">
        <f t="shared" si="0"/>
        <v>37191BH_LAZULIBLUE</v>
      </c>
      <c r="C45" s="1" t="s">
        <v>98</v>
      </c>
      <c r="D45" s="1" t="str">
        <f>TRIM(_xlfn.XLOOKUP('Результат разбор'!C45,Таблица!A:A,Таблица!B:B,"Ошибка",0))</f>
        <v>S, M, L, XL</v>
      </c>
      <c r="E45" s="1" t="s">
        <v>459</v>
      </c>
      <c r="F45" s="1" t="str">
        <f>_xlfn.XLOOKUP(_xlfn.XLOOKUP(C45,Вычисление!B:B,Вычисление!C:C,"-",0),Состав!A:A,Состав!B:B,"-",0)</f>
        <v>100% Пуховый фетр</v>
      </c>
    </row>
    <row r="46" spans="2:6" ht="108.95" customHeight="1" x14ac:dyDescent="0.25">
      <c r="B46" s="16" t="str">
        <f t="shared" si="0"/>
        <v>37191BH_OAK</v>
      </c>
      <c r="C46" s="1" t="s">
        <v>98</v>
      </c>
      <c r="D46" s="1" t="str">
        <f>TRIM(_xlfn.XLOOKUP('Результат разбор'!C46,Таблица!A:A,Таблица!B:B,"Ошибка",0))</f>
        <v>S, M, L, XL</v>
      </c>
      <c r="E46" s="1" t="s">
        <v>517</v>
      </c>
      <c r="F46" s="1" t="str">
        <f>_xlfn.XLOOKUP(_xlfn.XLOOKUP(C46,Вычисление!B:B,Вычисление!C:C,"-",0),Состав!A:A,Состав!B:B,"-",0)</f>
        <v>100% Пуховый фетр</v>
      </c>
    </row>
    <row r="47" spans="2:6" ht="108.95" customHeight="1" x14ac:dyDescent="0.25">
      <c r="B47" s="16" t="str">
        <f t="shared" si="0"/>
        <v>37193BH_BLACK</v>
      </c>
      <c r="C47" s="1" t="s">
        <v>74</v>
      </c>
      <c r="D47" s="1" t="str">
        <f>TRIM(_xlfn.XLOOKUP('Результат разбор'!C47,Таблица!A:A,Таблица!B:B,"Ошибка",0))</f>
        <v>S, M, L, XL</v>
      </c>
      <c r="E47" s="1" t="s">
        <v>9</v>
      </c>
      <c r="F47" s="1" t="str">
        <f>_xlfn.XLOOKUP(_xlfn.XLOOKUP(C47,Вычисление!B:B,Вычисление!C:C,"-",0),Состав!A:A,Состав!B:B,"-",0)</f>
        <v>100% Пуховый фетр</v>
      </c>
    </row>
    <row r="48" spans="2:6" ht="108.95" customHeight="1" x14ac:dyDescent="0.25">
      <c r="B48" s="16" t="str">
        <f t="shared" si="0"/>
        <v>37193BH_LAZULIBLUE</v>
      </c>
      <c r="C48" s="1" t="s">
        <v>74</v>
      </c>
      <c r="D48" s="1" t="str">
        <f>TRIM(_xlfn.XLOOKUP('Результат разбор'!C48,Таблица!A:A,Таблица!B:B,"Ошибка",0))</f>
        <v>S, M, L, XL</v>
      </c>
      <c r="E48" s="1" t="s">
        <v>459</v>
      </c>
      <c r="F48" s="1" t="str">
        <f>_xlfn.XLOOKUP(_xlfn.XLOOKUP(C48,Вычисление!B:B,Вычисление!C:C,"-",0),Состав!A:A,Состав!B:B,"-",0)</f>
        <v>100% Пуховый фетр</v>
      </c>
    </row>
    <row r="49" spans="2:6" ht="108.95" customHeight="1" x14ac:dyDescent="0.25">
      <c r="B49" s="16" t="str">
        <f t="shared" si="0"/>
        <v>37193BH_UNIFORMGREEN</v>
      </c>
      <c r="C49" s="1" t="s">
        <v>74</v>
      </c>
      <c r="D49" s="1" t="str">
        <f>TRIM(_xlfn.XLOOKUP('Результат разбор'!C49,Таблица!A:A,Таблица!B:B,"Ошибка",0))</f>
        <v>S, M, L, XL</v>
      </c>
      <c r="E49" s="1" t="s">
        <v>456</v>
      </c>
      <c r="F49" s="1" t="str">
        <f>_xlfn.XLOOKUP(_xlfn.XLOOKUP(C49,Вычисление!B:B,Вычисление!C:C,"-",0),Состав!A:A,Состав!B:B,"-",0)</f>
        <v>100% Пуховый фетр</v>
      </c>
    </row>
    <row r="50" spans="2:6" ht="108.95" customHeight="1" x14ac:dyDescent="0.25">
      <c r="B50" s="16" t="str">
        <f t="shared" si="0"/>
        <v>20001BH_GREIGE</v>
      </c>
      <c r="C50" s="1" t="s">
        <v>83</v>
      </c>
      <c r="D50" s="1" t="str">
        <f>TRIM(_xlfn.XLOOKUP('Результат разбор'!C50,Таблица!A:A,Таблица!B:B,"Ошибка",0))</f>
        <v>S, M, L, XL</v>
      </c>
      <c r="E50" s="1" t="s">
        <v>564</v>
      </c>
      <c r="F50" s="1" t="str">
        <f>_xlfn.XLOOKUP(_xlfn.XLOOKUP(C50,Вычисление!B:B,Вычисление!C:C,"-",0),Состав!A:A,Состав!B:B,"-",0)</f>
        <v>100% Фетр</v>
      </c>
    </row>
    <row r="51" spans="2:6" ht="108.95" customHeight="1" x14ac:dyDescent="0.25">
      <c r="B51" s="16" t="str">
        <f t="shared" si="0"/>
        <v>20001BH_HONEY</v>
      </c>
      <c r="C51" s="1" t="s">
        <v>83</v>
      </c>
      <c r="D51" s="1" t="str">
        <f>TRIM(_xlfn.XLOOKUP('Результат разбор'!C51,Таблица!A:A,Таблица!B:B,"Ошибка",0))</f>
        <v>S, M, L, XL</v>
      </c>
      <c r="E51" s="1" t="s">
        <v>554</v>
      </c>
      <c r="F51" s="1" t="str">
        <f>_xlfn.XLOOKUP(_xlfn.XLOOKUP(C51,Вычисление!B:B,Вычисление!C:C,"-",0),Состав!A:A,Состав!B:B,"-",0)</f>
        <v>100% Фетр</v>
      </c>
    </row>
    <row r="52" spans="2:6" ht="108.95" customHeight="1" x14ac:dyDescent="0.25">
      <c r="B52" s="16" t="str">
        <f t="shared" si="0"/>
        <v>20001BH_OCHRE</v>
      </c>
      <c r="C52" s="1" t="s">
        <v>83</v>
      </c>
      <c r="D52" s="1" t="str">
        <f>TRIM(_xlfn.XLOOKUP('Результат разбор'!C52,Таблица!A:A,Таблица!B:B,"Ошибка",0))</f>
        <v>S, M, L, XL</v>
      </c>
      <c r="E52" s="1" t="s">
        <v>512</v>
      </c>
      <c r="F52" s="1" t="str">
        <f>_xlfn.XLOOKUP(_xlfn.XLOOKUP(C52,Вычисление!B:B,Вычисление!C:C,"-",0),Состав!A:A,Состав!B:B,"-",0)</f>
        <v>100% Фетр</v>
      </c>
    </row>
    <row r="53" spans="2:6" ht="66.95" customHeight="1" x14ac:dyDescent="0.25">
      <c r="B53" s="16" t="str">
        <f t="shared" si="0"/>
        <v>20001BH_SILVERLINING</v>
      </c>
      <c r="C53" s="1" t="s">
        <v>83</v>
      </c>
      <c r="D53" s="1" t="str">
        <f>TRIM(_xlfn.XLOOKUP('Результат разбор'!C53,Таблица!A:A,Таблица!B:B,"Ошибка",0))</f>
        <v>S, M, L, XL</v>
      </c>
      <c r="E53" s="1" t="s">
        <v>460</v>
      </c>
      <c r="F53" s="1" t="str">
        <f>_xlfn.XLOOKUP(_xlfn.XLOOKUP(C53,Вычисление!B:B,Вычисление!C:C,"-",0),Состав!A:A,Состав!B:B,"-",0)</f>
        <v>100% Фетр</v>
      </c>
    </row>
    <row r="54" spans="2:6" ht="108.95" customHeight="1" x14ac:dyDescent="0.25">
      <c r="B54" s="16" t="str">
        <f t="shared" si="0"/>
        <v>20001BH_AVION</v>
      </c>
      <c r="C54" s="1" t="s">
        <v>83</v>
      </c>
      <c r="D54" s="1" t="str">
        <f>TRIM(_xlfn.XLOOKUP('Результат разбор'!C54,Таблица!A:A,Таблица!B:B,"Ошибка",0))</f>
        <v>S, M, L, XL</v>
      </c>
      <c r="E54" s="1" t="s">
        <v>516</v>
      </c>
      <c r="F54" s="1" t="str">
        <f>_xlfn.XLOOKUP(_xlfn.XLOOKUP(C54,Вычисление!B:B,Вычисление!C:C,"-",0),Состав!A:A,Состав!B:B,"-",0)</f>
        <v>100% Фетр</v>
      </c>
    </row>
    <row r="55" spans="2:6" ht="70.349999999999994" customHeight="1" x14ac:dyDescent="0.25">
      <c r="B55" s="16" t="str">
        <f t="shared" si="0"/>
        <v>20001BH_BLACK</v>
      </c>
      <c r="C55" s="1" t="s">
        <v>83</v>
      </c>
      <c r="D55" s="1" t="str">
        <f>TRIM(_xlfn.XLOOKUP('Результат разбор'!C55,Таблица!A:A,Таблица!B:B,"Ошибка",0))</f>
        <v>S, M, L, XL</v>
      </c>
      <c r="E55" s="1" t="s">
        <v>9</v>
      </c>
      <c r="F55" s="1" t="str">
        <f>_xlfn.XLOOKUP(_xlfn.XLOOKUP(C55,Вычисление!B:B,Вычисление!C:C,"-",0),Состав!A:A,Состав!B:B,"-",0)</f>
        <v>100% Фетр</v>
      </c>
    </row>
    <row r="56" spans="2:6" ht="73.150000000000006" customHeight="1" x14ac:dyDescent="0.25">
      <c r="B56" s="16" t="str">
        <f t="shared" si="0"/>
        <v>20001BH_CHESTNUT</v>
      </c>
      <c r="C56" s="1" t="s">
        <v>83</v>
      </c>
      <c r="D56" s="1" t="str">
        <f>TRIM(_xlfn.XLOOKUP('Результат разбор'!C56,Таблица!A:A,Таблица!B:B,"Ошибка",0))</f>
        <v>S, M, L, XL</v>
      </c>
      <c r="E56" s="1" t="s">
        <v>563</v>
      </c>
      <c r="F56" s="1" t="str">
        <f>_xlfn.XLOOKUP(_xlfn.XLOOKUP(C56,Вычисление!B:B,Вычисление!C:C,"-",0),Состав!A:A,Состав!B:B,"-",0)</f>
        <v>100% Фетр</v>
      </c>
    </row>
    <row r="57" spans="2:6" ht="78.400000000000006" customHeight="1" x14ac:dyDescent="0.25">
      <c r="B57" s="16" t="str">
        <f t="shared" si="0"/>
        <v>37172BH_PEACOAT</v>
      </c>
      <c r="C57" s="1" t="s">
        <v>61</v>
      </c>
      <c r="D57" s="1" t="str">
        <f>TRIM(_xlfn.XLOOKUP('Результат разбор'!C57,Таблица!A:A,Таблица!B:B,"Ошибка",0))</f>
        <v>S, M, L, XL</v>
      </c>
      <c r="E57" s="1" t="s">
        <v>559</v>
      </c>
      <c r="F57" s="1" t="str">
        <f>_xlfn.XLOOKUP(_xlfn.XLOOKUP(C57,Вычисление!B:B,Вычисление!C:C,"-",0),Состав!A:A,Состав!B:B,"-",0)</f>
        <v>100% Фетр</v>
      </c>
    </row>
    <row r="58" spans="2:6" ht="108.95" customHeight="1" x14ac:dyDescent="0.25">
      <c r="B58" s="16" t="str">
        <f t="shared" si="0"/>
        <v>37172BH_PLAZATAUPE</v>
      </c>
      <c r="C58" s="1" t="s">
        <v>61</v>
      </c>
      <c r="D58" s="1" t="str">
        <f>TRIM(_xlfn.XLOOKUP('Результат разбор'!C58,Таблица!A:A,Таблица!B:B,"Ошибка",0))</f>
        <v>S, M, L, XL</v>
      </c>
      <c r="E58" s="1" t="s">
        <v>461</v>
      </c>
      <c r="F58" s="1" t="str">
        <f>_xlfn.XLOOKUP(_xlfn.XLOOKUP(C58,Вычисление!B:B,Вычисление!C:C,"-",0),Состав!A:A,Состав!B:B,"-",0)</f>
        <v>100% Фетр</v>
      </c>
    </row>
    <row r="59" spans="2:6" ht="77.650000000000006" customHeight="1" x14ac:dyDescent="0.25">
      <c r="B59" s="16" t="str">
        <f t="shared" si="0"/>
        <v>37172BH_SADDLE</v>
      </c>
      <c r="C59" s="1" t="s">
        <v>61</v>
      </c>
      <c r="D59" s="1" t="str">
        <f>TRIM(_xlfn.XLOOKUP('Результат разбор'!C59,Таблица!A:A,Таблица!B:B,"Ошибка",0))</f>
        <v>S, M, L, XL</v>
      </c>
      <c r="E59" s="1" t="s">
        <v>556</v>
      </c>
      <c r="F59" s="1" t="str">
        <f>_xlfn.XLOOKUP(_xlfn.XLOOKUP(C59,Вычисление!B:B,Вычисление!C:C,"-",0),Состав!A:A,Состав!B:B,"-",0)</f>
        <v>100% Фетр</v>
      </c>
    </row>
    <row r="60" spans="2:6" ht="78.400000000000006" customHeight="1" x14ac:dyDescent="0.25">
      <c r="B60" s="16" t="str">
        <f t="shared" si="0"/>
        <v>37172BH_STEEL</v>
      </c>
      <c r="C60" s="1" t="s">
        <v>61</v>
      </c>
      <c r="D60" s="1" t="str">
        <f>TRIM(_xlfn.XLOOKUP('Результат разбор'!C60,Таблица!A:A,Таблица!B:B,"Ошибка",0))</f>
        <v>S, M, L, XL</v>
      </c>
      <c r="E60" s="1" t="s">
        <v>557</v>
      </c>
      <c r="F60" s="1" t="str">
        <f>_xlfn.XLOOKUP(_xlfn.XLOOKUP(C60,Вычисление!B:B,Вычисление!C:C,"-",0),Состав!A:A,Состав!B:B,"-",0)</f>
        <v>100% Фетр</v>
      </c>
    </row>
    <row r="61" spans="2:6" ht="108.95" customHeight="1" x14ac:dyDescent="0.25">
      <c r="B61" s="16" t="str">
        <f t="shared" si="0"/>
        <v>37172BH_ALMOND</v>
      </c>
      <c r="C61" s="1" t="s">
        <v>61</v>
      </c>
      <c r="D61" s="1" t="str">
        <f>TRIM(_xlfn.XLOOKUP('Результат разбор'!C61,Таблица!A:A,Таблица!B:B,"Ошибка",0))</f>
        <v>S, M, L, XL</v>
      </c>
      <c r="E61" s="1" t="s">
        <v>558</v>
      </c>
      <c r="F61" s="1" t="str">
        <f>_xlfn.XLOOKUP(_xlfn.XLOOKUP(C61,Вычисление!B:B,Вычисление!C:C,"-",0),Состав!A:A,Состав!B:B,"-",0)</f>
        <v>100% Фетр</v>
      </c>
    </row>
    <row r="62" spans="2:6" ht="75.400000000000006" customHeight="1" x14ac:dyDescent="0.25">
      <c r="B62" s="16" t="str">
        <f t="shared" si="0"/>
        <v>37172BH_BLACK</v>
      </c>
      <c r="C62" s="1" t="s">
        <v>61</v>
      </c>
      <c r="D62" s="1" t="str">
        <f>TRIM(_xlfn.XLOOKUP('Результат разбор'!C62,Таблица!A:A,Таблица!B:B,"Ошибка",0))</f>
        <v>S, M, L, XL</v>
      </c>
      <c r="E62" s="1" t="s">
        <v>9</v>
      </c>
      <c r="F62" s="1" t="str">
        <f>_xlfn.XLOOKUP(_xlfn.XLOOKUP(C62,Вычисление!B:B,Вычисление!C:C,"-",0),Состав!A:A,Состав!B:B,"-",0)</f>
        <v>100% Фетр</v>
      </c>
    </row>
    <row r="63" spans="2:6" ht="77.099999999999994" customHeight="1" x14ac:dyDescent="0.25">
      <c r="B63" s="16" t="str">
        <f t="shared" si="0"/>
        <v>37172BH_CAMEL</v>
      </c>
      <c r="C63" s="1" t="s">
        <v>61</v>
      </c>
      <c r="D63" s="1" t="str">
        <f>TRIM(_xlfn.XLOOKUP('Результат разбор'!C63,Таблица!A:A,Таблица!B:B,"Ошибка",0))</f>
        <v>S, M, L, XL</v>
      </c>
      <c r="E63" s="1" t="s">
        <v>549</v>
      </c>
      <c r="F63" s="1" t="str">
        <f>_xlfn.XLOOKUP(_xlfn.XLOOKUP(C63,Вычисление!B:B,Вычисление!C:C,"-",0),Состав!A:A,Состав!B:B,"-",0)</f>
        <v>100% Фетр</v>
      </c>
    </row>
    <row r="64" spans="2:6" ht="108.95" customHeight="1" x14ac:dyDescent="0.25">
      <c r="B64" s="16" t="str">
        <f t="shared" si="0"/>
        <v>20007BH_BLACK</v>
      </c>
      <c r="C64" s="1" t="s">
        <v>67</v>
      </c>
      <c r="D64" s="1" t="str">
        <f>TRIM(_xlfn.XLOOKUP('Результат разбор'!C64,Таблица!A:A,Таблица!B:B,"Ошибка",0))</f>
        <v>S, M, L, XL</v>
      </c>
      <c r="E64" s="1" t="s">
        <v>9</v>
      </c>
      <c r="F64" s="1" t="str">
        <f>_xlfn.XLOOKUP(_xlfn.XLOOKUP(C64,Вычисление!B:B,Вычисление!C:C,"-",0),Состав!A:A,Состав!B:B,"-",0)</f>
        <v>100% Фетр</v>
      </c>
    </row>
    <row r="65" spans="2:6" ht="108.95" customHeight="1" x14ac:dyDescent="0.25">
      <c r="B65" s="16" t="str">
        <f t="shared" si="0"/>
        <v>20007BH_UNBLEACHED</v>
      </c>
      <c r="C65" s="1" t="s">
        <v>67</v>
      </c>
      <c r="D65" s="1" t="str">
        <f>TRIM(_xlfn.XLOOKUP('Результат разбор'!C65,Таблица!A:A,Таблица!B:B,"Ошибка",0))</f>
        <v>S, M, L, XL</v>
      </c>
      <c r="E65" s="1" t="s">
        <v>542</v>
      </c>
      <c r="F65" s="1" t="str">
        <f>_xlfn.XLOOKUP(_xlfn.XLOOKUP(C65,Вычисление!B:B,Вычисление!C:C,"-",0),Состав!A:A,Состав!B:B,"-",0)</f>
        <v>100% Фетр</v>
      </c>
    </row>
    <row r="66" spans="2:6" ht="78.599999999999994" customHeight="1" x14ac:dyDescent="0.25">
      <c r="B66" s="16" t="str">
        <f t="shared" si="0"/>
        <v>37180BH_BLACK</v>
      </c>
      <c r="C66" s="1" t="s">
        <v>103</v>
      </c>
      <c r="D66" s="1" t="str">
        <f>TRIM(_xlfn.XLOOKUP('Результат разбор'!C66,Таблица!A:A,Таблица!B:B,"Ошибка",0))</f>
        <v>S, M, L, XL, XXL</v>
      </c>
      <c r="E66" s="1" t="s">
        <v>9</v>
      </c>
      <c r="F66" s="1" t="str">
        <f>_xlfn.XLOOKUP(_xlfn.XLOOKUP(C66,Вычисление!B:B,Вычисление!C:C,"-",0),Состав!A:A,Состав!B:B,"-",0)</f>
        <v>100% Пуховый фетр</v>
      </c>
    </row>
    <row r="67" spans="2:6" ht="76.900000000000006" customHeight="1" x14ac:dyDescent="0.25">
      <c r="B67" s="16" t="str">
        <f t="shared" ref="B67:B130" si="1">MID(C67,1,FIND(" ",C67)-1)&amp;"_"&amp;UPPER(SUBSTITUTE(E67," ",""))</f>
        <v>37180BH_CAMEL</v>
      </c>
      <c r="C67" s="1" t="s">
        <v>103</v>
      </c>
      <c r="D67" s="1" t="str">
        <f>TRIM(_xlfn.XLOOKUP('Результат разбор'!C67,Таблица!A:A,Таблица!B:B,"Ошибка",0))</f>
        <v>S, M, L, XL, XXL</v>
      </c>
      <c r="E67" s="1" t="s">
        <v>549</v>
      </c>
      <c r="F67" s="1" t="str">
        <f>_xlfn.XLOOKUP(_xlfn.XLOOKUP(C67,Вычисление!B:B,Вычисление!C:C,"-",0),Состав!A:A,Состав!B:B,"-",0)</f>
        <v>100% Пуховый фетр</v>
      </c>
    </row>
    <row r="68" spans="2:6" ht="108.95" customHeight="1" x14ac:dyDescent="0.25">
      <c r="B68" s="16" t="str">
        <f t="shared" si="1"/>
        <v>37180BH_OAK</v>
      </c>
      <c r="C68" s="1" t="s">
        <v>103</v>
      </c>
      <c r="D68" s="1" t="str">
        <f>TRIM(_xlfn.XLOOKUP('Результат разбор'!C68,Таблица!A:A,Таблица!B:B,"Ошибка",0))</f>
        <v>S, M, L, XL, XXL</v>
      </c>
      <c r="E68" s="1" t="s">
        <v>517</v>
      </c>
      <c r="F68" s="1" t="str">
        <f>_xlfn.XLOOKUP(_xlfn.XLOOKUP(C68,Вычисление!B:B,Вычисление!C:C,"-",0),Состав!A:A,Состав!B:B,"-",0)</f>
        <v>100% Пуховый фетр</v>
      </c>
    </row>
    <row r="69" spans="2:6" ht="108.95" customHeight="1" x14ac:dyDescent="0.25">
      <c r="B69" s="16" t="str">
        <f t="shared" si="1"/>
        <v>37180BH_STUCCO</v>
      </c>
      <c r="C69" s="1" t="s">
        <v>103</v>
      </c>
      <c r="D69" s="1" t="str">
        <f>TRIM(_xlfn.XLOOKUP('Результат разбор'!C69,Таблица!A:A,Таблица!B:B,"Ошибка",0))</f>
        <v>S, M, L, XL, XXL</v>
      </c>
      <c r="E69" s="1" t="s">
        <v>562</v>
      </c>
      <c r="F69" s="1" t="str">
        <f>_xlfn.XLOOKUP(_xlfn.XLOOKUP(C69,Вычисление!B:B,Вычисление!C:C,"-",0),Состав!A:A,Состав!B:B,"-",0)</f>
        <v>100% Пуховый фетр</v>
      </c>
    </row>
    <row r="70" spans="2:6" ht="108.95" customHeight="1" x14ac:dyDescent="0.25">
      <c r="B70" s="16" t="str">
        <f t="shared" si="1"/>
        <v>30002BH_BEECH</v>
      </c>
      <c r="C70" s="1" t="s">
        <v>123</v>
      </c>
      <c r="D70" s="1" t="str">
        <f>TRIM(_xlfn.XLOOKUP('Результат разбор'!C70,Таблица!A:A,Таблица!B:B,"Ошибка",0))</f>
        <v>S, M, L, XL</v>
      </c>
      <c r="E70" s="1" t="s">
        <v>561</v>
      </c>
      <c r="F70" s="1" t="str">
        <f>_xlfn.XLOOKUP(_xlfn.XLOOKUP(C70,Вычисление!B:B,Вычисление!C:C,"-",0),Состав!A:A,Состав!B:B,"-",0)</f>
        <v>100% Фетр</v>
      </c>
    </row>
    <row r="71" spans="2:6" ht="108.95" customHeight="1" x14ac:dyDescent="0.25">
      <c r="B71" s="16" t="str">
        <f t="shared" si="1"/>
        <v>30002BH_BLACK</v>
      </c>
      <c r="C71" s="1" t="s">
        <v>123</v>
      </c>
      <c r="D71" s="1" t="str">
        <f>TRIM(_xlfn.XLOOKUP('Результат разбор'!C71,Таблица!A:A,Таблица!B:B,"Ошибка",0))</f>
        <v>S, M, L, XL</v>
      </c>
      <c r="E71" s="1" t="s">
        <v>9</v>
      </c>
      <c r="F71" s="1" t="str">
        <f>_xlfn.XLOOKUP(_xlfn.XLOOKUP(C71,Вычисление!B:B,Вычисление!C:C,"-",0),Состав!A:A,Состав!B:B,"-",0)</f>
        <v>100% Фетр</v>
      </c>
    </row>
    <row r="72" spans="2:6" ht="108.95" customHeight="1" x14ac:dyDescent="0.25">
      <c r="B72" s="16" t="str">
        <f t="shared" si="1"/>
        <v>30002BH_WHISKEY</v>
      </c>
      <c r="C72" s="1" t="s">
        <v>123</v>
      </c>
      <c r="D72" s="1" t="str">
        <f>TRIM(_xlfn.XLOOKUP('Результат разбор'!C72,Таблица!A:A,Таблица!B:B,"Ошибка",0))</f>
        <v>S, M, L, XL</v>
      </c>
      <c r="E72" s="1" t="s">
        <v>537</v>
      </c>
      <c r="F72" s="1" t="str">
        <f>_xlfn.XLOOKUP(_xlfn.XLOOKUP(C72,Вычисление!B:B,Вычисление!C:C,"-",0),Состав!A:A,Состав!B:B,"-",0)</f>
        <v>100% Фетр</v>
      </c>
    </row>
    <row r="73" spans="2:6" ht="108.95" customHeight="1" x14ac:dyDescent="0.25">
      <c r="B73" s="16" t="str">
        <f t="shared" si="1"/>
        <v>30001BH_BLACK</v>
      </c>
      <c r="C73" s="1" t="s">
        <v>7</v>
      </c>
      <c r="D73" s="1" t="str">
        <f>TRIM(_xlfn.XLOOKUP('Результат разбор'!C73,Таблица!A:A,Таблица!B:B,"Ошибка",0))</f>
        <v>S, M, L, XL</v>
      </c>
      <c r="E73" s="1" t="s">
        <v>9</v>
      </c>
      <c r="F73" s="1" t="str">
        <f>_xlfn.XLOOKUP(_xlfn.XLOOKUP(C73,Вычисление!B:B,Вычисление!C:C,"-",0),Состав!A:A,Состав!B:B,"-",0)</f>
        <v>100% Фетр</v>
      </c>
    </row>
    <row r="74" spans="2:6" ht="108.95" customHeight="1" x14ac:dyDescent="0.25">
      <c r="B74" s="16" t="str">
        <f t="shared" si="1"/>
        <v>30001BH_PLAZATAUPE</v>
      </c>
      <c r="C74" s="1" t="s">
        <v>7</v>
      </c>
      <c r="D74" s="1" t="str">
        <f>TRIM(_xlfn.XLOOKUP('Результат разбор'!C74,Таблица!A:A,Таблица!B:B,"Ошибка",0))</f>
        <v>S, M, L, XL</v>
      </c>
      <c r="E74" s="1" t="s">
        <v>461</v>
      </c>
      <c r="F74" s="1" t="str">
        <f>_xlfn.XLOOKUP(_xlfn.XLOOKUP(C74,Вычисление!B:B,Вычисление!C:C,"-",0),Состав!A:A,Состав!B:B,"-",0)</f>
        <v>100% Фетр</v>
      </c>
    </row>
    <row r="75" spans="2:6" ht="108.95" customHeight="1" x14ac:dyDescent="0.25">
      <c r="B75" s="16" t="str">
        <f t="shared" si="1"/>
        <v>37186BH_BLACK</v>
      </c>
      <c r="C75" s="1" t="s">
        <v>115</v>
      </c>
      <c r="D75" s="1" t="str">
        <f>TRIM(_xlfn.XLOOKUP('Результат разбор'!C75,Таблица!A:A,Таблица!B:B,"Ошибка",0))</f>
        <v>S, M, L, XL</v>
      </c>
      <c r="E75" s="1" t="s">
        <v>9</v>
      </c>
      <c r="F75" s="1" t="str">
        <f>_xlfn.XLOOKUP(_xlfn.XLOOKUP(C75,Вычисление!B:B,Вычисление!C:C,"-",0),Состав!A:A,Состав!B:B,"-",0)</f>
        <v>100% Фетр</v>
      </c>
    </row>
    <row r="76" spans="2:6" ht="108.95" customHeight="1" x14ac:dyDescent="0.25">
      <c r="B76" s="16" t="str">
        <f t="shared" si="1"/>
        <v>37186BH_MIDNIGHTBROWN</v>
      </c>
      <c r="C76" s="1" t="s">
        <v>115</v>
      </c>
      <c r="D76" s="1" t="str">
        <f>TRIM(_xlfn.XLOOKUP('Результат разбор'!C76,Таблица!A:A,Таблица!B:B,"Ошибка",0))</f>
        <v>S, M, L, XL</v>
      </c>
      <c r="E76" s="1" t="s">
        <v>462</v>
      </c>
      <c r="F76" s="1" t="str">
        <f>_xlfn.XLOOKUP(_xlfn.XLOOKUP(C76,Вычисление!B:B,Вычисление!C:C,"-",0),Состав!A:A,Состав!B:B,"-",0)</f>
        <v>100% Фетр</v>
      </c>
    </row>
    <row r="77" spans="2:6" ht="108.95" customHeight="1" x14ac:dyDescent="0.25">
      <c r="B77" s="16" t="str">
        <f t="shared" si="1"/>
        <v>37186BH_UNBLEACHED</v>
      </c>
      <c r="C77" s="1" t="s">
        <v>115</v>
      </c>
      <c r="D77" s="1" t="str">
        <f>TRIM(_xlfn.XLOOKUP('Результат разбор'!C77,Таблица!A:A,Таблица!B:B,"Ошибка",0))</f>
        <v>S, M, L, XL</v>
      </c>
      <c r="E77" s="1" t="s">
        <v>542</v>
      </c>
      <c r="F77" s="1" t="str">
        <f>_xlfn.XLOOKUP(_xlfn.XLOOKUP(C77,Вычисление!B:B,Вычисление!C:C,"-",0),Состав!A:A,Состав!B:B,"-",0)</f>
        <v>100% Фетр</v>
      </c>
    </row>
    <row r="78" spans="2:6" ht="108.95" customHeight="1" x14ac:dyDescent="0.25">
      <c r="B78" s="16" t="str">
        <f t="shared" si="1"/>
        <v>37185BH_AVION</v>
      </c>
      <c r="C78" s="1" t="s">
        <v>110</v>
      </c>
      <c r="D78" s="1" t="str">
        <f>TRIM(_xlfn.XLOOKUP('Результат разбор'!C78,Таблица!A:A,Таблица!B:B,"Ошибка",0))</f>
        <v>S, M, L, XL</v>
      </c>
      <c r="E78" s="1" t="s">
        <v>516</v>
      </c>
      <c r="F78" s="1" t="str">
        <f>_xlfn.XLOOKUP(_xlfn.XLOOKUP(C78,Вычисление!B:B,Вычисление!C:C,"-",0),Состав!A:A,Состав!B:B,"-",0)</f>
        <v>100% Фетр</v>
      </c>
    </row>
    <row r="79" spans="2:6" ht="108.95" customHeight="1" x14ac:dyDescent="0.25">
      <c r="B79" s="16" t="str">
        <f t="shared" si="1"/>
        <v>37185BH_BLACK</v>
      </c>
      <c r="C79" s="1" t="s">
        <v>110</v>
      </c>
      <c r="D79" s="1" t="str">
        <f>TRIM(_xlfn.XLOOKUP('Результат разбор'!C79,Таблица!A:A,Таблица!B:B,"Ошибка",0))</f>
        <v>S, M, L, XL</v>
      </c>
      <c r="E79" s="1" t="s">
        <v>9</v>
      </c>
      <c r="F79" s="1" t="str">
        <f>_xlfn.XLOOKUP(_xlfn.XLOOKUP(C79,Вычисление!B:B,Вычисление!C:C,"-",0),Состав!A:A,Состав!B:B,"-",0)</f>
        <v>100% Фетр</v>
      </c>
    </row>
    <row r="80" spans="2:6" ht="108.95" customHeight="1" x14ac:dyDescent="0.25">
      <c r="B80" s="16" t="str">
        <f t="shared" si="1"/>
        <v>37185BH_SOFTKHAKI</v>
      </c>
      <c r="C80" s="1" t="s">
        <v>110</v>
      </c>
      <c r="D80" s="1" t="str">
        <f>TRIM(_xlfn.XLOOKUP('Результат разбор'!C80,Таблица!A:A,Таблица!B:B,"Ошибка",0))</f>
        <v>S, M, L, XL</v>
      </c>
      <c r="E80" s="1" t="s">
        <v>458</v>
      </c>
      <c r="F80" s="1" t="str">
        <f>_xlfn.XLOOKUP(_xlfn.XLOOKUP(C80,Вычисление!B:B,Вычисление!C:C,"-",0),Состав!A:A,Состав!B:B,"-",0)</f>
        <v>100% Фетр</v>
      </c>
    </row>
    <row r="81" spans="2:6" ht="108.95" customHeight="1" x14ac:dyDescent="0.25">
      <c r="B81" s="16" t="str">
        <f t="shared" si="1"/>
        <v>20006BH_INKBLUE</v>
      </c>
      <c r="C81" s="1" t="s">
        <v>127</v>
      </c>
      <c r="D81" s="1" t="str">
        <f>TRIM(_xlfn.XLOOKUP('Результат разбор'!C81,Таблица!A:A,Таблица!B:B,"Ошибка",0))</f>
        <v>S, M, L, XL</v>
      </c>
      <c r="E81" s="1" t="s">
        <v>468</v>
      </c>
      <c r="F81" s="1" t="str">
        <f>_xlfn.XLOOKUP(_xlfn.XLOOKUP(C81,Вычисление!B:B,Вычисление!C:C,"-",0),Состав!A:A,Состав!B:B,"-",0)</f>
        <v>100% Фетр</v>
      </c>
    </row>
    <row r="82" spans="2:6" ht="108.95" customHeight="1" x14ac:dyDescent="0.25">
      <c r="B82" s="16" t="str">
        <f t="shared" si="1"/>
        <v>20006BH_PLAZATAUPE</v>
      </c>
      <c r="C82" s="1" t="s">
        <v>127</v>
      </c>
      <c r="D82" s="1" t="str">
        <f>TRIM(_xlfn.XLOOKUP('Результат разбор'!C82,Таблица!A:A,Таблица!B:B,"Ошибка",0))</f>
        <v>S, M, L, XL</v>
      </c>
      <c r="E82" s="1" t="s">
        <v>461</v>
      </c>
      <c r="F82" s="1" t="str">
        <f>_xlfn.XLOOKUP(_xlfn.XLOOKUP(C82,Вычисление!B:B,Вычисление!C:C,"-",0),Состав!A:A,Состав!B:B,"-",0)</f>
        <v>100% Фетр</v>
      </c>
    </row>
    <row r="83" spans="2:6" ht="76.7" customHeight="1" x14ac:dyDescent="0.25">
      <c r="B83" s="16" t="str">
        <f t="shared" si="1"/>
        <v>37173BH_PEACOAT</v>
      </c>
      <c r="C83" s="1" t="s">
        <v>6</v>
      </c>
      <c r="D83" s="1" t="str">
        <f>TRIM(_xlfn.XLOOKUP('Результат разбор'!C83,Таблица!A:A,Таблица!B:B,"Ошибка",0))</f>
        <v>S, M, L, XL</v>
      </c>
      <c r="E83" s="1" t="s">
        <v>559</v>
      </c>
      <c r="F83" s="1" t="str">
        <f>_xlfn.XLOOKUP(_xlfn.XLOOKUP(C83,Вычисление!B:B,Вычисление!C:C,"-",0),Состав!A:A,Состав!B:B,"-",0)</f>
        <v>100% Фетр</v>
      </c>
    </row>
    <row r="84" spans="2:6" ht="108.95" customHeight="1" x14ac:dyDescent="0.25">
      <c r="B84" s="16" t="str">
        <f t="shared" si="1"/>
        <v>37173BH_PLAZATAUPE</v>
      </c>
      <c r="C84" s="1" t="s">
        <v>6</v>
      </c>
      <c r="D84" s="1" t="str">
        <f>TRIM(_xlfn.XLOOKUP('Результат разбор'!C84,Таблица!A:A,Таблица!B:B,"Ошибка",0))</f>
        <v>S, M, L, XL</v>
      </c>
      <c r="E84" s="1" t="s">
        <v>461</v>
      </c>
      <c r="F84" s="1" t="str">
        <f>_xlfn.XLOOKUP(_xlfn.XLOOKUP(C84,Вычисление!B:B,Вычисление!C:C,"-",0),Состав!A:A,Состав!B:B,"-",0)</f>
        <v>100% Фетр</v>
      </c>
    </row>
    <row r="85" spans="2:6" ht="73.349999999999994" customHeight="1" x14ac:dyDescent="0.25">
      <c r="B85" s="16" t="str">
        <f t="shared" si="1"/>
        <v>37173BH_SADDLE</v>
      </c>
      <c r="C85" s="1" t="s">
        <v>6</v>
      </c>
      <c r="D85" s="1" t="str">
        <f>TRIM(_xlfn.XLOOKUP('Результат разбор'!C85,Таблица!A:A,Таблица!B:B,"Ошибка",0))</f>
        <v>S, M, L, XL</v>
      </c>
      <c r="E85" s="1" t="s">
        <v>556</v>
      </c>
      <c r="F85" s="1" t="str">
        <f>_xlfn.XLOOKUP(_xlfn.XLOOKUP(C85,Вычисление!B:B,Вычисление!C:C,"-",0),Состав!A:A,Состав!B:B,"-",0)</f>
        <v>100% Фетр</v>
      </c>
    </row>
    <row r="86" spans="2:6" ht="84.75" customHeight="1" x14ac:dyDescent="0.25">
      <c r="B86" s="16" t="str">
        <f t="shared" si="1"/>
        <v>37173BH_STEEL</v>
      </c>
      <c r="C86" s="1" t="s">
        <v>6</v>
      </c>
      <c r="D86" s="1" t="str">
        <f>TRIM(_xlfn.XLOOKUP('Результат разбор'!C86,Таблица!A:A,Таблица!B:B,"Ошибка",0))</f>
        <v>S, M, L, XL</v>
      </c>
      <c r="E86" s="1" t="s">
        <v>557</v>
      </c>
      <c r="F86" s="1" t="str">
        <f>_xlfn.XLOOKUP(_xlfn.XLOOKUP(C86,Вычисление!B:B,Вычисление!C:C,"-",0),Состав!A:A,Состав!B:B,"-",0)</f>
        <v>100% Фетр</v>
      </c>
    </row>
    <row r="87" spans="2:6" ht="85.9" customHeight="1" x14ac:dyDescent="0.25">
      <c r="B87" s="16" t="str">
        <f t="shared" si="1"/>
        <v>37173BH_ALMOND</v>
      </c>
      <c r="C87" s="1" t="s">
        <v>6</v>
      </c>
      <c r="D87" s="1" t="str">
        <f>TRIM(_xlfn.XLOOKUP('Результат разбор'!C87,Таблица!A:A,Таблица!B:B,"Ошибка",0))</f>
        <v>S, M, L, XL</v>
      </c>
      <c r="E87" s="1" t="s">
        <v>558</v>
      </c>
      <c r="F87" s="1" t="str">
        <f>_xlfn.XLOOKUP(_xlfn.XLOOKUP(C87,Вычисление!B:B,Вычисление!C:C,"-",0),Состав!A:A,Состав!B:B,"-",0)</f>
        <v>100% Фетр</v>
      </c>
    </row>
    <row r="88" spans="2:6" ht="83.85" customHeight="1" x14ac:dyDescent="0.25">
      <c r="B88" s="16" t="str">
        <f t="shared" si="1"/>
        <v>37173BH_BLACK</v>
      </c>
      <c r="C88" s="1" t="s">
        <v>6</v>
      </c>
      <c r="D88" s="1" t="str">
        <f>TRIM(_xlfn.XLOOKUP('Результат разбор'!C88,Таблица!A:A,Таблица!B:B,"Ошибка",0))</f>
        <v>S, M, L, XL</v>
      </c>
      <c r="E88" s="1" t="s">
        <v>9</v>
      </c>
      <c r="F88" s="1" t="str">
        <f>_xlfn.XLOOKUP(_xlfn.XLOOKUP(C88,Вычисление!B:B,Вычисление!C:C,"-",0),Состав!A:A,Состав!B:B,"-",0)</f>
        <v>100% Фетр</v>
      </c>
    </row>
    <row r="89" spans="2:6" ht="79.349999999999994" customHeight="1" x14ac:dyDescent="0.25">
      <c r="B89" s="16" t="str">
        <f t="shared" si="1"/>
        <v>37173BH_CAMEL</v>
      </c>
      <c r="C89" s="1" t="s">
        <v>6</v>
      </c>
      <c r="D89" s="1" t="str">
        <f>TRIM(_xlfn.XLOOKUP('Результат разбор'!C89,Таблица!A:A,Таблица!B:B,"Ошибка",0))</f>
        <v>S, M, L, XL</v>
      </c>
      <c r="E89" s="1" t="s">
        <v>549</v>
      </c>
      <c r="F89" s="1" t="str">
        <f>_xlfn.XLOOKUP(_xlfn.XLOOKUP(C89,Вычисление!B:B,Вычисление!C:C,"-",0),Состав!A:A,Состав!B:B,"-",0)</f>
        <v>100% Фетр</v>
      </c>
    </row>
    <row r="90" spans="2:6" ht="108.95" customHeight="1" x14ac:dyDescent="0.25">
      <c r="B90" s="16" t="str">
        <f t="shared" si="1"/>
        <v>37173BH_HENNA</v>
      </c>
      <c r="C90" s="1" t="s">
        <v>6</v>
      </c>
      <c r="D90" s="1" t="str">
        <f>TRIM(_xlfn.XLOOKUP('Результат разбор'!C90,Таблица!A:A,Таблица!B:B,"Ошибка",0))</f>
        <v>S, M, L, XL</v>
      </c>
      <c r="E90" s="1" t="s">
        <v>560</v>
      </c>
      <c r="F90" s="1" t="str">
        <f>_xlfn.XLOOKUP(_xlfn.XLOOKUP(C90,Вычисление!B:B,Вычисление!C:C,"-",0),Состав!A:A,Состав!B:B,"-",0)</f>
        <v>100% Фетр</v>
      </c>
    </row>
    <row r="91" spans="2:6" ht="84.6" customHeight="1" x14ac:dyDescent="0.25">
      <c r="B91" s="16" t="str">
        <f t="shared" si="1"/>
        <v>37171BH_PEACOAT</v>
      </c>
      <c r="C91" s="1" t="s">
        <v>8</v>
      </c>
      <c r="D91" s="1" t="str">
        <f>TRIM(_xlfn.XLOOKUP('Результат разбор'!C91,Таблица!A:A,Таблица!B:B,"Ошибка",0))</f>
        <v>S, M, L, XL</v>
      </c>
      <c r="E91" s="1" t="s">
        <v>559</v>
      </c>
      <c r="F91" s="1" t="str">
        <f>_xlfn.XLOOKUP(_xlfn.XLOOKUP(C91,Вычисление!B:B,Вычисление!C:C,"-",0),Состав!A:A,Состав!B:B,"-",0)</f>
        <v>100% Фетр</v>
      </c>
    </row>
    <row r="92" spans="2:6" ht="108.95" customHeight="1" x14ac:dyDescent="0.25">
      <c r="B92" s="16" t="str">
        <f t="shared" si="1"/>
        <v>37171BH_PLAZATAUPE</v>
      </c>
      <c r="C92" s="1" t="s">
        <v>8</v>
      </c>
      <c r="D92" s="1" t="str">
        <f>TRIM(_xlfn.XLOOKUP('Результат разбор'!C92,Таблица!A:A,Таблица!B:B,"Ошибка",0))</f>
        <v>S, M, L, XL</v>
      </c>
      <c r="E92" s="1" t="s">
        <v>461</v>
      </c>
      <c r="F92" s="1" t="str">
        <f>_xlfn.XLOOKUP(_xlfn.XLOOKUP(C92,Вычисление!B:B,Вычисление!C:C,"-",0),Состав!A:A,Состав!B:B,"-",0)</f>
        <v>100% Фетр</v>
      </c>
    </row>
    <row r="93" spans="2:6" ht="82.9" customHeight="1" x14ac:dyDescent="0.25">
      <c r="B93" s="16" t="str">
        <f t="shared" si="1"/>
        <v>37171BH_SADDLE</v>
      </c>
      <c r="C93" s="1" t="s">
        <v>8</v>
      </c>
      <c r="D93" s="1" t="str">
        <f>TRIM(_xlfn.XLOOKUP('Результат разбор'!C93,Таблица!A:A,Таблица!B:B,"Ошибка",0))</f>
        <v>S, M, L, XL</v>
      </c>
      <c r="E93" s="1" t="s">
        <v>556</v>
      </c>
      <c r="F93" s="1" t="str">
        <f>_xlfn.XLOOKUP(_xlfn.XLOOKUP(C93,Вычисление!B:B,Вычисление!C:C,"-",0),Состав!A:A,Состав!B:B,"-",0)</f>
        <v>100% Фетр</v>
      </c>
    </row>
    <row r="94" spans="2:6" ht="108.95" customHeight="1" x14ac:dyDescent="0.25">
      <c r="B94" s="16" t="str">
        <f t="shared" si="1"/>
        <v>37171BH_STEEL</v>
      </c>
      <c r="C94" s="1" t="s">
        <v>8</v>
      </c>
      <c r="D94" s="1" t="str">
        <f>TRIM(_xlfn.XLOOKUP('Результат разбор'!C94,Таблица!A:A,Таблица!B:B,"Ошибка",0))</f>
        <v>S, M, L, XL</v>
      </c>
      <c r="E94" s="1" t="s">
        <v>557</v>
      </c>
      <c r="F94" s="1" t="str">
        <f>_xlfn.XLOOKUP(_xlfn.XLOOKUP(C94,Вычисление!B:B,Вычисление!C:C,"-",0),Состав!A:A,Состав!B:B,"-",0)</f>
        <v>100% Фетр</v>
      </c>
    </row>
    <row r="95" spans="2:6" ht="89.65" customHeight="1" x14ac:dyDescent="0.25">
      <c r="B95" s="16" t="str">
        <f t="shared" si="1"/>
        <v>37171BH_ALMOND</v>
      </c>
      <c r="C95" s="1" t="s">
        <v>8</v>
      </c>
      <c r="D95" s="1" t="str">
        <f>TRIM(_xlfn.XLOOKUP('Результат разбор'!C95,Таблица!A:A,Таблица!B:B,"Ошибка",0))</f>
        <v>S, M, L, XL</v>
      </c>
      <c r="E95" s="1" t="s">
        <v>558</v>
      </c>
      <c r="F95" s="1" t="str">
        <f>_xlfn.XLOOKUP(_xlfn.XLOOKUP(C95,Вычисление!B:B,Вычисление!C:C,"-",0),Состав!A:A,Состав!B:B,"-",0)</f>
        <v>100% Фетр</v>
      </c>
    </row>
    <row r="96" spans="2:6" ht="90" customHeight="1" x14ac:dyDescent="0.25">
      <c r="B96" s="16" t="str">
        <f t="shared" si="1"/>
        <v>37171BH_BLACK</v>
      </c>
      <c r="C96" s="1" t="s">
        <v>8</v>
      </c>
      <c r="D96" s="1" t="str">
        <f>TRIM(_xlfn.XLOOKUP('Результат разбор'!C96,Таблица!A:A,Таблица!B:B,"Ошибка",0))</f>
        <v>S, M, L, XL</v>
      </c>
      <c r="E96" s="1" t="s">
        <v>9</v>
      </c>
      <c r="F96" s="1" t="str">
        <f>_xlfn.XLOOKUP(_xlfn.XLOOKUP(C96,Вычисление!B:B,Вычисление!C:C,"-",0),Состав!A:A,Состав!B:B,"-",0)</f>
        <v>100% Фетр</v>
      </c>
    </row>
    <row r="97" spans="2:6" ht="84.95" customHeight="1" x14ac:dyDescent="0.25">
      <c r="B97" s="16" t="str">
        <f t="shared" si="1"/>
        <v>37171BH_CAMEL</v>
      </c>
      <c r="C97" s="1" t="s">
        <v>8</v>
      </c>
      <c r="D97" s="1" t="str">
        <f>TRIM(_xlfn.XLOOKUP('Результат разбор'!C97,Таблица!A:A,Таблица!B:B,"Ошибка",0))</f>
        <v>S, M, L, XL</v>
      </c>
      <c r="E97" s="1" t="s">
        <v>549</v>
      </c>
      <c r="F97" s="1" t="str">
        <f>_xlfn.XLOOKUP(_xlfn.XLOOKUP(C97,Вычисление!B:B,Вычисление!C:C,"-",0),Состав!A:A,Состав!B:B,"-",0)</f>
        <v>100% Фетр</v>
      </c>
    </row>
    <row r="98" spans="2:6" ht="94.15" customHeight="1" x14ac:dyDescent="0.25">
      <c r="B98" s="16" t="str">
        <f t="shared" si="1"/>
        <v>37161BH_NAVY</v>
      </c>
      <c r="C98" s="1" t="s">
        <v>136</v>
      </c>
      <c r="D98" s="1" t="str">
        <f>TRIM(_xlfn.XLOOKUP('Результат разбор'!C98,Таблица!A:A,Таблица!B:B,"Ошибка",0))</f>
        <v>S, M, L, XL</v>
      </c>
      <c r="E98" s="1" t="s">
        <v>508</v>
      </c>
      <c r="F98" s="1" t="str">
        <f>_xlfn.XLOOKUP(_xlfn.XLOOKUP(C98,Вычисление!B:B,Вычисление!C:C,"-",0),Состав!A:A,Состав!B:B,"-",0)</f>
        <v>100% Фетр</v>
      </c>
    </row>
    <row r="99" spans="2:6" ht="85.5" customHeight="1" x14ac:dyDescent="0.25">
      <c r="B99" s="16" t="str">
        <f t="shared" si="1"/>
        <v>37161BH_SERPENT</v>
      </c>
      <c r="C99" s="1" t="s">
        <v>136</v>
      </c>
      <c r="D99" s="1" t="str">
        <f>TRIM(_xlfn.XLOOKUP('Результат разбор'!C99,Таблица!A:A,Таблица!B:B,"Ошибка",0))</f>
        <v>S, M, L, XL</v>
      </c>
      <c r="E99" s="1" t="s">
        <v>546</v>
      </c>
      <c r="F99" s="1" t="str">
        <f>_xlfn.XLOOKUP(_xlfn.XLOOKUP(C99,Вычисление!B:B,Вычисление!C:C,"-",0),Состав!A:A,Состав!B:B,"-",0)</f>
        <v>100% Фетр</v>
      </c>
    </row>
    <row r="100" spans="2:6" ht="84.6" customHeight="1" x14ac:dyDescent="0.25">
      <c r="B100" s="16" t="str">
        <f t="shared" si="1"/>
        <v>37161BH_WALNUT</v>
      </c>
      <c r="C100" s="1" t="s">
        <v>136</v>
      </c>
      <c r="D100" s="1" t="str">
        <f>TRIM(_xlfn.XLOOKUP('Результат разбор'!C100,Таблица!A:A,Таблица!B:B,"Ошибка",0))</f>
        <v>S, M, L, XL</v>
      </c>
      <c r="E100" s="1" t="s">
        <v>555</v>
      </c>
      <c r="F100" s="1" t="str">
        <f>_xlfn.XLOOKUP(_xlfn.XLOOKUP(C100,Вычисление!B:B,Вычисление!C:C,"-",0),Состав!A:A,Состав!B:B,"-",0)</f>
        <v>100% Фетр</v>
      </c>
    </row>
    <row r="101" spans="2:6" ht="92.45" customHeight="1" x14ac:dyDescent="0.25">
      <c r="B101" s="16" t="str">
        <f t="shared" si="1"/>
        <v>37158BH_BLACK</v>
      </c>
      <c r="C101" s="1" t="s">
        <v>130</v>
      </c>
      <c r="D101" s="1" t="str">
        <f>TRIM(_xlfn.XLOOKUP('Результат разбор'!C101,Таблица!A:A,Таблица!B:B,"Ошибка",0))</f>
        <v>S, M, L, XL, XXL, XXXL</v>
      </c>
      <c r="E101" s="1" t="s">
        <v>9</v>
      </c>
      <c r="F101" s="1" t="str">
        <f>_xlfn.XLOOKUP(_xlfn.XLOOKUP(C101,Вычисление!B:B,Вычисление!C:C,"-",0),Состав!A:A,Состав!B:B,"-",0)</f>
        <v>100% Фетр</v>
      </c>
    </row>
    <row r="102" spans="2:6" ht="90.2" customHeight="1" x14ac:dyDescent="0.25">
      <c r="B102" s="16" t="str">
        <f t="shared" si="1"/>
        <v>37158BH_BLACKMIX</v>
      </c>
      <c r="C102" s="1" t="s">
        <v>130</v>
      </c>
      <c r="D102" s="1" t="str">
        <f>TRIM(_xlfn.XLOOKUP('Результат разбор'!C102,Таблица!A:A,Таблица!B:B,"Ошибка",0))</f>
        <v>S, M, L, XL, XXL, XXXL</v>
      </c>
      <c r="E102" s="1" t="s">
        <v>463</v>
      </c>
      <c r="F102" s="1" t="str">
        <f>_xlfn.XLOOKUP(_xlfn.XLOOKUP(C102,Вычисление!B:B,Вычисление!C:C,"-",0),Состав!A:A,Состав!B:B,"-",0)</f>
        <v>100% Фетр</v>
      </c>
    </row>
    <row r="103" spans="2:6" ht="77.099999999999994" customHeight="1" x14ac:dyDescent="0.25">
      <c r="B103" s="16" t="str">
        <f t="shared" si="1"/>
        <v>37158BH_BLUESTONE</v>
      </c>
      <c r="C103" s="1" t="s">
        <v>130</v>
      </c>
      <c r="D103" s="1" t="str">
        <f>TRIM(_xlfn.XLOOKUP('Результат разбор'!C103,Таблица!A:A,Таблица!B:B,"Ошибка",0))</f>
        <v>S, M, L, XL, XXL, XXXL</v>
      </c>
      <c r="E103" s="1" t="s">
        <v>553</v>
      </c>
      <c r="F103" s="1" t="str">
        <f>_xlfn.XLOOKUP(_xlfn.XLOOKUP(C103,Вычисление!B:B,Вычисление!C:C,"-",0),Состав!A:A,Состав!B:B,"-",0)</f>
        <v>100% Фетр</v>
      </c>
    </row>
    <row r="104" spans="2:6" ht="90.2" customHeight="1" x14ac:dyDescent="0.25">
      <c r="B104" s="16" t="str">
        <f t="shared" si="1"/>
        <v>37158BH_WALNUT</v>
      </c>
      <c r="C104" s="1" t="s">
        <v>130</v>
      </c>
      <c r="D104" s="1" t="str">
        <f>TRIM(_xlfn.XLOOKUP('Результат разбор'!C104,Таблица!A:A,Таблица!B:B,"Ошибка",0))</f>
        <v>S, M, L, XL, XXL, XXXL</v>
      </c>
      <c r="E104" s="1" t="s">
        <v>555</v>
      </c>
      <c r="F104" s="1" t="str">
        <f>_xlfn.XLOOKUP(_xlfn.XLOOKUP(C104,Вычисление!B:B,Вычисление!C:C,"-",0),Состав!A:A,Состав!B:B,"-",0)</f>
        <v>100% Фетр</v>
      </c>
    </row>
    <row r="105" spans="2:6" ht="108.95" customHeight="1" x14ac:dyDescent="0.25">
      <c r="B105" s="16" t="str">
        <f t="shared" si="1"/>
        <v>70657BH_AVION</v>
      </c>
      <c r="C105" s="1" t="s">
        <v>156</v>
      </c>
      <c r="D105" s="1" t="str">
        <f>TRIM(_xlfn.XLOOKUP('Результат разбор'!C105,Таблица!A:A,Таблица!B:B,"Ошибка",0))</f>
        <v>S, M, L, XL</v>
      </c>
      <c r="E105" s="1" t="s">
        <v>516</v>
      </c>
      <c r="F105" s="1" t="str">
        <f>_xlfn.XLOOKUP(_xlfn.XLOOKUP(C105,Вычисление!B:B,Вычисление!C:C,"-",0),Состав!A:A,Состав!B:B,"-",0)</f>
        <v>100% Фетр</v>
      </c>
    </row>
    <row r="106" spans="2:6" ht="108.95" customHeight="1" x14ac:dyDescent="0.25">
      <c r="B106" s="16" t="str">
        <f t="shared" si="1"/>
        <v>70657BH_BLACK</v>
      </c>
      <c r="C106" s="1" t="s">
        <v>156</v>
      </c>
      <c r="D106" s="1" t="str">
        <f>TRIM(_xlfn.XLOOKUP('Результат разбор'!C106,Таблица!A:A,Таблица!B:B,"Ошибка",0))</f>
        <v>S, M, L, XL</v>
      </c>
      <c r="E106" s="1" t="s">
        <v>9</v>
      </c>
      <c r="F106" s="1" t="str">
        <f>_xlfn.XLOOKUP(_xlfn.XLOOKUP(C106,Вычисление!B:B,Вычисление!C:C,"-",0),Состав!A:A,Состав!B:B,"-",0)</f>
        <v>100% Фетр</v>
      </c>
    </row>
    <row r="107" spans="2:6" ht="108.95" customHeight="1" x14ac:dyDescent="0.25">
      <c r="B107" s="16" t="str">
        <f t="shared" si="1"/>
        <v>70658BH_BLACK</v>
      </c>
      <c r="C107" s="1" t="s">
        <v>152</v>
      </c>
      <c r="D107" s="1" t="str">
        <f>TRIM(_xlfn.XLOOKUP('Результат разбор'!C107,Таблица!A:A,Таблица!B:B,"Ошибка",0))</f>
        <v>S, M, L, XL</v>
      </c>
      <c r="E107" s="1" t="s">
        <v>9</v>
      </c>
      <c r="F107" s="1" t="str">
        <f>_xlfn.XLOOKUP(_xlfn.XLOOKUP(C107,Вычисление!B:B,Вычисление!C:C,"-",0),Состав!A:A,Состав!B:B,"-",0)</f>
        <v>100% Фетр</v>
      </c>
    </row>
    <row r="108" spans="2:6" ht="108.95" customHeight="1" x14ac:dyDescent="0.25">
      <c r="B108" s="16" t="str">
        <f t="shared" si="1"/>
        <v>70658BH_OAK</v>
      </c>
      <c r="C108" s="1" t="s">
        <v>152</v>
      </c>
      <c r="D108" s="1" t="str">
        <f>TRIM(_xlfn.XLOOKUP('Результат разбор'!C108,Таблица!A:A,Таблица!B:B,"Ошибка",0))</f>
        <v>S, M, L, XL</v>
      </c>
      <c r="E108" s="1" t="s">
        <v>517</v>
      </c>
      <c r="F108" s="1" t="str">
        <f>_xlfn.XLOOKUP(_xlfn.XLOOKUP(C108,Вычисление!B:B,Вычисление!C:C,"-",0),Состав!A:A,Состав!B:B,"-",0)</f>
        <v>100% Фетр</v>
      </c>
    </row>
    <row r="109" spans="2:6" ht="108.95" customHeight="1" x14ac:dyDescent="0.25">
      <c r="B109" s="16" t="str">
        <f t="shared" si="1"/>
        <v>70659BH_BLACK</v>
      </c>
      <c r="C109" s="1" t="s">
        <v>160</v>
      </c>
      <c r="D109" s="1" t="str">
        <f>TRIM(_xlfn.XLOOKUP('Результат разбор'!C109,Таблица!A:A,Таблица!B:B,"Ошибка",0))</f>
        <v>S, M, L, XL</v>
      </c>
      <c r="E109" s="1" t="s">
        <v>9</v>
      </c>
      <c r="F109" s="1" t="str">
        <f>_xlfn.XLOOKUP(_xlfn.XLOOKUP(C109,Вычисление!B:B,Вычисление!C:C,"-",0),Состав!A:A,Состав!B:B,"-",0)</f>
        <v>100% Фетр</v>
      </c>
    </row>
    <row r="110" spans="2:6" ht="108.95" customHeight="1" x14ac:dyDescent="0.25">
      <c r="B110" s="16" t="str">
        <f t="shared" si="1"/>
        <v>70659BH_HONEY</v>
      </c>
      <c r="C110" s="1" t="s">
        <v>160</v>
      </c>
      <c r="D110" s="1" t="str">
        <f>TRIM(_xlfn.XLOOKUP('Результат разбор'!C110,Таблица!A:A,Таблица!B:B,"Ошибка",0))</f>
        <v>S, M, L, XL</v>
      </c>
      <c r="E110" s="1" t="s">
        <v>554</v>
      </c>
      <c r="F110" s="1" t="str">
        <f>_xlfn.XLOOKUP(_xlfn.XLOOKUP(C110,Вычисление!B:B,Вычисление!C:C,"-",0),Состав!A:A,Состав!B:B,"-",0)</f>
        <v>100% Фетр</v>
      </c>
    </row>
    <row r="111" spans="2:6" ht="108.95" customHeight="1" x14ac:dyDescent="0.25">
      <c r="B111" s="16" t="str">
        <f t="shared" si="1"/>
        <v>70659BH_UNIFORMGREEN</v>
      </c>
      <c r="C111" s="1" t="s">
        <v>160</v>
      </c>
      <c r="D111" s="1" t="str">
        <f>TRIM(_xlfn.XLOOKUP('Результат разбор'!C111,Таблица!A:A,Таблица!B:B,"Ошибка",0))</f>
        <v>S, M, L, XL</v>
      </c>
      <c r="E111" s="1" t="s">
        <v>456</v>
      </c>
      <c r="F111" s="1" t="str">
        <f>_xlfn.XLOOKUP(_xlfn.XLOOKUP(C111,Вычисление!B:B,Вычисление!C:C,"-",0),Состав!A:A,Состав!B:B,"-",0)</f>
        <v>100% Фетр</v>
      </c>
    </row>
    <row r="112" spans="2:6" ht="108.95" customHeight="1" x14ac:dyDescent="0.25">
      <c r="B112" s="16" t="str">
        <f t="shared" si="1"/>
        <v>70660BH_BLACK</v>
      </c>
      <c r="C112" s="1" t="s">
        <v>163</v>
      </c>
      <c r="D112" s="1" t="str">
        <f>TRIM(_xlfn.XLOOKUP('Результат разбор'!C112,Таблица!A:A,Таблица!B:B,"Ошибка",0))</f>
        <v>S, M, L, XL</v>
      </c>
      <c r="E112" s="1" t="s">
        <v>9</v>
      </c>
      <c r="F112" s="1" t="str">
        <f>_xlfn.XLOOKUP(_xlfn.XLOOKUP(C112,Вычисление!B:B,Вычисление!C:C,"-",0),Состав!A:A,Состав!B:B,"-",0)</f>
        <v>100% Фетр</v>
      </c>
    </row>
    <row r="113" spans="2:6" ht="108.95" customHeight="1" x14ac:dyDescent="0.25">
      <c r="B113" s="16" t="str">
        <f t="shared" si="1"/>
        <v>70660BH_NICKEL</v>
      </c>
      <c r="C113" s="1" t="s">
        <v>163</v>
      </c>
      <c r="D113" s="1" t="str">
        <f>TRIM(_xlfn.XLOOKUP('Результат разбор'!C113,Таблица!A:A,Таблица!B:B,"Ошибка",0))</f>
        <v>S, M, L, XL</v>
      </c>
      <c r="E113" s="1" t="s">
        <v>536</v>
      </c>
      <c r="F113" s="1" t="str">
        <f>_xlfn.XLOOKUP(_xlfn.XLOOKUP(C113,Вычисление!B:B,Вычисление!C:C,"-",0),Состав!A:A,Состав!B:B,"-",0)</f>
        <v>100% Фетр</v>
      </c>
    </row>
    <row r="114" spans="2:6" ht="108.95" customHeight="1" x14ac:dyDescent="0.25">
      <c r="B114" s="16" t="str">
        <f t="shared" si="1"/>
        <v>70660BH_SATINBRASS</v>
      </c>
      <c r="C114" s="1" t="s">
        <v>163</v>
      </c>
      <c r="D114" s="1" t="str">
        <f>TRIM(_xlfn.XLOOKUP('Результат разбор'!C114,Таблица!A:A,Таблица!B:B,"Ошибка",0))</f>
        <v>S, M, L, XL</v>
      </c>
      <c r="E114" s="1" t="s">
        <v>465</v>
      </c>
      <c r="F114" s="1" t="str">
        <f>_xlfn.XLOOKUP(_xlfn.XLOOKUP(C114,Вычисление!B:B,Вычисление!C:C,"-",0),Состав!A:A,Состав!B:B,"-",0)</f>
        <v>100% Фетр</v>
      </c>
    </row>
    <row r="115" spans="2:6" ht="108.95" customHeight="1" x14ac:dyDescent="0.25">
      <c r="B115" s="16" t="str">
        <f t="shared" si="1"/>
        <v>70660BH_UNIFORMGREEN</v>
      </c>
      <c r="C115" s="1" t="s">
        <v>163</v>
      </c>
      <c r="D115" s="1" t="str">
        <f>TRIM(_xlfn.XLOOKUP('Результат разбор'!C115,Таблица!A:A,Таблица!B:B,"Ошибка",0))</f>
        <v>S, M, L, XL</v>
      </c>
      <c r="E115" s="1" t="s">
        <v>456</v>
      </c>
      <c r="F115" s="1" t="str">
        <f>_xlfn.XLOOKUP(_xlfn.XLOOKUP(C115,Вычисление!B:B,Вычисление!C:C,"-",0),Состав!A:A,Состав!B:B,"-",0)</f>
        <v>100% Фетр</v>
      </c>
    </row>
    <row r="116" spans="2:6" ht="108.95" customHeight="1" x14ac:dyDescent="0.25">
      <c r="B116" s="16" t="str">
        <f t="shared" si="1"/>
        <v>70656BH_BLACK</v>
      </c>
      <c r="C116" s="1" t="s">
        <v>138</v>
      </c>
      <c r="D116" s="1" t="str">
        <f>TRIM(_xlfn.XLOOKUP('Результат разбор'!C116,Таблица!A:A,Таблица!B:B,"Ошибка",0))</f>
        <v>S, M, L, XL</v>
      </c>
      <c r="E116" s="1" t="s">
        <v>9</v>
      </c>
      <c r="F116" s="1" t="str">
        <f>_xlfn.XLOOKUP(_xlfn.XLOOKUP(C116,Вычисление!B:B,Вычисление!C:C,"-",0),Состав!A:A,Состав!B:B,"-",0)</f>
        <v>100% Фетр</v>
      </c>
    </row>
    <row r="117" spans="2:6" ht="108.95" customHeight="1" x14ac:dyDescent="0.25">
      <c r="B117" s="16" t="str">
        <f t="shared" si="1"/>
        <v>70656BH_MIDNIGHTBROWN</v>
      </c>
      <c r="C117" s="1" t="s">
        <v>138</v>
      </c>
      <c r="D117" s="1" t="str">
        <f>TRIM(_xlfn.XLOOKUP('Результат разбор'!C117,Таблица!A:A,Таблица!B:B,"Ошибка",0))</f>
        <v>S, M, L, XL</v>
      </c>
      <c r="E117" s="1" t="s">
        <v>462</v>
      </c>
      <c r="F117" s="1" t="str">
        <f>_xlfn.XLOOKUP(_xlfn.XLOOKUP(C117,Вычисление!B:B,Вычисление!C:C,"-",0),Состав!A:A,Состав!B:B,"-",0)</f>
        <v>100% Фетр</v>
      </c>
    </row>
    <row r="118" spans="2:6" ht="108.95" customHeight="1" x14ac:dyDescent="0.25">
      <c r="B118" s="16" t="str">
        <f t="shared" si="1"/>
        <v>70656BH_UNBLEACHED</v>
      </c>
      <c r="C118" s="1" t="s">
        <v>138</v>
      </c>
      <c r="D118" s="1" t="str">
        <f>TRIM(_xlfn.XLOOKUP('Результат разбор'!C118,Таблица!A:A,Таблица!B:B,"Ошибка",0))</f>
        <v>S, M, L, XL</v>
      </c>
      <c r="E118" s="1" t="s">
        <v>542</v>
      </c>
      <c r="F118" s="1" t="str">
        <f>_xlfn.XLOOKUP(_xlfn.XLOOKUP(C118,Вычисление!B:B,Вычисление!C:C,"-",0),Состав!A:A,Состав!B:B,"-",0)</f>
        <v>100% Фетр</v>
      </c>
    </row>
    <row r="119" spans="2:6" ht="108.95" customHeight="1" x14ac:dyDescent="0.25">
      <c r="B119" s="16" t="str">
        <f t="shared" si="1"/>
        <v>70655BH_BLACK</v>
      </c>
      <c r="C119" s="1" t="s">
        <v>149</v>
      </c>
      <c r="D119" s="1" t="str">
        <f>TRIM(_xlfn.XLOOKUP('Результат разбор'!C119,Таблица!A:A,Таблица!B:B,"Ошибка",0))</f>
        <v>S, M, L, XL</v>
      </c>
      <c r="E119" s="1" t="s">
        <v>9</v>
      </c>
      <c r="F119" s="1" t="str">
        <f>_xlfn.XLOOKUP(_xlfn.XLOOKUP(C119,Вычисление!B:B,Вычисление!C:C,"-",0),Состав!A:A,Состав!B:B,"-",0)</f>
        <v>100% Фетр</v>
      </c>
    </row>
    <row r="120" spans="2:6" ht="108.95" customHeight="1" x14ac:dyDescent="0.25">
      <c r="B120" s="16" t="str">
        <f t="shared" si="1"/>
        <v>70655BH_OCHRE</v>
      </c>
      <c r="C120" s="1" t="s">
        <v>149</v>
      </c>
      <c r="D120" s="1" t="str">
        <f>TRIM(_xlfn.XLOOKUP('Результат разбор'!C120,Таблица!A:A,Таблица!B:B,"Ошибка",0))</f>
        <v>S, M, L, XL</v>
      </c>
      <c r="E120" s="1" t="s">
        <v>512</v>
      </c>
      <c r="F120" s="1" t="str">
        <f>_xlfn.XLOOKUP(_xlfn.XLOOKUP(C120,Вычисление!B:B,Вычисление!C:C,"-",0),Состав!A:A,Состав!B:B,"-",0)</f>
        <v>100% Фетр</v>
      </c>
    </row>
    <row r="121" spans="2:6" ht="88.7" customHeight="1" x14ac:dyDescent="0.25">
      <c r="B121" s="16" t="str">
        <f t="shared" si="1"/>
        <v>7006_BLACK</v>
      </c>
      <c r="C121" s="1" t="s">
        <v>146</v>
      </c>
      <c r="D121" s="1" t="str">
        <f>TRIM(_xlfn.XLOOKUP('Результат разбор'!C121,Таблица!A:A,Таблица!B:B,"Ошибка",0))</f>
        <v>S, M, L, XL</v>
      </c>
      <c r="E121" s="1" t="s">
        <v>9</v>
      </c>
      <c r="F121" s="1" t="str">
        <f>_xlfn.XLOOKUP(_xlfn.XLOOKUP(C121,Вычисление!B:B,Вычисление!C:C,"-",0),Состав!A:A,Состав!B:B,"-",0)</f>
        <v>100% Фетр</v>
      </c>
    </row>
    <row r="122" spans="2:6" ht="108.95" customHeight="1" x14ac:dyDescent="0.25">
      <c r="B122" s="16" t="str">
        <f t="shared" si="1"/>
        <v>7006_UNBLEACHED</v>
      </c>
      <c r="C122" s="1" t="s">
        <v>146</v>
      </c>
      <c r="D122" s="1" t="str">
        <f>TRIM(_xlfn.XLOOKUP('Результат разбор'!C122,Таблица!A:A,Таблица!B:B,"Ошибка",0))</f>
        <v>S, M, L, XL</v>
      </c>
      <c r="E122" s="1" t="s">
        <v>542</v>
      </c>
      <c r="F122" s="1" t="str">
        <f>_xlfn.XLOOKUP(_xlfn.XLOOKUP(C122,Вычисление!B:B,Вычисление!C:C,"-",0),Состав!A:A,Состав!B:B,"-",0)</f>
        <v>100% Фетр</v>
      </c>
    </row>
    <row r="123" spans="2:6" ht="83.85" customHeight="1" x14ac:dyDescent="0.25">
      <c r="B123" s="16" t="str">
        <f t="shared" si="1"/>
        <v>7006_WOODLANDMIX</v>
      </c>
      <c r="C123" s="1" t="s">
        <v>146</v>
      </c>
      <c r="D123" s="1" t="str">
        <f>TRIM(_xlfn.XLOOKUP('Результат разбор'!C123,Таблица!A:A,Таблица!B:B,"Ошибка",0))</f>
        <v>S, M, L, XL</v>
      </c>
      <c r="E123" s="1" t="s">
        <v>464</v>
      </c>
      <c r="F123" s="1" t="str">
        <f>_xlfn.XLOOKUP(_xlfn.XLOOKUP(C123,Вычисление!B:B,Вычисление!C:C,"-",0),Состав!A:A,Состав!B:B,"-",0)</f>
        <v>100% Фетр</v>
      </c>
    </row>
    <row r="124" spans="2:6" ht="91.15" customHeight="1" x14ac:dyDescent="0.25">
      <c r="B124" s="16" t="str">
        <f t="shared" si="1"/>
        <v>7034_NAVY</v>
      </c>
      <c r="C124" s="1" t="s">
        <v>144</v>
      </c>
      <c r="D124" s="1" t="str">
        <f>TRIM(_xlfn.XLOOKUP('Результат разбор'!C124,Таблица!A:A,Таблица!B:B,"Ошибка",0))</f>
        <v>S, M, L, XL, XXL</v>
      </c>
      <c r="E124" s="1" t="s">
        <v>508</v>
      </c>
      <c r="F124" s="1" t="str">
        <f>_xlfn.XLOOKUP(_xlfn.XLOOKUP(C124,Вычисление!B:B,Вычисление!C:C,"-",0),Состав!A:A,Состав!B:B,"-",0)</f>
        <v>100% Фетр</v>
      </c>
    </row>
    <row r="125" spans="2:6" ht="108.95" customHeight="1" x14ac:dyDescent="0.25">
      <c r="B125" s="16" t="str">
        <f t="shared" si="1"/>
        <v>7034_NICKEL</v>
      </c>
      <c r="C125" s="1" t="s">
        <v>144</v>
      </c>
      <c r="D125" s="1" t="str">
        <f>TRIM(_xlfn.XLOOKUP('Результат разбор'!C125,Таблица!A:A,Таблица!B:B,"Ошибка",0))</f>
        <v>S, M, L, XL, XXL</v>
      </c>
      <c r="E125" s="1" t="s">
        <v>536</v>
      </c>
      <c r="F125" s="1" t="str">
        <f>_xlfn.XLOOKUP(_xlfn.XLOOKUP(C125,Вычисление!B:B,Вычисление!C:C,"-",0),Состав!A:A,Состав!B:B,"-",0)</f>
        <v>100% Фетр</v>
      </c>
    </row>
    <row r="126" spans="2:6" ht="108.95" customHeight="1" x14ac:dyDescent="0.25">
      <c r="B126" s="16" t="str">
        <f t="shared" si="1"/>
        <v>7034_SATINBRASS</v>
      </c>
      <c r="C126" s="1" t="s">
        <v>144</v>
      </c>
      <c r="D126" s="1" t="str">
        <f>TRIM(_xlfn.XLOOKUP('Результат разбор'!C126,Таблица!A:A,Таблица!B:B,"Ошибка",0))</f>
        <v>S, M, L, XL, XXL</v>
      </c>
      <c r="E126" s="1" t="s">
        <v>465</v>
      </c>
      <c r="F126" s="1" t="str">
        <f>_xlfn.XLOOKUP(_xlfn.XLOOKUP(C126,Вычисление!B:B,Вычисление!C:C,"-",0),Состав!A:A,Состав!B:B,"-",0)</f>
        <v>100% Фетр</v>
      </c>
    </row>
    <row r="127" spans="2:6" ht="87.95" customHeight="1" x14ac:dyDescent="0.25">
      <c r="B127" s="16" t="str">
        <f t="shared" si="1"/>
        <v>7034_SILVERBELLY</v>
      </c>
      <c r="C127" s="1" t="s">
        <v>144</v>
      </c>
      <c r="D127" s="1" t="str">
        <f>TRIM(_xlfn.XLOOKUP('Результат разбор'!C127,Таблица!A:A,Таблица!B:B,"Ошибка",0))</f>
        <v>S, M, L, XL, XXL</v>
      </c>
      <c r="E127" s="1" t="s">
        <v>547</v>
      </c>
      <c r="F127" s="1" t="str">
        <f>_xlfn.XLOOKUP(_xlfn.XLOOKUP(C127,Вычисление!B:B,Вычисление!C:C,"-",0),Состав!A:A,Состав!B:B,"-",0)</f>
        <v>100% Фетр</v>
      </c>
    </row>
    <row r="128" spans="2:6" ht="108.95" customHeight="1" x14ac:dyDescent="0.25">
      <c r="B128" s="16" t="str">
        <f t="shared" si="1"/>
        <v>7034_VINTAGEBLUE</v>
      </c>
      <c r="C128" s="1" t="s">
        <v>144</v>
      </c>
      <c r="D128" s="1" t="str">
        <f>TRIM(_xlfn.XLOOKUP('Результат разбор'!C128,Таблица!A:A,Таблица!B:B,"Ошибка",0))</f>
        <v>S, M, L, XL, XXL</v>
      </c>
      <c r="E128" s="1" t="s">
        <v>466</v>
      </c>
      <c r="F128" s="1" t="str">
        <f>_xlfn.XLOOKUP(_xlfn.XLOOKUP(C128,Вычисление!B:B,Вычисление!C:C,"-",0),Состав!A:A,Состав!B:B,"-",0)</f>
        <v>100% Фетр</v>
      </c>
    </row>
    <row r="129" spans="2:6" ht="96.6" customHeight="1" x14ac:dyDescent="0.25">
      <c r="B129" s="16" t="str">
        <f t="shared" si="1"/>
        <v>7034_BLACK</v>
      </c>
      <c r="C129" s="1" t="s">
        <v>144</v>
      </c>
      <c r="D129" s="1" t="str">
        <f>TRIM(_xlfn.XLOOKUP('Результат разбор'!C129,Таблица!A:A,Таблица!B:B,"Ошибка",0))</f>
        <v>S, M, L, XL, XXL</v>
      </c>
      <c r="E129" s="1" t="s">
        <v>9</v>
      </c>
      <c r="F129" s="1" t="str">
        <f>_xlfn.XLOOKUP(_xlfn.XLOOKUP(C129,Вычисление!B:B,Вычисление!C:C,"-",0),Состав!A:A,Состав!B:B,"-",0)</f>
        <v>100% Фетр</v>
      </c>
    </row>
    <row r="130" spans="2:6" ht="91.35" customHeight="1" x14ac:dyDescent="0.25">
      <c r="B130" s="16" t="str">
        <f t="shared" si="1"/>
        <v>7034_COGNAC</v>
      </c>
      <c r="C130" s="1" t="s">
        <v>144</v>
      </c>
      <c r="D130" s="1" t="str">
        <f>TRIM(_xlfn.XLOOKUP('Результат разбор'!C130,Таблица!A:A,Таблица!B:B,"Ошибка",0))</f>
        <v>S, M, L, XL, XXL</v>
      </c>
      <c r="E130" s="1" t="s">
        <v>538</v>
      </c>
      <c r="F130" s="1" t="str">
        <f>_xlfn.XLOOKUP(_xlfn.XLOOKUP(C130,Вычисление!B:B,Вычисление!C:C,"-",0),Состав!A:A,Состав!B:B,"-",0)</f>
        <v>100% Фетр</v>
      </c>
    </row>
    <row r="131" spans="2:6" ht="108.95" customHeight="1" x14ac:dyDescent="0.25">
      <c r="B131" s="16" t="str">
        <f t="shared" ref="B131:B194" si="2">MID(C131,1,FIND(" ",C131)-1)&amp;"_"&amp;UPPER(SUBSTITUTE(E131," ",""))</f>
        <v>7034_COPPER</v>
      </c>
      <c r="C131" s="1" t="s">
        <v>144</v>
      </c>
      <c r="D131" s="1" t="str">
        <f>TRIM(_xlfn.XLOOKUP('Результат разбор'!C131,Таблица!A:A,Таблица!B:B,"Ошибка",0))</f>
        <v>S, M, L, XL, XXL</v>
      </c>
      <c r="E131" s="1" t="s">
        <v>513</v>
      </c>
      <c r="F131" s="1" t="str">
        <f>_xlfn.XLOOKUP(_xlfn.XLOOKUP(C131,Вычисление!B:B,Вычисление!C:C,"-",0),Состав!A:A,Состав!B:B,"-",0)</f>
        <v>100% Фетр</v>
      </c>
    </row>
    <row r="132" spans="2:6" ht="108.95" customHeight="1" x14ac:dyDescent="0.25">
      <c r="B132" s="16" t="str">
        <f t="shared" si="2"/>
        <v>7034_MEDIUMBROWNMIX</v>
      </c>
      <c r="C132" s="1" t="s">
        <v>144</v>
      </c>
      <c r="D132" s="1" t="str">
        <f>TRIM(_xlfn.XLOOKUP('Результат разбор'!C132,Таблица!A:A,Таблица!B:B,"Ошибка",0))</f>
        <v>S, M, L, XL, XXL</v>
      </c>
      <c r="E132" s="1" t="s">
        <v>203</v>
      </c>
      <c r="F132" s="1" t="str">
        <f>_xlfn.XLOOKUP(_xlfn.XLOOKUP(C132,Вычисление!B:B,Вычисление!C:C,"-",0),Состав!A:A,Состав!B:B,"-",0)</f>
        <v>100% Фетр</v>
      </c>
    </row>
    <row r="133" spans="2:6" ht="87.95" customHeight="1" x14ac:dyDescent="0.25">
      <c r="B133" s="16" t="str">
        <f t="shared" si="2"/>
        <v>7034_BASALT</v>
      </c>
      <c r="C133" s="1" t="s">
        <v>144</v>
      </c>
      <c r="D133" s="1" t="str">
        <f>TRIM(_xlfn.XLOOKUP('Результат разбор'!C133,Таблица!A:A,Таблица!B:B,"Ошибка",0))</f>
        <v>S, M, L, XL, XXL</v>
      </c>
      <c r="E133" s="1" t="s">
        <v>543</v>
      </c>
      <c r="F133" s="1" t="str">
        <f>_xlfn.XLOOKUP(_xlfn.XLOOKUP(C133,Вычисление!B:B,Вычисление!C:C,"-",0),Состав!A:A,Состав!B:B,"-",0)</f>
        <v>100% Фетр</v>
      </c>
    </row>
    <row r="134" spans="2:6" ht="108.95" customHeight="1" x14ac:dyDescent="0.25">
      <c r="B134" s="16" t="str">
        <f t="shared" si="2"/>
        <v>7034_AVION</v>
      </c>
      <c r="C134" s="1" t="s">
        <v>144</v>
      </c>
      <c r="D134" s="1" t="str">
        <f>TRIM(_xlfn.XLOOKUP('Результат разбор'!C134,Таблица!A:A,Таблица!B:B,"Ошибка",0))</f>
        <v>S, M, L, XL, XXL</v>
      </c>
      <c r="E134" s="1" t="s">
        <v>516</v>
      </c>
      <c r="F134" s="1" t="str">
        <f>_xlfn.XLOOKUP(_xlfn.XLOOKUP(C134,Вычисление!B:B,Вычисление!C:C,"-",0),Состав!A:A,Состав!B:B,"-",0)</f>
        <v>100% Фетр</v>
      </c>
    </row>
    <row r="135" spans="2:6" ht="82.35" customHeight="1" x14ac:dyDescent="0.25">
      <c r="B135" s="16" t="str">
        <f t="shared" si="2"/>
        <v>70613BH_BLUESTONE</v>
      </c>
      <c r="C135" s="1" t="s">
        <v>190</v>
      </c>
      <c r="D135" s="1" t="str">
        <f>TRIM(_xlfn.XLOOKUP('Результат разбор'!C135,Таблица!A:A,Таблица!B:B,"Ошибка",0))</f>
        <v>S, M, L, XL</v>
      </c>
      <c r="E135" s="1" t="s">
        <v>553</v>
      </c>
      <c r="F135" s="1" t="str">
        <f>_xlfn.XLOOKUP(_xlfn.XLOOKUP(C135,Вычисление!B:B,Вычисление!C:C,"-",0),Состав!A:A,Состав!B:B,"-",0)</f>
        <v>100% Фетр</v>
      </c>
    </row>
    <row r="136" spans="2:6" ht="80.849999999999994" customHeight="1" x14ac:dyDescent="0.25">
      <c r="B136" s="16" t="str">
        <f t="shared" si="2"/>
        <v>70613BH_SERPENT</v>
      </c>
      <c r="C136" s="1" t="s">
        <v>190</v>
      </c>
      <c r="D136" s="1" t="str">
        <f>TRIM(_xlfn.XLOOKUP('Результат разбор'!C136,Таблица!A:A,Таблица!B:B,"Ошибка",0))</f>
        <v>S, M, L, XL</v>
      </c>
      <c r="E136" s="1" t="s">
        <v>546</v>
      </c>
      <c r="F136" s="1" t="str">
        <f>_xlfn.XLOOKUP(_xlfn.XLOOKUP(C136,Вычисление!B:B,Вычисление!C:C,"-",0),Состав!A:A,Состав!B:B,"-",0)</f>
        <v>100% Фетр</v>
      </c>
    </row>
    <row r="137" spans="2:6" ht="108.95" customHeight="1" x14ac:dyDescent="0.25">
      <c r="B137" s="16" t="str">
        <f t="shared" si="2"/>
        <v>70613BH_WOODLANDMIX</v>
      </c>
      <c r="C137" s="1" t="s">
        <v>190</v>
      </c>
      <c r="D137" s="1" t="str">
        <f>TRIM(_xlfn.XLOOKUP('Результат разбор'!C137,Таблица!A:A,Таблица!B:B,"Ошибка",0))</f>
        <v>S, M, L, XL</v>
      </c>
      <c r="E137" s="1" t="s">
        <v>464</v>
      </c>
      <c r="F137" s="1" t="str">
        <f>_xlfn.XLOOKUP(_xlfn.XLOOKUP(C137,Вычисление!B:B,Вычисление!C:C,"-",0),Состав!A:A,Состав!B:B,"-",0)</f>
        <v>100% Фетр</v>
      </c>
    </row>
    <row r="138" spans="2:6" ht="108.95" customHeight="1" x14ac:dyDescent="0.25">
      <c r="B138" s="16" t="str">
        <f t="shared" si="2"/>
        <v>7005_SEABREEZE</v>
      </c>
      <c r="C138" s="1" t="s">
        <v>172</v>
      </c>
      <c r="D138" s="1" t="str">
        <f>TRIM(_xlfn.XLOOKUP('Результат разбор'!C138,Таблица!A:A,Таблица!B:B,"Ошибка",0))</f>
        <v>S, M, L, XL, XXL</v>
      </c>
      <c r="E138" s="1" t="s">
        <v>474</v>
      </c>
      <c r="F138" s="1" t="str">
        <f>_xlfn.XLOOKUP(_xlfn.XLOOKUP(C138,Вычисление!B:B,Вычисление!C:C,"-",0),Состав!A:A,Состав!B:B,"-",0)</f>
        <v>100% Фетр</v>
      </c>
    </row>
    <row r="139" spans="2:6" ht="84.6" customHeight="1" x14ac:dyDescent="0.25">
      <c r="B139" s="16" t="str">
        <f t="shared" si="2"/>
        <v>7005_SERPENT</v>
      </c>
      <c r="C139" s="1" t="s">
        <v>172</v>
      </c>
      <c r="D139" s="1" t="str">
        <f>TRIM(_xlfn.XLOOKUP('Результат разбор'!C139,Таблица!A:A,Таблица!B:B,"Ошибка",0))</f>
        <v>S, M, L, XL, XXL</v>
      </c>
      <c r="E139" s="1" t="s">
        <v>546</v>
      </c>
      <c r="F139" s="1" t="str">
        <f>_xlfn.XLOOKUP(_xlfn.XLOOKUP(C139,Вычисление!B:B,Вычисление!C:C,"-",0),Состав!A:A,Состав!B:B,"-",0)</f>
        <v>100% Фетр</v>
      </c>
    </row>
    <row r="140" spans="2:6" ht="108.95" customHeight="1" x14ac:dyDescent="0.25">
      <c r="B140" s="16" t="str">
        <f t="shared" si="2"/>
        <v>7005_SPECKLEDEGGMIX</v>
      </c>
      <c r="C140" s="1" t="s">
        <v>172</v>
      </c>
      <c r="D140" s="1" t="str">
        <f>TRIM(_xlfn.XLOOKUP('Результат разбор'!C140,Таблица!A:A,Таблица!B:B,"Ошибка",0))</f>
        <v>S, M, L, XL, XXL</v>
      </c>
      <c r="E140" s="1" t="s">
        <v>467</v>
      </c>
      <c r="F140" s="1" t="str">
        <f>_xlfn.XLOOKUP(_xlfn.XLOOKUP(C140,Вычисление!B:B,Вычисление!C:C,"-",0),Состав!A:A,Состав!B:B,"-",0)</f>
        <v>100% Фетр</v>
      </c>
    </row>
    <row r="141" spans="2:6" ht="108.95" customHeight="1" x14ac:dyDescent="0.25">
      <c r="B141" s="16" t="str">
        <f t="shared" si="2"/>
        <v>7005_UNIFORMGREEN</v>
      </c>
      <c r="C141" s="1" t="s">
        <v>172</v>
      </c>
      <c r="D141" s="1" t="str">
        <f>TRIM(_xlfn.XLOOKUP('Результат разбор'!C141,Таблица!A:A,Таблица!B:B,"Ошибка",0))</f>
        <v>S, M, L, XL, XXL</v>
      </c>
      <c r="E141" s="1" t="s">
        <v>456</v>
      </c>
      <c r="F141" s="1" t="str">
        <f>_xlfn.XLOOKUP(_xlfn.XLOOKUP(C141,Вычисление!B:B,Вычисление!C:C,"-",0),Состав!A:A,Состав!B:B,"-",0)</f>
        <v>100% Фетр</v>
      </c>
    </row>
    <row r="142" spans="2:6" ht="108.95" customHeight="1" x14ac:dyDescent="0.25">
      <c r="B142" s="16" t="str">
        <f t="shared" si="2"/>
        <v>7005_VINTAGEBLUE</v>
      </c>
      <c r="C142" s="1" t="s">
        <v>172</v>
      </c>
      <c r="D142" s="1" t="str">
        <f>TRIM(_xlfn.XLOOKUP('Результат разбор'!C142,Таблица!A:A,Таблица!B:B,"Ошибка",0))</f>
        <v>S, M, L, XL, XXL</v>
      </c>
      <c r="E142" s="1" t="s">
        <v>466</v>
      </c>
      <c r="F142" s="1" t="str">
        <f>_xlfn.XLOOKUP(_xlfn.XLOOKUP(C142,Вычисление!B:B,Вычисление!C:C,"-",0),Состав!A:A,Состав!B:B,"-",0)</f>
        <v>100% Фетр</v>
      </c>
    </row>
    <row r="143" spans="2:6" ht="78.2" customHeight="1" x14ac:dyDescent="0.25">
      <c r="B143" s="16" t="str">
        <f t="shared" si="2"/>
        <v>7005_ANTIQUE</v>
      </c>
      <c r="C143" s="1" t="s">
        <v>172</v>
      </c>
      <c r="D143" s="1" t="str">
        <f>TRIM(_xlfn.XLOOKUP('Результат разбор'!C143,Таблица!A:A,Таблица!B:B,"Ошибка",0))</f>
        <v>S, M, L, XL, XXL</v>
      </c>
      <c r="E143" s="1" t="s">
        <v>552</v>
      </c>
      <c r="F143" s="1" t="str">
        <f>_xlfn.XLOOKUP(_xlfn.XLOOKUP(C143,Вычисление!B:B,Вычисление!C:C,"-",0),Состав!A:A,Состав!B:B,"-",0)</f>
        <v>100% Фетр</v>
      </c>
    </row>
    <row r="144" spans="2:6" ht="84.6" customHeight="1" x14ac:dyDescent="0.25">
      <c r="B144" s="16" t="str">
        <f t="shared" si="2"/>
        <v>7005_BLACK</v>
      </c>
      <c r="C144" s="1" t="s">
        <v>172</v>
      </c>
      <c r="D144" s="1" t="str">
        <f>TRIM(_xlfn.XLOOKUP('Результат разбор'!C144,Таблица!A:A,Таблица!B:B,"Ошибка",0))</f>
        <v>S, M, L, XL, XXL</v>
      </c>
      <c r="E144" s="1" t="s">
        <v>9</v>
      </c>
      <c r="F144" s="1" t="str">
        <f>_xlfn.XLOOKUP(_xlfn.XLOOKUP(C144,Вычисление!B:B,Вычисление!C:C,"-",0),Состав!A:A,Состав!B:B,"-",0)</f>
        <v>100% Фетр</v>
      </c>
    </row>
    <row r="145" spans="2:6" ht="108.95" customHeight="1" x14ac:dyDescent="0.25">
      <c r="B145" s="16" t="str">
        <f t="shared" si="2"/>
        <v>7005_CONTRAPPOSTO</v>
      </c>
      <c r="C145" s="1" t="s">
        <v>172</v>
      </c>
      <c r="D145" s="1" t="str">
        <f>TRIM(_xlfn.XLOOKUP('Результат разбор'!C145,Таблица!A:A,Таблица!B:B,"Ошибка",0))</f>
        <v>S, M, L, XL, XXL</v>
      </c>
      <c r="E145" s="1" t="s">
        <v>544</v>
      </c>
      <c r="F145" s="1" t="str">
        <f>_xlfn.XLOOKUP(_xlfn.XLOOKUP(C145,Вычисление!B:B,Вычисление!C:C,"-",0),Состав!A:A,Состав!B:B,"-",0)</f>
        <v>100% Фетр</v>
      </c>
    </row>
    <row r="146" spans="2:6" ht="88.15" customHeight="1" x14ac:dyDescent="0.25">
      <c r="B146" s="16" t="str">
        <f t="shared" si="2"/>
        <v>7005_GREY</v>
      </c>
      <c r="C146" s="1" t="s">
        <v>172</v>
      </c>
      <c r="D146" s="1" t="str">
        <f>TRIM(_xlfn.XLOOKUP('Результат разбор'!C146,Таблица!A:A,Таблица!B:B,"Ошибка",0))</f>
        <v>S, M, L, XL, XXL</v>
      </c>
      <c r="E146" s="1" t="s">
        <v>515</v>
      </c>
      <c r="F146" s="1" t="str">
        <f>_xlfn.XLOOKUP(_xlfn.XLOOKUP(C146,Вычисление!B:B,Вычисление!C:C,"-",0),Состав!A:A,Состав!B:B,"-",0)</f>
        <v>100% Фетр</v>
      </c>
    </row>
    <row r="147" spans="2:6" ht="84.6" customHeight="1" x14ac:dyDescent="0.25">
      <c r="B147" s="16" t="str">
        <f t="shared" si="2"/>
        <v>7005_NAVY</v>
      </c>
      <c r="C147" s="1" t="s">
        <v>172</v>
      </c>
      <c r="D147" s="1" t="str">
        <f>TRIM(_xlfn.XLOOKUP('Результат разбор'!C147,Таблица!A:A,Таблица!B:B,"Ошибка",0))</f>
        <v>S, M, L, XL, XXL</v>
      </c>
      <c r="E147" s="1" t="s">
        <v>508</v>
      </c>
      <c r="F147" s="1" t="str">
        <f>_xlfn.XLOOKUP(_xlfn.XLOOKUP(C147,Вычисление!B:B,Вычисление!C:C,"-",0),Состав!A:A,Состав!B:B,"-",0)</f>
        <v>100% Фетр</v>
      </c>
    </row>
    <row r="148" spans="2:6" ht="84.95" customHeight="1" x14ac:dyDescent="0.25">
      <c r="B148" s="16" t="str">
        <f t="shared" si="2"/>
        <v>7021_BLACK</v>
      </c>
      <c r="C148" s="1" t="s">
        <v>168</v>
      </c>
      <c r="D148" s="1" t="str">
        <f>TRIM(_xlfn.XLOOKUP('Результат разбор'!C148,Таблица!A:A,Таблица!B:B,"Ошибка",0))</f>
        <v>S, M, L, XL, XXL</v>
      </c>
      <c r="E148" s="1" t="s">
        <v>9</v>
      </c>
      <c r="F148" s="1" t="str">
        <f>_xlfn.XLOOKUP(_xlfn.XLOOKUP(C148,Вычисление!B:B,Вычисление!C:C,"-",0),Состав!A:A,Состав!B:B,"-",0)</f>
        <v>100% Фетр</v>
      </c>
    </row>
    <row r="149" spans="2:6" ht="108.95" customHeight="1" x14ac:dyDescent="0.25">
      <c r="B149" s="16" t="str">
        <f t="shared" si="2"/>
        <v>7021_CARAMEL</v>
      </c>
      <c r="C149" s="1" t="s">
        <v>168</v>
      </c>
      <c r="D149" s="1" t="str">
        <f>TRIM(_xlfn.XLOOKUP('Результат разбор'!C149,Таблица!A:A,Таблица!B:B,"Ошибка",0))</f>
        <v>S, M, L, XL, XXL</v>
      </c>
      <c r="E149" s="1" t="s">
        <v>531</v>
      </c>
      <c r="F149" s="1" t="str">
        <f>_xlfn.XLOOKUP(_xlfn.XLOOKUP(C149,Вычисление!B:B,Вычисление!C:C,"-",0),Состав!A:A,Состав!B:B,"-",0)</f>
        <v>100% Фетр</v>
      </c>
    </row>
    <row r="150" spans="2:6" ht="72.400000000000006" customHeight="1" x14ac:dyDescent="0.25">
      <c r="B150" s="16" t="str">
        <f t="shared" si="2"/>
        <v>7021_GUNMETAL</v>
      </c>
      <c r="C150" s="1" t="s">
        <v>168</v>
      </c>
      <c r="D150" s="1" t="str">
        <f>TRIM(_xlfn.XLOOKUP('Результат разбор'!C150,Таблица!A:A,Таблица!B:B,"Ошибка",0))</f>
        <v>S, M, L, XL, XXL</v>
      </c>
      <c r="E150" s="1" t="s">
        <v>470</v>
      </c>
      <c r="F150" s="1" t="str">
        <f>_xlfn.XLOOKUP(_xlfn.XLOOKUP(C150,Вычисление!B:B,Вычисление!C:C,"-",0),Состав!A:A,Состав!B:B,"-",0)</f>
        <v>100% Фетр</v>
      </c>
    </row>
    <row r="151" spans="2:6" ht="108.95" customHeight="1" x14ac:dyDescent="0.25">
      <c r="B151" s="16" t="str">
        <f t="shared" si="2"/>
        <v>7021_SATINBRASS</v>
      </c>
      <c r="C151" s="1" t="s">
        <v>168</v>
      </c>
      <c r="D151" s="1" t="str">
        <f>TRIM(_xlfn.XLOOKUP('Результат разбор'!C151,Таблица!A:A,Таблица!B:B,"Ошибка",0))</f>
        <v>S, M, L, XL, XXL</v>
      </c>
      <c r="E151" s="1" t="s">
        <v>465</v>
      </c>
      <c r="F151" s="1" t="str">
        <f>_xlfn.XLOOKUP(_xlfn.XLOOKUP(C151,Вычисление!B:B,Вычисление!C:C,"-",0),Состав!A:A,Состав!B:B,"-",0)</f>
        <v>100% Фетр</v>
      </c>
    </row>
    <row r="152" spans="2:6" ht="108.95" customHeight="1" x14ac:dyDescent="0.25">
      <c r="B152" s="16" t="str">
        <f t="shared" si="2"/>
        <v>7021_SOFTKHAKI</v>
      </c>
      <c r="C152" s="1" t="s">
        <v>168</v>
      </c>
      <c r="D152" s="1" t="str">
        <f>TRIM(_xlfn.XLOOKUP('Результат разбор'!C152,Таблица!A:A,Таблица!B:B,"Ошибка",0))</f>
        <v>S, M, L, XL, XXL</v>
      </c>
      <c r="E152" s="1" t="s">
        <v>458</v>
      </c>
      <c r="F152" s="1" t="str">
        <f>_xlfn.XLOOKUP(_xlfn.XLOOKUP(C152,Вычисление!B:B,Вычисление!C:C,"-",0),Состав!A:A,Состав!B:B,"-",0)</f>
        <v>100% Фетр</v>
      </c>
    </row>
    <row r="153" spans="2:6" ht="108.95" customHeight="1" x14ac:dyDescent="0.25">
      <c r="B153" s="16" t="str">
        <f t="shared" si="2"/>
        <v>70653BH_NATURALMIX</v>
      </c>
      <c r="C153" s="1" t="s">
        <v>192</v>
      </c>
      <c r="D153" s="1" t="str">
        <f>TRIM(_xlfn.XLOOKUP('Результат разбор'!C153,Таблица!A:A,Таблица!B:B,"Ошибка",0))</f>
        <v>S, M, L, XL</v>
      </c>
      <c r="E153" s="1" t="s">
        <v>472</v>
      </c>
      <c r="F153" s="1" t="str">
        <f>_xlfn.XLOOKUP(_xlfn.XLOOKUP(C153,Вычисление!B:B,Вычисление!C:C,"-",0),Состав!A:A,Состав!B:B,"-",0)</f>
        <v>100% Фетр</v>
      </c>
    </row>
    <row r="154" spans="2:6" ht="108.95" customHeight="1" x14ac:dyDescent="0.25">
      <c r="B154" s="16" t="str">
        <f t="shared" si="2"/>
        <v>70653BH_OCHRE</v>
      </c>
      <c r="C154" s="1" t="s">
        <v>192</v>
      </c>
      <c r="D154" s="1" t="str">
        <f>TRIM(_xlfn.XLOOKUP('Результат разбор'!C154,Таблица!A:A,Таблица!B:B,"Ошибка",0))</f>
        <v>S, M, L, XL</v>
      </c>
      <c r="E154" s="1" t="s">
        <v>512</v>
      </c>
      <c r="F154" s="1" t="str">
        <f>_xlfn.XLOOKUP(_xlfn.XLOOKUP(C154,Вычисление!B:B,Вычисление!C:C,"-",0),Состав!A:A,Состав!B:B,"-",0)</f>
        <v>100% Фетр</v>
      </c>
    </row>
    <row r="155" spans="2:6" ht="94.35" customHeight="1" x14ac:dyDescent="0.25">
      <c r="B155" s="16" t="str">
        <f t="shared" si="2"/>
        <v>7002_BLACK</v>
      </c>
      <c r="C155" s="1" t="s">
        <v>188</v>
      </c>
      <c r="D155" s="1" t="str">
        <f>TRIM(_xlfn.XLOOKUP('Результат разбор'!C155,Таблица!A:A,Таблица!B:B,"Ошибка",0))</f>
        <v>S, M, L, XL</v>
      </c>
      <c r="E155" s="1" t="s">
        <v>9</v>
      </c>
      <c r="F155" s="1" t="str">
        <f>_xlfn.XLOOKUP(_xlfn.XLOOKUP(C155,Вычисление!B:B,Вычисление!C:C,"-",0),Состав!A:A,Состав!B:B,"-",0)</f>
        <v>100% Фетр</v>
      </c>
    </row>
    <row r="156" spans="2:6" ht="85.9" customHeight="1" x14ac:dyDescent="0.25">
      <c r="B156" s="16" t="str">
        <f t="shared" si="2"/>
        <v>7002_GRAPHITE</v>
      </c>
      <c r="C156" s="1" t="s">
        <v>188</v>
      </c>
      <c r="D156" s="1" t="str">
        <f>TRIM(_xlfn.XLOOKUP('Результат разбор'!C156,Таблица!A:A,Таблица!B:B,"Ошибка",0))</f>
        <v>S, M, L, XL</v>
      </c>
      <c r="E156" s="1" t="s">
        <v>551</v>
      </c>
      <c r="F156" s="1" t="str">
        <f>_xlfn.XLOOKUP(_xlfn.XLOOKUP(C156,Вычисление!B:B,Вычисление!C:C,"-",0),Состав!A:A,Состав!B:B,"-",0)</f>
        <v>100% Фетр</v>
      </c>
    </row>
    <row r="157" spans="2:6" ht="108.95" customHeight="1" x14ac:dyDescent="0.25">
      <c r="B157" s="16" t="str">
        <f t="shared" si="2"/>
        <v>7002_NICKEL</v>
      </c>
      <c r="C157" s="1" t="s">
        <v>188</v>
      </c>
      <c r="D157" s="1" t="str">
        <f>TRIM(_xlfn.XLOOKUP('Результат разбор'!C157,Таблица!A:A,Таблица!B:B,"Ошибка",0))</f>
        <v>S, M, L, XL</v>
      </c>
      <c r="E157" s="1" t="s">
        <v>536</v>
      </c>
      <c r="F157" s="1" t="str">
        <f>_xlfn.XLOOKUP(_xlfn.XLOOKUP(C157,Вычисление!B:B,Вычисление!C:C,"-",0),Состав!A:A,Состав!B:B,"-",0)</f>
        <v>100% Фетр</v>
      </c>
    </row>
    <row r="158" spans="2:6" ht="94.35" customHeight="1" x14ac:dyDescent="0.25">
      <c r="B158" s="16" t="str">
        <f t="shared" si="2"/>
        <v>7002_RED</v>
      </c>
      <c r="C158" s="1" t="s">
        <v>188</v>
      </c>
      <c r="D158" s="1" t="str">
        <f>TRIM(_xlfn.XLOOKUP('Результат разбор'!C158,Таблица!A:A,Таблица!B:B,"Ошибка",0))</f>
        <v>S, M, L, XL</v>
      </c>
      <c r="E158" s="1" t="s">
        <v>541</v>
      </c>
      <c r="F158" s="1" t="str">
        <f>_xlfn.XLOOKUP(_xlfn.XLOOKUP(C158,Вычисление!B:B,Вычисление!C:C,"-",0),Состав!A:A,Состав!B:B,"-",0)</f>
        <v>100% Фетр</v>
      </c>
    </row>
    <row r="159" spans="2:6" ht="108.95" customHeight="1" x14ac:dyDescent="0.25">
      <c r="B159" s="16" t="str">
        <f t="shared" si="2"/>
        <v>70654BH_INKBLUE</v>
      </c>
      <c r="C159" s="1" t="s">
        <v>185</v>
      </c>
      <c r="D159" s="1" t="str">
        <f>TRIM(_xlfn.XLOOKUP('Результат разбор'!C159,Таблица!A:A,Таблица!B:B,"Ошибка",0))</f>
        <v>S, M, L, XL</v>
      </c>
      <c r="E159" s="1" t="s">
        <v>468</v>
      </c>
      <c r="F159" s="1" t="str">
        <f>_xlfn.XLOOKUP(_xlfn.XLOOKUP(C159,Вычисление!B:B,Вычисление!C:C,"-",0),Состав!A:A,Состав!B:B,"-",0)</f>
        <v>100% Фетр</v>
      </c>
    </row>
    <row r="160" spans="2:6" ht="108.95" customHeight="1" x14ac:dyDescent="0.25">
      <c r="B160" s="16" t="str">
        <f t="shared" si="2"/>
        <v>70654BH_OLIVEMIX</v>
      </c>
      <c r="C160" s="1" t="s">
        <v>185</v>
      </c>
      <c r="D160" s="1" t="str">
        <f>TRIM(_xlfn.XLOOKUP('Результат разбор'!C160,Таблица!A:A,Таблица!B:B,"Ошибка",0))</f>
        <v>S, M, L, XL</v>
      </c>
      <c r="E160" s="1" t="s">
        <v>469</v>
      </c>
      <c r="F160" s="1" t="str">
        <f>_xlfn.XLOOKUP(_xlfn.XLOOKUP(C160,Вычисление!B:B,Вычисление!C:C,"-",0),Состав!A:A,Состав!B:B,"-",0)</f>
        <v>100% Фетр</v>
      </c>
    </row>
    <row r="161" spans="2:6" ht="108.95" customHeight="1" x14ac:dyDescent="0.25">
      <c r="B161" s="16" t="str">
        <f t="shared" si="2"/>
        <v>70654BH_RUST</v>
      </c>
      <c r="C161" s="1" t="s">
        <v>185</v>
      </c>
      <c r="D161" s="1" t="str">
        <f>TRIM(_xlfn.XLOOKUP('Результат разбор'!C161,Таблица!A:A,Таблица!B:B,"Ошибка",0))</f>
        <v>S, M, L, XL</v>
      </c>
      <c r="E161" s="1" t="s">
        <v>550</v>
      </c>
      <c r="F161" s="1" t="str">
        <f>_xlfn.XLOOKUP(_xlfn.XLOOKUP(C161,Вычисление!B:B,Вычисление!C:C,"-",0),Состав!A:A,Состав!B:B,"-",0)</f>
        <v>100% Фетр</v>
      </c>
    </row>
    <row r="162" spans="2:6" ht="108.95" customHeight="1" x14ac:dyDescent="0.25">
      <c r="B162" s="16" t="str">
        <f t="shared" si="2"/>
        <v>70646BH_BLACK</v>
      </c>
      <c r="C162" s="1" t="s">
        <v>180</v>
      </c>
      <c r="D162" s="1" t="str">
        <f>TRIM(_xlfn.XLOOKUP('Результат разбор'!C162,Таблица!A:A,Таблица!B:B,"Ошибка",0))</f>
        <v>S, M, L, XL</v>
      </c>
      <c r="E162" s="1" t="s">
        <v>9</v>
      </c>
      <c r="F162" s="1" t="str">
        <f>_xlfn.XLOOKUP(_xlfn.XLOOKUP(C162,Вычисление!B:B,Вычисление!C:C,"-",0),Состав!A:A,Состав!B:B,"-",0)</f>
        <v>100% Фетр</v>
      </c>
    </row>
    <row r="163" spans="2:6" ht="108.95" customHeight="1" x14ac:dyDescent="0.25">
      <c r="B163" s="16" t="str">
        <f t="shared" si="2"/>
        <v>70646BH_CAMEL</v>
      </c>
      <c r="C163" s="1" t="s">
        <v>180</v>
      </c>
      <c r="D163" s="1" t="str">
        <f>TRIM(_xlfn.XLOOKUP('Результат разбор'!C163,Таблица!A:A,Таблица!B:B,"Ошибка",0))</f>
        <v>S, M, L, XL</v>
      </c>
      <c r="E163" s="1" t="s">
        <v>549</v>
      </c>
      <c r="F163" s="1" t="str">
        <f>_xlfn.XLOOKUP(_xlfn.XLOOKUP(C163,Вычисление!B:B,Вычисление!C:C,"-",0),Состав!A:A,Состав!B:B,"-",0)</f>
        <v>100% Фетр</v>
      </c>
    </row>
    <row r="164" spans="2:6" ht="108.95" customHeight="1" x14ac:dyDescent="0.25">
      <c r="B164" s="16" t="str">
        <f t="shared" si="2"/>
        <v>70646BH_PALEOLIVE</v>
      </c>
      <c r="C164" s="1" t="s">
        <v>180</v>
      </c>
      <c r="D164" s="1" t="str">
        <f>TRIM(_xlfn.XLOOKUP('Результат разбор'!C164,Таблица!A:A,Таблица!B:B,"Ошибка",0))</f>
        <v>S, M, L, XL</v>
      </c>
      <c r="E164" s="1" t="s">
        <v>471</v>
      </c>
      <c r="F164" s="1" t="str">
        <f>_xlfn.XLOOKUP(_xlfn.XLOOKUP(C164,Вычисление!B:B,Вычисление!C:C,"-",0),Состав!A:A,Состав!B:B,"-",0)</f>
        <v>100% Фетр</v>
      </c>
    </row>
    <row r="165" spans="2:6" ht="108.95" customHeight="1" x14ac:dyDescent="0.25">
      <c r="B165" s="16" t="str">
        <f t="shared" si="2"/>
        <v>70646BH_WHISKEY</v>
      </c>
      <c r="C165" s="1" t="s">
        <v>180</v>
      </c>
      <c r="D165" s="1" t="str">
        <f>TRIM(_xlfn.XLOOKUP('Результат разбор'!C165,Таблица!A:A,Таблица!B:B,"Ошибка",0))</f>
        <v>S, M, L, XL</v>
      </c>
      <c r="E165" s="1" t="s">
        <v>537</v>
      </c>
      <c r="F165" s="1" t="str">
        <f>_xlfn.XLOOKUP(_xlfn.XLOOKUP(C165,Вычисление!B:B,Вычисление!C:C,"-",0),Состав!A:A,Состав!B:B,"-",0)</f>
        <v>100% Фетр</v>
      </c>
    </row>
    <row r="166" spans="2:6" ht="108.95" customHeight="1" x14ac:dyDescent="0.25">
      <c r="B166" s="16" t="str">
        <f t="shared" si="2"/>
        <v>70652BH_BLACK</v>
      </c>
      <c r="C166" s="1" t="s">
        <v>177</v>
      </c>
      <c r="D166" s="1" t="str">
        <f>TRIM(_xlfn.XLOOKUP('Результат разбор'!C166,Таблица!A:A,Таблица!B:B,"Ошибка",0))</f>
        <v>S, M, L, XL</v>
      </c>
      <c r="E166" s="1" t="s">
        <v>9</v>
      </c>
      <c r="F166" s="1" t="str">
        <f>_xlfn.XLOOKUP(_xlfn.XLOOKUP(C166,Вычисление!B:B,Вычисление!C:C,"-",0),Состав!A:A,Состав!B:B,"-",0)</f>
        <v>100% Фетр</v>
      </c>
    </row>
    <row r="167" spans="2:6" ht="108.95" customHeight="1" x14ac:dyDescent="0.25">
      <c r="B167" s="16" t="str">
        <f t="shared" si="2"/>
        <v>70652BH_OXFORDMIX</v>
      </c>
      <c r="C167" s="1" t="s">
        <v>177</v>
      </c>
      <c r="D167" s="1" t="str">
        <f>TRIM(_xlfn.XLOOKUP('Результат разбор'!C167,Таблица!A:A,Таблица!B:B,"Ошибка",0))</f>
        <v>S, M, L, XL</v>
      </c>
      <c r="E167" s="1" t="s">
        <v>473</v>
      </c>
      <c r="F167" s="1" t="str">
        <f>_xlfn.XLOOKUP(_xlfn.XLOOKUP(C167,Вычисление!B:B,Вычисление!C:C,"-",0),Состав!A:A,Состав!B:B,"-",0)</f>
        <v>100% Фетр</v>
      </c>
    </row>
    <row r="168" spans="2:6" ht="82.35" customHeight="1" x14ac:dyDescent="0.25">
      <c r="B168" s="16" t="str">
        <f t="shared" si="2"/>
        <v>7016_OXBLOOD</v>
      </c>
      <c r="C168" s="1" t="s">
        <v>196</v>
      </c>
      <c r="D168" s="1" t="str">
        <f>TRIM(_xlfn.XLOOKUP('Результат разбор'!C168,Таблица!A:A,Таблица!B:B,"Ошибка",0))</f>
        <v>S, M, L, XL</v>
      </c>
      <c r="E168" s="1" t="s">
        <v>548</v>
      </c>
      <c r="F168" s="1" t="str">
        <f>_xlfn.XLOOKUP(_xlfn.XLOOKUP(C168,Вычисление!B:B,Вычисление!C:C,"-",0),Состав!A:A,Состав!B:B,"-",0)</f>
        <v>100% Фетр</v>
      </c>
    </row>
    <row r="169" spans="2:6" ht="95.25" customHeight="1" x14ac:dyDescent="0.25">
      <c r="B169" s="16" t="str">
        <f t="shared" si="2"/>
        <v>7016_PEWTER</v>
      </c>
      <c r="C169" s="1" t="s">
        <v>196</v>
      </c>
      <c r="D169" s="1" t="str">
        <f>TRIM(_xlfn.XLOOKUP('Результат разбор'!C169,Таблица!A:A,Таблица!B:B,"Ошибка",0))</f>
        <v>S, M, L, XL</v>
      </c>
      <c r="E169" s="1" t="s">
        <v>545</v>
      </c>
      <c r="F169" s="1" t="str">
        <f>_xlfn.XLOOKUP(_xlfn.XLOOKUP(C169,Вычисление!B:B,Вычисление!C:C,"-",0),Состав!A:A,Состав!B:B,"-",0)</f>
        <v>100% Фетр</v>
      </c>
    </row>
    <row r="170" spans="2:6" ht="92.85" customHeight="1" x14ac:dyDescent="0.25">
      <c r="B170" s="16" t="str">
        <f t="shared" si="2"/>
        <v>7016_SERPENT</v>
      </c>
      <c r="C170" s="1" t="s">
        <v>196</v>
      </c>
      <c r="D170" s="1" t="str">
        <f>TRIM(_xlfn.XLOOKUP('Результат разбор'!C170,Таблица!A:A,Таблица!B:B,"Ошибка",0))</f>
        <v>S, M, L, XL</v>
      </c>
      <c r="E170" s="1" t="s">
        <v>546</v>
      </c>
      <c r="F170" s="1" t="str">
        <f>_xlfn.XLOOKUP(_xlfn.XLOOKUP(C170,Вычисление!B:B,Вычисление!C:C,"-",0),Состав!A:A,Состав!B:B,"-",0)</f>
        <v>100% Фетр</v>
      </c>
    </row>
    <row r="171" spans="2:6" ht="93.95" customHeight="1" x14ac:dyDescent="0.25">
      <c r="B171" s="16" t="str">
        <f t="shared" si="2"/>
        <v>7016_SILVERBELLY</v>
      </c>
      <c r="C171" s="1" t="s">
        <v>196</v>
      </c>
      <c r="D171" s="1" t="str">
        <f>TRIM(_xlfn.XLOOKUP('Результат разбор'!C171,Таблица!A:A,Таблица!B:B,"Ошибка",0))</f>
        <v>S, M, L, XL</v>
      </c>
      <c r="E171" s="1" t="s">
        <v>547</v>
      </c>
      <c r="F171" s="1" t="str">
        <f>_xlfn.XLOOKUP(_xlfn.XLOOKUP(C171,Вычисление!B:B,Вычисление!C:C,"-",0),Состав!A:A,Состав!B:B,"-",0)</f>
        <v>100% Фетр</v>
      </c>
    </row>
    <row r="172" spans="2:6" ht="93.6" customHeight="1" x14ac:dyDescent="0.25">
      <c r="B172" s="16" t="str">
        <f t="shared" si="2"/>
        <v>7016_BLACK</v>
      </c>
      <c r="C172" s="1" t="s">
        <v>196</v>
      </c>
      <c r="D172" s="1" t="str">
        <f>TRIM(_xlfn.XLOOKUP('Результат разбор'!C172,Таблица!A:A,Таблица!B:B,"Ошибка",0))</f>
        <v>S, M, L, XL</v>
      </c>
      <c r="E172" s="1" t="s">
        <v>9</v>
      </c>
      <c r="F172" s="1" t="str">
        <f>_xlfn.XLOOKUP(_xlfn.XLOOKUP(C172,Вычисление!B:B,Вычисление!C:C,"-",0),Состав!A:A,Состав!B:B,"-",0)</f>
        <v>100% Фетр</v>
      </c>
    </row>
    <row r="173" spans="2:6" ht="88.5" customHeight="1" x14ac:dyDescent="0.25">
      <c r="B173" s="16" t="str">
        <f t="shared" si="2"/>
        <v>7016_COGNAC</v>
      </c>
      <c r="C173" s="1" t="s">
        <v>196</v>
      </c>
      <c r="D173" s="1" t="str">
        <f>TRIM(_xlfn.XLOOKUP('Результат разбор'!C173,Таблица!A:A,Таблица!B:B,"Ошибка",0))</f>
        <v>S, M, L, XL</v>
      </c>
      <c r="E173" s="1" t="s">
        <v>538</v>
      </c>
      <c r="F173" s="1" t="str">
        <f>_xlfn.XLOOKUP(_xlfn.XLOOKUP(C173,Вычисление!B:B,Вычисление!C:C,"-",0),Состав!A:A,Состав!B:B,"-",0)</f>
        <v>100% Фетр</v>
      </c>
    </row>
    <row r="174" spans="2:6" ht="108.95" customHeight="1" x14ac:dyDescent="0.25">
      <c r="B174" s="16" t="str">
        <f t="shared" si="2"/>
        <v>7016_OLIVEMIX</v>
      </c>
      <c r="C174" s="1" t="s">
        <v>196</v>
      </c>
      <c r="D174" s="1" t="str">
        <f>TRIM(_xlfn.XLOOKUP('Результат разбор'!C174,Таблица!A:A,Таблица!B:B,"Ошибка",0))</f>
        <v>S, M, L, XL</v>
      </c>
      <c r="E174" s="1" t="s">
        <v>469</v>
      </c>
      <c r="F174" s="1" t="str">
        <f>_xlfn.XLOOKUP(_xlfn.XLOOKUP(C174,Вычисление!B:B,Вычисление!C:C,"-",0),Состав!A:A,Состав!B:B,"-",0)</f>
        <v>100% Фетр</v>
      </c>
    </row>
    <row r="175" spans="2:6" ht="80.849999999999994" customHeight="1" x14ac:dyDescent="0.25">
      <c r="B175" s="16" t="str">
        <f t="shared" ca="1" si="2"/>
        <v>7055_MEDIUMBROWNMIX</v>
      </c>
      <c r="C175" s="1" t="s">
        <v>200</v>
      </c>
      <c r="D175" s="1" t="str">
        <f>TRIM(_xlfn.XLOOKUP('Результат разбор'!C175,Таблица!A:A,Таблица!B:B,"Ошибка",0))</f>
        <v>S, M, L, XL</v>
      </c>
      <c r="E175" s="1" t="str">
        <f ca="1">TRIM(_xlfn.XLOOKUP('Результат разбор'!C175,Таблица!A:A,Таблица!E:E,"Ошибка",0))</f>
        <v>Medium Brown Mix</v>
      </c>
      <c r="F175" s="1" t="str">
        <f>_xlfn.XLOOKUP(_xlfn.XLOOKUP(C175,Вычисление!B:B,Вычисление!C:C,"-",0),Состав!A:A,Состав!B:B,"-",0)</f>
        <v>100% Фетр</v>
      </c>
    </row>
    <row r="176" spans="2:6" ht="108.95" customHeight="1" x14ac:dyDescent="0.25">
      <c r="B176" s="16" t="str">
        <f t="shared" si="2"/>
        <v>7001_CONTRAPPOSTO</v>
      </c>
      <c r="C176" s="1" t="s">
        <v>204</v>
      </c>
      <c r="D176" s="1" t="str">
        <f>TRIM(_xlfn.XLOOKUP('Результат разбор'!C176,Таблица!A:A,Таблица!B:B,"Ошибка",0))</f>
        <v>S, M, L, XL, XXL</v>
      </c>
      <c r="E176" s="1" t="s">
        <v>544</v>
      </c>
      <c r="F176" s="1" t="str">
        <f>_xlfn.XLOOKUP(_xlfn.XLOOKUP(C176,Вычисление!B:B,Вычисление!C:C,"-",0),Состав!A:A,Состав!B:B,"-",0)</f>
        <v>100% Фетр</v>
      </c>
    </row>
    <row r="177" spans="2:6" ht="108.95" customHeight="1" x14ac:dyDescent="0.25">
      <c r="B177" s="16" t="str">
        <f t="shared" si="2"/>
        <v>7001_COPPER</v>
      </c>
      <c r="C177" s="1" t="s">
        <v>204</v>
      </c>
      <c r="D177" s="1" t="str">
        <f>TRIM(_xlfn.XLOOKUP('Результат разбор'!C177,Таблица!A:A,Таблица!B:B,"Ошибка",0))</f>
        <v>S, M, L, XL, XXL</v>
      </c>
      <c r="E177" s="1" t="s">
        <v>513</v>
      </c>
      <c r="F177" s="1" t="str">
        <f>_xlfn.XLOOKUP(_xlfn.XLOOKUP(C177,Вычисление!B:B,Вычисление!C:C,"-",0),Состав!A:A,Состав!B:B,"-",0)</f>
        <v>100% Фетр</v>
      </c>
    </row>
    <row r="178" spans="2:6" ht="108.95" customHeight="1" x14ac:dyDescent="0.25">
      <c r="B178" s="16" t="str">
        <f t="shared" si="2"/>
        <v>7001_NATURALMIX</v>
      </c>
      <c r="C178" s="1" t="s">
        <v>204</v>
      </c>
      <c r="D178" s="1" t="str">
        <f>TRIM(_xlfn.XLOOKUP('Результат разбор'!C178,Таблица!A:A,Таблица!B:B,"Ошибка",0))</f>
        <v>S, M, L, XL, XXL</v>
      </c>
      <c r="E178" s="1" t="s">
        <v>472</v>
      </c>
      <c r="F178" s="1" t="str">
        <f>_xlfn.XLOOKUP(_xlfn.XLOOKUP(C178,Вычисление!B:B,Вычисление!C:C,"-",0),Состав!A:A,Состав!B:B,"-",0)</f>
        <v>100% Фетр</v>
      </c>
    </row>
    <row r="179" spans="2:6" ht="96.4" customHeight="1" x14ac:dyDescent="0.25">
      <c r="B179" s="16" t="str">
        <f t="shared" si="2"/>
        <v>7001_NAVY</v>
      </c>
      <c r="C179" s="1" t="s">
        <v>204</v>
      </c>
      <c r="D179" s="1" t="str">
        <f>TRIM(_xlfn.XLOOKUP('Результат разбор'!C179,Таблица!A:A,Таблица!B:B,"Ошибка",0))</f>
        <v>S, M, L, XL, XXL</v>
      </c>
      <c r="E179" s="1" t="s">
        <v>508</v>
      </c>
      <c r="F179" s="1" t="str">
        <f>_xlfn.XLOOKUP(_xlfn.XLOOKUP(C179,Вычисление!B:B,Вычисление!C:C,"-",0),Состав!A:A,Состав!B:B,"-",0)</f>
        <v>100% Фетр</v>
      </c>
    </row>
    <row r="180" spans="2:6" ht="86.85" customHeight="1" x14ac:dyDescent="0.25">
      <c r="B180" s="16" t="str">
        <f t="shared" si="2"/>
        <v>7001_PORT</v>
      </c>
      <c r="C180" s="1" t="s">
        <v>204</v>
      </c>
      <c r="D180" s="1" t="str">
        <f>TRIM(_xlfn.XLOOKUP('Результат разбор'!C180,Таблица!A:A,Таблица!B:B,"Ошибка",0))</f>
        <v>S, M, L, XL, XXL</v>
      </c>
      <c r="E180" s="1" t="s">
        <v>540</v>
      </c>
      <c r="F180" s="1" t="str">
        <f>_xlfn.XLOOKUP(_xlfn.XLOOKUP(C180,Вычисление!B:B,Вычисление!C:C,"-",0),Состав!A:A,Состав!B:B,"-",0)</f>
        <v>100% Фетр</v>
      </c>
    </row>
    <row r="181" spans="2:6" ht="91.5" customHeight="1" x14ac:dyDescent="0.25">
      <c r="B181" s="16" t="str">
        <f t="shared" si="2"/>
        <v>7001_RED</v>
      </c>
      <c r="C181" s="1" t="s">
        <v>204</v>
      </c>
      <c r="D181" s="1" t="str">
        <f>TRIM(_xlfn.XLOOKUP('Результат разбор'!C181,Таблица!A:A,Таблица!B:B,"Ошибка",0))</f>
        <v>S, M, L, XL, XXL</v>
      </c>
      <c r="E181" s="1" t="s">
        <v>541</v>
      </c>
      <c r="F181" s="1" t="str">
        <f>_xlfn.XLOOKUP(_xlfn.XLOOKUP(C181,Вычисление!B:B,Вычисление!C:C,"-",0),Состав!A:A,Состав!B:B,"-",0)</f>
        <v>100% Фетр</v>
      </c>
    </row>
    <row r="182" spans="2:6" ht="108.95" customHeight="1" x14ac:dyDescent="0.25">
      <c r="B182" s="16" t="str">
        <f t="shared" si="2"/>
        <v>7001_SATINBRASS</v>
      </c>
      <c r="C182" s="1" t="s">
        <v>204</v>
      </c>
      <c r="D182" s="1" t="str">
        <f>TRIM(_xlfn.XLOOKUP('Результат разбор'!C182,Таблица!A:A,Таблица!B:B,"Ошибка",0))</f>
        <v>S, M, L, XL, XXL</v>
      </c>
      <c r="E182" s="1" t="s">
        <v>465</v>
      </c>
      <c r="F182" s="1" t="str">
        <f>_xlfn.XLOOKUP(_xlfn.XLOOKUP(C182,Вычисление!B:B,Вычисление!C:C,"-",0),Состав!A:A,Состав!B:B,"-",0)</f>
        <v>100% Фетр</v>
      </c>
    </row>
    <row r="183" spans="2:6" ht="108.95" customHeight="1" x14ac:dyDescent="0.25">
      <c r="B183" s="16" t="str">
        <f t="shared" si="2"/>
        <v>7001_SEABREEZE</v>
      </c>
      <c r="C183" s="1" t="s">
        <v>204</v>
      </c>
      <c r="D183" s="1" t="str">
        <f>TRIM(_xlfn.XLOOKUP('Результат разбор'!C183,Таблица!A:A,Таблица!B:B,"Ошибка",0))</f>
        <v>S, M, L, XL, XXL</v>
      </c>
      <c r="E183" s="1" t="s">
        <v>474</v>
      </c>
      <c r="F183" s="1" t="str">
        <f>_xlfn.XLOOKUP(_xlfn.XLOOKUP(C183,Вычисление!B:B,Вычисление!C:C,"-",0),Состав!A:A,Состав!B:B,"-",0)</f>
        <v>100% Фетр</v>
      </c>
    </row>
    <row r="184" spans="2:6" ht="108.95" customHeight="1" x14ac:dyDescent="0.25">
      <c r="B184" s="16" t="str">
        <f t="shared" si="2"/>
        <v>7001_UNBLEACHED</v>
      </c>
      <c r="C184" s="1" t="s">
        <v>204</v>
      </c>
      <c r="D184" s="1" t="str">
        <f>TRIM(_xlfn.XLOOKUP('Результат разбор'!C184,Таблица!A:A,Таблица!B:B,"Ошибка",0))</f>
        <v>S, M, L, XL, XXL</v>
      </c>
      <c r="E184" s="1" t="s">
        <v>542</v>
      </c>
      <c r="F184" s="1" t="str">
        <f>_xlfn.XLOOKUP(_xlfn.XLOOKUP(C184,Вычисление!B:B,Вычисление!C:C,"-",0),Состав!A:A,Состав!B:B,"-",0)</f>
        <v>100% Фетр</v>
      </c>
    </row>
    <row r="185" spans="2:6" ht="108.95" customHeight="1" x14ac:dyDescent="0.25">
      <c r="B185" s="16" t="str">
        <f t="shared" si="2"/>
        <v>7001_VINTAGEBLUE</v>
      </c>
      <c r="C185" s="1" t="s">
        <v>204</v>
      </c>
      <c r="D185" s="1" t="str">
        <f>TRIM(_xlfn.XLOOKUP('Результат разбор'!C185,Таблица!A:A,Таблица!B:B,"Ошибка",0))</f>
        <v>S, M, L, XL, XXL</v>
      </c>
      <c r="E185" s="1" t="s">
        <v>466</v>
      </c>
      <c r="F185" s="1" t="str">
        <f>_xlfn.XLOOKUP(_xlfn.XLOOKUP(C185,Вычисление!B:B,Вычисление!C:C,"-",0),Состав!A:A,Состав!B:B,"-",0)</f>
        <v>100% Фетр</v>
      </c>
    </row>
    <row r="186" spans="2:6" ht="96.2" customHeight="1" x14ac:dyDescent="0.25">
      <c r="B186" s="16" t="str">
        <f t="shared" si="2"/>
        <v>7001_BASALT</v>
      </c>
      <c r="C186" s="1" t="s">
        <v>204</v>
      </c>
      <c r="D186" s="1" t="str">
        <f>TRIM(_xlfn.XLOOKUP('Результат разбор'!C186,Таблица!A:A,Таблица!B:B,"Ошибка",0))</f>
        <v>S, M, L, XL, XXL</v>
      </c>
      <c r="E186" s="1" t="s">
        <v>543</v>
      </c>
      <c r="F186" s="1" t="str">
        <f>_xlfn.XLOOKUP(_xlfn.XLOOKUP(C186,Вычисление!B:B,Вычисление!C:C,"-",0),Состав!A:A,Состав!B:B,"-",0)</f>
        <v>100% Фетр</v>
      </c>
    </row>
    <row r="187" spans="2:6" ht="92.1" customHeight="1" x14ac:dyDescent="0.25">
      <c r="B187" s="16" t="str">
        <f t="shared" si="2"/>
        <v>7001_BLACK</v>
      </c>
      <c r="C187" s="1" t="s">
        <v>204</v>
      </c>
      <c r="D187" s="1" t="str">
        <f>TRIM(_xlfn.XLOOKUP('Результат разбор'!C187,Таблица!A:A,Таблица!B:B,"Ошибка",0))</f>
        <v>S, M, L, XL, XXL</v>
      </c>
      <c r="E187" s="1" t="s">
        <v>9</v>
      </c>
      <c r="F187" s="1" t="str">
        <f>_xlfn.XLOOKUP(_xlfn.XLOOKUP(C187,Вычисление!B:B,Вычисление!C:C,"-",0),Состав!A:A,Состав!B:B,"-",0)</f>
        <v>100% Фетр</v>
      </c>
    </row>
    <row r="188" spans="2:6" ht="87.95" customHeight="1" x14ac:dyDescent="0.25">
      <c r="B188" s="16" t="str">
        <f t="shared" si="2"/>
        <v>7001_BLACKMIX</v>
      </c>
      <c r="C188" s="1" t="s">
        <v>204</v>
      </c>
      <c r="D188" s="1" t="str">
        <f>TRIM(_xlfn.XLOOKUP('Результат разбор'!C188,Таблица!A:A,Таблица!B:B,"Ошибка",0))</f>
        <v>S, M, L, XL, XXL</v>
      </c>
      <c r="E188" s="1" t="s">
        <v>463</v>
      </c>
      <c r="F188" s="1" t="str">
        <f>_xlfn.XLOOKUP(_xlfn.XLOOKUP(C188,Вычисление!B:B,Вычисление!C:C,"-",0),Состав!A:A,Состав!B:B,"-",0)</f>
        <v>100% Фетр</v>
      </c>
    </row>
    <row r="189" spans="2:6" ht="93.2" customHeight="1" x14ac:dyDescent="0.25">
      <c r="B189" s="16" t="str">
        <f t="shared" si="2"/>
        <v>7001_BROWN</v>
      </c>
      <c r="C189" s="1" t="s">
        <v>204</v>
      </c>
      <c r="D189" s="1" t="str">
        <f>TRIM(_xlfn.XLOOKUP('Результат разбор'!C189,Таблица!A:A,Таблица!B:B,"Ошибка",0))</f>
        <v>S, M, L, XL, XXL</v>
      </c>
      <c r="E189" s="1" t="s">
        <v>317</v>
      </c>
      <c r="F189" s="1" t="str">
        <f>_xlfn.XLOOKUP(_xlfn.XLOOKUP(C189,Вычисление!B:B,Вычисление!C:C,"-",0),Состав!A:A,Состав!B:B,"-",0)</f>
        <v>100% Фетр</v>
      </c>
    </row>
    <row r="190" spans="2:6" ht="108.95" customHeight="1" x14ac:dyDescent="0.25">
      <c r="B190" s="16" t="str">
        <f t="shared" si="2"/>
        <v>38367BH_BLACK</v>
      </c>
      <c r="C190" s="1" t="s">
        <v>208</v>
      </c>
      <c r="D190" s="1" t="str">
        <f>TRIM(_xlfn.XLOOKUP('Результат разбор'!C190,Таблица!A:A,Таблица!B:B,"Ошибка",0))</f>
        <v>S, M, L, XL</v>
      </c>
      <c r="E190" s="1" t="s">
        <v>9</v>
      </c>
      <c r="F190" s="1" t="str">
        <f>_xlfn.XLOOKUP(_xlfn.XLOOKUP(C190,Вычисление!B:B,Вычисление!C:C,"-",0),Состав!A:A,Состав!B:B,"-",0)</f>
        <v>100% Фетр</v>
      </c>
    </row>
    <row r="191" spans="2:6" ht="108.95" customHeight="1" x14ac:dyDescent="0.25">
      <c r="B191" s="16" t="str">
        <f t="shared" si="2"/>
        <v>38367BH_COGNAC</v>
      </c>
      <c r="C191" s="1" t="s">
        <v>208</v>
      </c>
      <c r="D191" s="1" t="str">
        <f>TRIM(_xlfn.XLOOKUP('Результат разбор'!C191,Таблица!A:A,Таблица!B:B,"Ошибка",0))</f>
        <v>S, M, L, XL</v>
      </c>
      <c r="E191" s="1" t="s">
        <v>538</v>
      </c>
      <c r="F191" s="1" t="str">
        <f>_xlfn.XLOOKUP(_xlfn.XLOOKUP(C191,Вычисление!B:B,Вычисление!C:C,"-",0),Состав!A:A,Состав!B:B,"-",0)</f>
        <v>100% Фетр</v>
      </c>
    </row>
    <row r="192" spans="2:6" ht="108.95" customHeight="1" x14ac:dyDescent="0.25">
      <c r="B192" s="16" t="str">
        <f t="shared" si="2"/>
        <v>38367BH_FAWN</v>
      </c>
      <c r="C192" s="1" t="s">
        <v>208</v>
      </c>
      <c r="D192" s="1" t="str">
        <f>TRIM(_xlfn.XLOOKUP('Результат разбор'!C192,Таблица!A:A,Таблица!B:B,"Ошибка",0))</f>
        <v>S, M, L, XL</v>
      </c>
      <c r="E192" s="1" t="s">
        <v>539</v>
      </c>
      <c r="F192" s="1" t="str">
        <f>_xlfn.XLOOKUP(_xlfn.XLOOKUP(C192,Вычисление!B:B,Вычисление!C:C,"-",0),Состав!A:A,Состав!B:B,"-",0)</f>
        <v>100% Фетр</v>
      </c>
    </row>
    <row r="193" spans="2:6" ht="108.95" customHeight="1" x14ac:dyDescent="0.25">
      <c r="B193" s="16" t="str">
        <f t="shared" si="2"/>
        <v>38359BH_BLACK</v>
      </c>
      <c r="C193" s="1" t="s">
        <v>213</v>
      </c>
      <c r="D193" s="1" t="str">
        <f>TRIM(_xlfn.XLOOKUP('Результат разбор'!C193,Таблица!A:A,Таблица!B:B,"Ошибка",0))</f>
        <v>S, M, L, XL</v>
      </c>
      <c r="E193" s="1" t="s">
        <v>9</v>
      </c>
      <c r="F193" s="1" t="str">
        <f>_xlfn.XLOOKUP(_xlfn.XLOOKUP(C193,Вычисление!B:B,Вычисление!C:C,"-",0),Состав!A:A,Состав!B:B,"-",0)</f>
        <v>100% Фетр</v>
      </c>
    </row>
    <row r="194" spans="2:6" ht="108.95" customHeight="1" x14ac:dyDescent="0.25">
      <c r="B194" s="16" t="str">
        <f t="shared" si="2"/>
        <v>38359BH_UNIFORMGREEN</v>
      </c>
      <c r="C194" s="1" t="s">
        <v>213</v>
      </c>
      <c r="D194" s="1" t="str">
        <f>TRIM(_xlfn.XLOOKUP('Результат разбор'!C194,Таблица!A:A,Таблица!B:B,"Ошибка",0))</f>
        <v>S, M, L, XL</v>
      </c>
      <c r="E194" s="1" t="s">
        <v>456</v>
      </c>
      <c r="F194" s="1" t="str">
        <f>_xlfn.XLOOKUP(_xlfn.XLOOKUP(C194,Вычисление!B:B,Вычисление!C:C,"-",0),Состав!A:A,Состав!B:B,"-",0)</f>
        <v>100% Фетр</v>
      </c>
    </row>
    <row r="195" spans="2:6" ht="108.95" customHeight="1" x14ac:dyDescent="0.25">
      <c r="B195" s="16" t="str">
        <f t="shared" ref="B195:B258" si="3">MID(C195,1,FIND(" ",C195)-1)&amp;"_"&amp;UPPER(SUBSTITUTE(E195," ",""))</f>
        <v>38368BH_AVION</v>
      </c>
      <c r="C195" s="1" t="s">
        <v>218</v>
      </c>
      <c r="D195" s="1" t="str">
        <f>TRIM(_xlfn.XLOOKUP('Результат разбор'!C195,Таблица!A:A,Таблица!B:B,"Ошибка",0))</f>
        <v>S, M, L, XL</v>
      </c>
      <c r="E195" s="1" t="s">
        <v>516</v>
      </c>
      <c r="F195" s="1" t="str">
        <f>_xlfn.XLOOKUP(_xlfn.XLOOKUP(C195,Вычисление!B:B,Вычисление!C:C,"-",0),Состав!A:A,Состав!B:B,"-",0)</f>
        <v>100% Фетр</v>
      </c>
    </row>
    <row r="196" spans="2:6" ht="108.95" customHeight="1" x14ac:dyDescent="0.25">
      <c r="B196" s="16" t="str">
        <f t="shared" si="3"/>
        <v>38368BH_BLACK</v>
      </c>
      <c r="C196" s="1" t="s">
        <v>218</v>
      </c>
      <c r="D196" s="1" t="str">
        <f>TRIM(_xlfn.XLOOKUP('Результат разбор'!C196,Таблица!A:A,Таблица!B:B,"Ошибка",0))</f>
        <v>S, M, L, XL</v>
      </c>
      <c r="E196" s="1" t="s">
        <v>9</v>
      </c>
      <c r="F196" s="1" t="str">
        <f>_xlfn.XLOOKUP(_xlfn.XLOOKUP(C196,Вычисление!B:B,Вычисление!C:C,"-",0),Состав!A:A,Состав!B:B,"-",0)</f>
        <v>100% Фетр</v>
      </c>
    </row>
    <row r="197" spans="2:6" ht="108.95" customHeight="1" x14ac:dyDescent="0.25">
      <c r="B197" s="16" t="str">
        <f t="shared" si="3"/>
        <v>38368BH_WHISKEY</v>
      </c>
      <c r="C197" s="1" t="s">
        <v>218</v>
      </c>
      <c r="D197" s="1" t="str">
        <f>TRIM(_xlfn.XLOOKUP('Результат разбор'!C197,Таблица!A:A,Таблица!B:B,"Ошибка",0))</f>
        <v>S, M, L, XL</v>
      </c>
      <c r="E197" s="1" t="s">
        <v>537</v>
      </c>
      <c r="F197" s="1" t="str">
        <f>_xlfn.XLOOKUP(_xlfn.XLOOKUP(C197,Вычисление!B:B,Вычисление!C:C,"-",0),Состав!A:A,Состав!B:B,"-",0)</f>
        <v>100% Фетр</v>
      </c>
    </row>
    <row r="198" spans="2:6" ht="108.95" customHeight="1" x14ac:dyDescent="0.25">
      <c r="B198" s="16" t="str">
        <f t="shared" si="3"/>
        <v>38366BH_BLACK</v>
      </c>
      <c r="C198" s="1" t="s">
        <v>220</v>
      </c>
      <c r="D198" s="1" t="str">
        <f>TRIM(_xlfn.XLOOKUP('Результат разбор'!C198,Таблица!A:A,Таблица!B:B,"Ошибка",0))</f>
        <v>S, M, L, XL</v>
      </c>
      <c r="E198" s="1" t="s">
        <v>9</v>
      </c>
      <c r="F198" s="1" t="str">
        <f>_xlfn.XLOOKUP(_xlfn.XLOOKUP(C198,Вычисление!B:B,Вычисление!C:C,"-",0),Состав!A:A,Состав!B:B,"-",0)</f>
        <v>100% Фетр</v>
      </c>
    </row>
    <row r="199" spans="2:6" ht="108.95" customHeight="1" x14ac:dyDescent="0.25">
      <c r="B199" s="16" t="str">
        <f t="shared" si="3"/>
        <v>38366BH_NICKEL</v>
      </c>
      <c r="C199" s="1" t="s">
        <v>220</v>
      </c>
      <c r="D199" s="1" t="str">
        <f>TRIM(_xlfn.XLOOKUP('Результат разбор'!C199,Таблица!A:A,Таблица!B:B,"Ошибка",0))</f>
        <v>S, M, L, XL</v>
      </c>
      <c r="E199" s="1" t="s">
        <v>536</v>
      </c>
      <c r="F199" s="1" t="str">
        <f>_xlfn.XLOOKUP(_xlfn.XLOOKUP(C199,Вычисление!B:B,Вычисление!C:C,"-",0),Состав!A:A,Состав!B:B,"-",0)</f>
        <v>100% Фетр</v>
      </c>
    </row>
    <row r="200" spans="2:6" ht="108.95" customHeight="1" x14ac:dyDescent="0.25">
      <c r="B200" s="16" t="str">
        <f t="shared" si="3"/>
        <v>38366BH_UNIFORMGREEN</v>
      </c>
      <c r="C200" s="1" t="s">
        <v>220</v>
      </c>
      <c r="D200" s="1" t="str">
        <f>TRIM(_xlfn.XLOOKUP('Результат разбор'!C200,Таблица!A:A,Таблица!B:B,"Ошибка",0))</f>
        <v>S, M, L, XL</v>
      </c>
      <c r="E200" s="1" t="s">
        <v>456</v>
      </c>
      <c r="F200" s="1" t="str">
        <f>_xlfn.XLOOKUP(_xlfn.XLOOKUP(C200,Вычисление!B:B,Вычисление!C:C,"-",0),Состав!A:A,Состав!B:B,"-",0)</f>
        <v>100% Фетр</v>
      </c>
    </row>
    <row r="201" spans="2:6" ht="86.65" customHeight="1" x14ac:dyDescent="0.25">
      <c r="B201" s="16" t="str">
        <f t="shared" si="3"/>
        <v>7100_BLACK</v>
      </c>
      <c r="C201" s="1" t="s">
        <v>231</v>
      </c>
      <c r="D201" s="1" t="str">
        <f>TRIM(_xlfn.XLOOKUP('Результат разбор'!C201,Таблица!A:A,Таблица!B:B,"Ошибка",0))</f>
        <v>S, M, L, XL, XXL</v>
      </c>
      <c r="E201" s="1" t="s">
        <v>9</v>
      </c>
      <c r="F201" s="1" t="str">
        <f>_xlfn.XLOOKUP(_xlfn.XLOOKUP(C201,Вычисление!B:B,Вычисление!C:C,"-",0),Состав!A:A,Состав!B:B,"-",0)</f>
        <v>100% Фетр</v>
      </c>
    </row>
    <row r="202" spans="2:6" ht="108.95" customHeight="1" x14ac:dyDescent="0.25">
      <c r="B202" s="16" t="str">
        <f t="shared" si="3"/>
        <v>7100_LAZULIBLUE</v>
      </c>
      <c r="C202" s="1" t="s">
        <v>231</v>
      </c>
      <c r="D202" s="1" t="str">
        <f>TRIM(_xlfn.XLOOKUP('Результат разбор'!C202,Таблица!A:A,Таблица!B:B,"Ошибка",0))</f>
        <v>S, M, L, XL, XXL</v>
      </c>
      <c r="E202" s="1" t="s">
        <v>459</v>
      </c>
      <c r="F202" s="1" t="str">
        <f>_xlfn.XLOOKUP(_xlfn.XLOOKUP(C202,Вычисление!B:B,Вычисление!C:C,"-",0),Состав!A:A,Состав!B:B,"-",0)</f>
        <v>100% Фетр</v>
      </c>
    </row>
    <row r="203" spans="2:6" ht="86.1" customHeight="1" x14ac:dyDescent="0.25">
      <c r="B203" s="16" t="str">
        <f t="shared" si="3"/>
        <v>7100_MINK</v>
      </c>
      <c r="C203" s="1" t="s">
        <v>231</v>
      </c>
      <c r="D203" s="1" t="str">
        <f>TRIM(_xlfn.XLOOKUP('Результат разбор'!C203,Таблица!A:A,Таблица!B:B,"Ошибка",0))</f>
        <v>S, M, L, XL, XXL</v>
      </c>
      <c r="E203" s="1" t="s">
        <v>533</v>
      </c>
      <c r="F203" s="1" t="str">
        <f>_xlfn.XLOOKUP(_xlfn.XLOOKUP(C203,Вычисление!B:B,Вычисление!C:C,"-",0),Состав!A:A,Состав!B:B,"-",0)</f>
        <v>100% Фетр</v>
      </c>
    </row>
    <row r="204" spans="2:6" ht="108.95" customHeight="1" x14ac:dyDescent="0.25">
      <c r="B204" s="16" t="str">
        <f t="shared" si="3"/>
        <v>7100_OCHRE</v>
      </c>
      <c r="C204" s="1" t="s">
        <v>231</v>
      </c>
      <c r="D204" s="1" t="str">
        <f>TRIM(_xlfn.XLOOKUP('Результат разбор'!C204,Таблица!A:A,Таблица!B:B,"Ошибка",0))</f>
        <v>S, M, L, XL, XXL</v>
      </c>
      <c r="E204" s="1" t="s">
        <v>512</v>
      </c>
      <c r="F204" s="1" t="str">
        <f>_xlfn.XLOOKUP(_xlfn.XLOOKUP(C204,Вычисление!B:B,Вычисление!C:C,"-",0),Состав!A:A,Состав!B:B,"-",0)</f>
        <v>100% Фетр</v>
      </c>
    </row>
    <row r="205" spans="2:6" ht="91.9" customHeight="1" x14ac:dyDescent="0.25">
      <c r="B205" s="16" t="str">
        <f t="shared" ca="1" si="3"/>
        <v>3814_BLACK</v>
      </c>
      <c r="C205" s="1" t="s">
        <v>226</v>
      </c>
      <c r="D205" s="1" t="str">
        <f>TRIM(_xlfn.XLOOKUP('Результат разбор'!C205,Таблица!A:A,Таблица!B:B,"Ошибка",0))</f>
        <v>S, M, L, XL, XXL</v>
      </c>
      <c r="E205" s="1" t="str">
        <f ca="1">TRIM(_xlfn.XLOOKUP('Результат разбор'!C205,Таблица!A:A,Таблица!E:E,"Ошибка",0))</f>
        <v>Black</v>
      </c>
      <c r="F205" s="1" t="str">
        <f>_xlfn.XLOOKUP(_xlfn.XLOOKUP(C205,Вычисление!B:B,Вычисление!C:C,"-",0),Состав!A:A,Состав!B:B,"-",0)</f>
        <v>100% Фетр</v>
      </c>
    </row>
    <row r="206" spans="2:6" ht="79.900000000000006" customHeight="1" x14ac:dyDescent="0.25">
      <c r="B206" s="16" t="str">
        <f t="shared" si="3"/>
        <v>38345BH_BLACK</v>
      </c>
      <c r="C206" s="1" t="s">
        <v>227</v>
      </c>
      <c r="D206" s="1" t="str">
        <f>TRIM(_xlfn.XLOOKUP('Результат разбор'!C206,Таблица!A:A,Таблица!B:B,"Ошибка",0))</f>
        <v>S, M, L, XL</v>
      </c>
      <c r="E206" s="1" t="s">
        <v>9</v>
      </c>
      <c r="F206" s="1" t="str">
        <f>_xlfn.XLOOKUP(_xlfn.XLOOKUP(C206,Вычисление!B:B,Вычисление!C:C,"-",0),Состав!A:A,Состав!B:B,"-",0)</f>
        <v>100% Фетр</v>
      </c>
    </row>
    <row r="207" spans="2:6" ht="81.95" customHeight="1" x14ac:dyDescent="0.25">
      <c r="B207" s="16" t="str">
        <f t="shared" si="3"/>
        <v>38345BH_CHOCOLATE</v>
      </c>
      <c r="C207" s="1" t="s">
        <v>227</v>
      </c>
      <c r="D207" s="1" t="str">
        <f>TRIM(_xlfn.XLOOKUP('Результат разбор'!C207,Таблица!A:A,Таблица!B:B,"Ошибка",0))</f>
        <v>S, M, L, XL</v>
      </c>
      <c r="E207" s="1" t="s">
        <v>534</v>
      </c>
      <c r="F207" s="1" t="str">
        <f>_xlfn.XLOOKUP(_xlfn.XLOOKUP(C207,Вычисление!B:B,Вычисление!C:C,"-",0),Состав!A:A,Состав!B:B,"-",0)</f>
        <v>100% Фетр</v>
      </c>
    </row>
    <row r="208" spans="2:6" ht="108.95" customHeight="1" x14ac:dyDescent="0.25">
      <c r="B208" s="16" t="str">
        <f t="shared" si="3"/>
        <v>38345BH_FOREST</v>
      </c>
      <c r="C208" s="1" t="s">
        <v>227</v>
      </c>
      <c r="D208" s="1" t="str">
        <f>TRIM(_xlfn.XLOOKUP('Результат разбор'!C208,Таблица!A:A,Таблица!B:B,"Ошибка",0))</f>
        <v>S, M, L, XL</v>
      </c>
      <c r="E208" s="1" t="s">
        <v>535</v>
      </c>
      <c r="F208" s="1" t="str">
        <f>_xlfn.XLOOKUP(_xlfn.XLOOKUP(C208,Вычисление!B:B,Вычисление!C:C,"-",0),Состав!A:A,Состав!B:B,"-",0)</f>
        <v>100% Фетр</v>
      </c>
    </row>
    <row r="209" spans="2:6" ht="79.349999999999994" customHeight="1" x14ac:dyDescent="0.25">
      <c r="B209" s="16" t="str">
        <f t="shared" si="3"/>
        <v>38345BH_NAVY</v>
      </c>
      <c r="C209" s="1" t="s">
        <v>227</v>
      </c>
      <c r="D209" s="1" t="str">
        <f>TRIM(_xlfn.XLOOKUP('Результат разбор'!C209,Таблица!A:A,Таблица!B:B,"Ошибка",0))</f>
        <v>S, M, L, XL</v>
      </c>
      <c r="E209" s="1" t="s">
        <v>508</v>
      </c>
      <c r="F209" s="1" t="str">
        <f>_xlfn.XLOOKUP(_xlfn.XLOOKUP(C209,Вычисление!B:B,Вычисление!C:C,"-",0),Состав!A:A,Состав!B:B,"-",0)</f>
        <v>100% Фетр</v>
      </c>
    </row>
    <row r="210" spans="2:6" ht="78.400000000000006" customHeight="1" x14ac:dyDescent="0.25">
      <c r="B210" s="16" t="str">
        <f t="shared" ca="1" si="3"/>
        <v>3817_BLACK</v>
      </c>
      <c r="C210" s="1" t="s">
        <v>223</v>
      </c>
      <c r="D210" s="1" t="str">
        <f>TRIM(_xlfn.XLOOKUP('Результат разбор'!C210,Таблица!A:A,Таблица!B:B,"Ошибка",0))</f>
        <v>S, M, L, XL, XXL</v>
      </c>
      <c r="E210" s="1" t="str">
        <f ca="1">TRIM(_xlfn.XLOOKUP('Результат разбор'!C210,Таблица!A:A,Таблица!E:E,"Ошибка",0))</f>
        <v>Black</v>
      </c>
      <c r="F210" s="1" t="str">
        <f>_xlfn.XLOOKUP(_xlfn.XLOOKUP(C210,Вычисление!B:B,Вычисление!C:C,"-",0),Состав!A:A,Состав!B:B,"-",0)</f>
        <v>100% Фетр</v>
      </c>
    </row>
    <row r="211" spans="2:6" ht="76.349999999999994" customHeight="1" x14ac:dyDescent="0.25">
      <c r="B211" s="16" t="str">
        <f t="shared" si="3"/>
        <v>71001BH_BITTERCHOCOLATE</v>
      </c>
      <c r="C211" s="1" t="s">
        <v>244</v>
      </c>
      <c r="D211" s="1" t="str">
        <f>TRIM(_xlfn.XLOOKUP('Результат разбор'!C211,Таблица!A:A,Таблица!B:B,"Ошибка",0))</f>
        <v>S, M, L, XL</v>
      </c>
      <c r="E211" s="1" t="s">
        <v>475</v>
      </c>
      <c r="F211" s="1" t="str">
        <f>_xlfn.XLOOKUP(_xlfn.XLOOKUP(C211,Вычисление!B:B,Вычисление!C:C,"-",0),Состав!A:A,Состав!B:B,"-",0)</f>
        <v>100% Фетр</v>
      </c>
    </row>
    <row r="212" spans="2:6" ht="78.75" customHeight="1" x14ac:dyDescent="0.25">
      <c r="B212" s="16" t="str">
        <f t="shared" si="3"/>
        <v>71001BH_BLACK</v>
      </c>
      <c r="C212" s="1" t="s">
        <v>244</v>
      </c>
      <c r="D212" s="1" t="str">
        <f>TRIM(_xlfn.XLOOKUP('Результат разбор'!C212,Таблица!A:A,Таблица!B:B,"Ошибка",0))</f>
        <v>S, M, L, XL</v>
      </c>
      <c r="E212" s="1" t="s">
        <v>9</v>
      </c>
      <c r="F212" s="1" t="str">
        <f>_xlfn.XLOOKUP(_xlfn.XLOOKUP(C212,Вычисление!B:B,Вычисление!C:C,"-",0),Состав!A:A,Состав!B:B,"-",0)</f>
        <v>100% Фетр</v>
      </c>
    </row>
    <row r="213" spans="2:6" ht="72.2" customHeight="1" x14ac:dyDescent="0.25">
      <c r="B213" s="16" t="str">
        <f t="shared" si="3"/>
        <v>71001BH_MINK</v>
      </c>
      <c r="C213" s="1" t="s">
        <v>244</v>
      </c>
      <c r="D213" s="1" t="str">
        <f>TRIM(_xlfn.XLOOKUP('Результат разбор'!C213,Таблица!A:A,Таблица!B:B,"Ошибка",0))</f>
        <v>S, M, L, XL</v>
      </c>
      <c r="E213" s="1" t="s">
        <v>533</v>
      </c>
      <c r="F213" s="1" t="str">
        <f>_xlfn.XLOOKUP(_xlfn.XLOOKUP(C213,Вычисление!B:B,Вычисление!C:C,"-",0),Состав!A:A,Состав!B:B,"-",0)</f>
        <v>100% Фетр</v>
      </c>
    </row>
    <row r="214" spans="2:6" ht="108.95" customHeight="1" x14ac:dyDescent="0.25">
      <c r="B214" s="16" t="str">
        <f t="shared" si="3"/>
        <v>71001BH_NIGHTSHADE</v>
      </c>
      <c r="C214" s="1" t="s">
        <v>244</v>
      </c>
      <c r="D214" s="1" t="str">
        <f>TRIM(_xlfn.XLOOKUP('Результат разбор'!C214,Таблица!A:A,Таблица!B:B,"Ошибка",0))</f>
        <v>S, M, L, XL</v>
      </c>
      <c r="E214" s="1" t="s">
        <v>476</v>
      </c>
      <c r="F214" s="1" t="str">
        <f>_xlfn.XLOOKUP(_xlfn.XLOOKUP(C214,Вычисление!B:B,Вычисление!C:C,"-",0),Состав!A:A,Состав!B:B,"-",0)</f>
        <v>100% Фетр</v>
      </c>
    </row>
    <row r="215" spans="2:6" ht="78" customHeight="1" x14ac:dyDescent="0.25">
      <c r="B215" s="16" t="str">
        <f t="shared" si="3"/>
        <v>71001BH_NAVY</v>
      </c>
      <c r="C215" s="1" t="s">
        <v>244</v>
      </c>
      <c r="D215" s="1" t="str">
        <f>TRIM(_xlfn.XLOOKUP('Результат разбор'!C215,Таблица!A:A,Таблица!B:B,"Ошибка",0))</f>
        <v>S, M, L, XL</v>
      </c>
      <c r="E215" s="1" t="s">
        <v>508</v>
      </c>
      <c r="F215" s="1" t="str">
        <f>_xlfn.XLOOKUP(_xlfn.XLOOKUP(C215,Вычисление!B:B,Вычисление!C:C,"-",0),Состав!A:A,Состав!B:B,"-",0)</f>
        <v>100% Фетр</v>
      </c>
    </row>
    <row r="216" spans="2:6" ht="108.95" customHeight="1" x14ac:dyDescent="0.25">
      <c r="B216" s="16" t="str">
        <f t="shared" si="3"/>
        <v>38357BH_BLACK</v>
      </c>
      <c r="C216" s="1" t="s">
        <v>238</v>
      </c>
      <c r="D216" s="1" t="str">
        <f>TRIM(_xlfn.XLOOKUP('Результат разбор'!C216,Таблица!A:A,Таблица!B:B,"Ошибка",0))</f>
        <v>S, M, L, XL</v>
      </c>
      <c r="E216" s="1" t="s">
        <v>9</v>
      </c>
      <c r="F216" s="1" t="str">
        <f>_xlfn.XLOOKUP(_xlfn.XLOOKUP(C216,Вычисление!B:B,Вычисление!C:C,"-",0),Состав!A:A,Состав!B:B,"-",0)</f>
        <v>100% Фетр</v>
      </c>
    </row>
    <row r="217" spans="2:6" ht="108.95" customHeight="1" x14ac:dyDescent="0.25">
      <c r="B217" s="16" t="str">
        <f t="shared" si="3"/>
        <v>38357BH_SILVERSAND</v>
      </c>
      <c r="C217" s="1" t="s">
        <v>238</v>
      </c>
      <c r="D217" s="1" t="str">
        <f>TRIM(_xlfn.XLOOKUP('Результат разбор'!C217,Таблица!A:A,Таблица!B:B,"Ошибка",0))</f>
        <v>S, M, L, XL</v>
      </c>
      <c r="E217" s="1" t="s">
        <v>477</v>
      </c>
      <c r="F217" s="1" t="str">
        <f>_xlfn.XLOOKUP(_xlfn.XLOOKUP(C217,Вычисление!B:B,Вычисление!C:C,"-",0),Состав!A:A,Состав!B:B,"-",0)</f>
        <v>100% Фетр</v>
      </c>
    </row>
    <row r="218" spans="2:6" ht="72.400000000000006" customHeight="1" x14ac:dyDescent="0.25">
      <c r="B218" s="16" t="str">
        <f t="shared" si="3"/>
        <v>38350BH_BLACK</v>
      </c>
      <c r="C218" s="1" t="s">
        <v>234</v>
      </c>
      <c r="D218" s="1" t="str">
        <f>TRIM(_xlfn.XLOOKUP('Результат разбор'!C218,Таблица!A:A,Таблица!B:B,"Ошибка",0))</f>
        <v>S, M, L, XL</v>
      </c>
      <c r="E218" s="1" t="s">
        <v>9</v>
      </c>
      <c r="F218" s="1" t="str">
        <f>_xlfn.XLOOKUP(_xlfn.XLOOKUP(C218,Вычисление!B:B,Вычисление!C:C,"-",0),Состав!A:A,Состав!B:B,"-",0)</f>
        <v>100% Фетр</v>
      </c>
    </row>
    <row r="219" spans="2:6" ht="108.95" customHeight="1" x14ac:dyDescent="0.25">
      <c r="B219" s="16" t="str">
        <f t="shared" si="3"/>
        <v>38350BH_CARAMEL</v>
      </c>
      <c r="C219" s="1" t="s">
        <v>234</v>
      </c>
      <c r="D219" s="1" t="str">
        <f>TRIM(_xlfn.XLOOKUP('Результат разбор'!C219,Таблица!A:A,Таблица!B:B,"Ошибка",0))</f>
        <v>S, M, L, XL</v>
      </c>
      <c r="E219" s="1" t="s">
        <v>531</v>
      </c>
      <c r="F219" s="1" t="str">
        <f>_xlfn.XLOOKUP(_xlfn.XLOOKUP(C219,Вычисление!B:B,Вычисление!C:C,"-",0),Состав!A:A,Состав!B:B,"-",0)</f>
        <v>100% Фетр</v>
      </c>
    </row>
    <row r="220" spans="2:6" ht="108.95" customHeight="1" x14ac:dyDescent="0.25">
      <c r="B220" s="16" t="str">
        <f t="shared" si="3"/>
        <v>38350BH_NAVY</v>
      </c>
      <c r="C220" s="1" t="s">
        <v>234</v>
      </c>
      <c r="D220" s="1" t="str">
        <f>TRIM(_xlfn.XLOOKUP('Результат разбор'!C220,Таблица!A:A,Таблица!B:B,"Ошибка",0))</f>
        <v>S, M, L, XL</v>
      </c>
      <c r="E220" s="1" t="s">
        <v>508</v>
      </c>
      <c r="F220" s="1" t="str">
        <f>_xlfn.XLOOKUP(_xlfn.XLOOKUP(C220,Вычисление!B:B,Вычисление!C:C,"-",0),Состав!A:A,Состав!B:B,"-",0)</f>
        <v>100% Фетр</v>
      </c>
    </row>
    <row r="221" spans="2:6" ht="108.95" customHeight="1" x14ac:dyDescent="0.25">
      <c r="B221" s="16" t="str">
        <f t="shared" si="3"/>
        <v>38350BH_OLIVE</v>
      </c>
      <c r="C221" s="1" t="s">
        <v>234</v>
      </c>
      <c r="D221" s="1" t="str">
        <f>TRIM(_xlfn.XLOOKUP('Результат разбор'!C221,Таблица!A:A,Таблица!B:B,"Ошибка",0))</f>
        <v>S, M, L, XL</v>
      </c>
      <c r="E221" s="1" t="s">
        <v>532</v>
      </c>
      <c r="F221" s="1" t="str">
        <f>_xlfn.XLOOKUP(_xlfn.XLOOKUP(C221,Вычисление!B:B,Вычисление!C:C,"-",0),Состав!A:A,Состав!B:B,"-",0)</f>
        <v>100% Фетр</v>
      </c>
    </row>
    <row r="222" spans="2:6" ht="108.95" customHeight="1" x14ac:dyDescent="0.25">
      <c r="B222" s="16" t="str">
        <f t="shared" si="3"/>
        <v>10001BH_BLACK</v>
      </c>
      <c r="C222" s="1" t="s">
        <v>246</v>
      </c>
      <c r="D222" s="1" t="str">
        <f>TRIM(_xlfn.XLOOKUP('Результат разбор'!C222,Таблица!A:A,Таблица!B:B,"Ошибка",0))</f>
        <v>S, M, L, XL</v>
      </c>
      <c r="E222" s="1" t="s">
        <v>9</v>
      </c>
      <c r="F222" s="1" t="str">
        <f>_xlfn.XLOOKUP(_xlfn.XLOOKUP(C222,Вычисление!B:B,Вычисление!C:C,"-",0),Состав!A:A,Состав!B:B,"-",0)</f>
        <v>100% Фетр</v>
      </c>
    </row>
    <row r="223" spans="2:6" ht="108.95" customHeight="1" x14ac:dyDescent="0.25">
      <c r="B223" s="16" t="str">
        <f t="shared" si="3"/>
        <v>10001BH_OLIVEOIL</v>
      </c>
      <c r="C223" s="1" t="s">
        <v>246</v>
      </c>
      <c r="D223" s="1" t="str">
        <f>TRIM(_xlfn.XLOOKUP('Результат разбор'!C223,Таблица!A:A,Таблица!B:B,"Ошибка",0))</f>
        <v>S, M, L, XL</v>
      </c>
      <c r="E223" s="1" t="s">
        <v>478</v>
      </c>
      <c r="F223" s="1" t="str">
        <f>_xlfn.XLOOKUP(_xlfn.XLOOKUP(C223,Вычисление!B:B,Вычисление!C:C,"-",0),Состав!A:A,Состав!B:B,"-",0)</f>
        <v>100% Фетр</v>
      </c>
    </row>
    <row r="224" spans="2:6" ht="108.95" customHeight="1" x14ac:dyDescent="0.25">
      <c r="B224" s="16" t="str">
        <f t="shared" si="3"/>
        <v>10001BH_PLAZATAUPE</v>
      </c>
      <c r="C224" s="1" t="s">
        <v>246</v>
      </c>
      <c r="D224" s="1" t="str">
        <f>TRIM(_xlfn.XLOOKUP('Результат разбор'!C224,Таблица!A:A,Таблица!B:B,"Ошибка",0))</f>
        <v>S, M, L, XL</v>
      </c>
      <c r="E224" s="1" t="s">
        <v>461</v>
      </c>
      <c r="F224" s="1" t="str">
        <f>_xlfn.XLOOKUP(_xlfn.XLOOKUP(C224,Вычисление!B:B,Вычисление!C:C,"-",0),Состав!A:A,Состав!B:B,"-",0)</f>
        <v>100% Фетр</v>
      </c>
    </row>
    <row r="225" spans="2:6" ht="108.95" customHeight="1" x14ac:dyDescent="0.25">
      <c r="B225" s="16" t="str">
        <f t="shared" si="3"/>
        <v>38358BH_OCHRE</v>
      </c>
      <c r="C225" s="1" t="s">
        <v>253</v>
      </c>
      <c r="D225" s="1" t="str">
        <f>TRIM(_xlfn.XLOOKUP('Результат разбор'!C225,Таблица!A:A,Таблица!B:B,"Ошибка",0))</f>
        <v>S, M, L, XL</v>
      </c>
      <c r="E225" s="1" t="s">
        <v>512</v>
      </c>
      <c r="F225" s="1" t="str">
        <f>_xlfn.XLOOKUP(_xlfn.XLOOKUP(C225,Вычисление!B:B,Вычисление!C:C,"-",0),Состав!A:A,Состав!B:B,"-",0)</f>
        <v>100% Фетр</v>
      </c>
    </row>
    <row r="226" spans="2:6" ht="108.95" customHeight="1" x14ac:dyDescent="0.25">
      <c r="B226" s="16" t="str">
        <f t="shared" si="3"/>
        <v>38358BH_SOFTKHAKI</v>
      </c>
      <c r="C226" s="1" t="s">
        <v>253</v>
      </c>
      <c r="D226" s="1" t="str">
        <f>TRIM(_xlfn.XLOOKUP('Результат разбор'!C226,Таблица!A:A,Таблица!B:B,"Ошибка",0))</f>
        <v>S, M, L, XL</v>
      </c>
      <c r="E226" s="1" t="s">
        <v>458</v>
      </c>
      <c r="F226" s="1" t="str">
        <f>_xlfn.XLOOKUP(_xlfn.XLOOKUP(C226,Вычисление!B:B,Вычисление!C:C,"-",0),Состав!A:A,Состав!B:B,"-",0)</f>
        <v>100% Фетр</v>
      </c>
    </row>
    <row r="227" spans="2:6" ht="74.45" customHeight="1" x14ac:dyDescent="0.25">
      <c r="B227" s="16" t="str">
        <f t="shared" si="3"/>
        <v>38349BH_BLACK</v>
      </c>
      <c r="C227" s="1" t="s">
        <v>257</v>
      </c>
      <c r="D227" s="1" t="str">
        <f>TRIM(_xlfn.XLOOKUP('Результат разбор'!C227,Таблица!A:A,Таблица!B:B,"Ошибка",0))</f>
        <v>S, M, L, XL</v>
      </c>
      <c r="E227" s="1" t="s">
        <v>9</v>
      </c>
      <c r="F227" s="1" t="str">
        <f>_xlfn.XLOOKUP(_xlfn.XLOOKUP(C227,Вычисление!B:B,Вычисление!C:C,"-",0),Состав!A:A,Состав!B:B,"-",0)</f>
        <v>100% Фетр</v>
      </c>
    </row>
    <row r="228" spans="2:6" ht="73.900000000000006" customHeight="1" x14ac:dyDescent="0.25">
      <c r="B228" s="16" t="str">
        <f t="shared" si="3"/>
        <v>38349BH_NAVY</v>
      </c>
      <c r="C228" s="1" t="s">
        <v>257</v>
      </c>
      <c r="D228" s="1" t="str">
        <f>TRIM(_xlfn.XLOOKUP('Результат разбор'!C228,Таблица!A:A,Таблица!B:B,"Ошибка",0))</f>
        <v>S, M, L, XL</v>
      </c>
      <c r="E228" s="1" t="s">
        <v>508</v>
      </c>
      <c r="F228" s="1" t="str">
        <f>_xlfn.XLOOKUP(_xlfn.XLOOKUP(C228,Вычисление!B:B,Вычисление!C:C,"-",0),Состав!A:A,Состав!B:B,"-",0)</f>
        <v>100% Фетр</v>
      </c>
    </row>
    <row r="229" spans="2:6" ht="69.599999999999994" customHeight="1" x14ac:dyDescent="0.25">
      <c r="B229" s="16" t="str">
        <f t="shared" ca="1" si="3"/>
        <v>1451_BLACK</v>
      </c>
      <c r="C229" s="1" t="s">
        <v>260</v>
      </c>
      <c r="D229" s="1" t="str">
        <f>TRIM(_xlfn.XLOOKUP('Результат разбор'!C229,Таблица!A:A,Таблица!B:B,"Ошибка",0))</f>
        <v>6 3/4, 6 7/8, 7, 7 1/8, 7 1/4, 7 3/8, 7 1/2, 7 5/8</v>
      </c>
      <c r="E229" s="1" t="str">
        <f ca="1">TRIM(_xlfn.XLOOKUP('Результат разбор'!C229,Таблица!A:A,Таблица!E:E,"Ошибка",0))</f>
        <v>Black</v>
      </c>
      <c r="F229" s="1" t="str">
        <f>_xlfn.XLOOKUP(_xlfn.XLOOKUP(C229,Вычисление!B:B,Вычисление!C:C,"-",0),Состав!A:A,Состав!B:B,"-",0)</f>
        <v>100% Фетр</v>
      </c>
    </row>
    <row r="230" spans="2:6" ht="91.35" customHeight="1" x14ac:dyDescent="0.25">
      <c r="B230" s="16" t="str">
        <f t="shared" si="3"/>
        <v>3816_BLACK</v>
      </c>
      <c r="C230" s="1" t="s">
        <v>270</v>
      </c>
      <c r="D230" s="1" t="str">
        <f>TRIM(_xlfn.XLOOKUP('Результат разбор'!C230,Таблица!A:A,Таблица!B:B,"Ошибка",0))</f>
        <v>S, M, L, XL, XXL</v>
      </c>
      <c r="E230" s="1" t="s">
        <v>9</v>
      </c>
      <c r="F230" s="1" t="str">
        <f>_xlfn.XLOOKUP(_xlfn.XLOOKUP(C230,Вычисление!B:B,Вычисление!C:C,"-",0),Состав!A:A,Состав!B:B,"-",0)</f>
        <v>100% Фетр</v>
      </c>
    </row>
    <row r="231" spans="2:6" ht="91.35" customHeight="1" x14ac:dyDescent="0.25">
      <c r="B231" s="16" t="str">
        <f t="shared" si="3"/>
        <v>3816_BROWN</v>
      </c>
      <c r="C231" s="1" t="s">
        <v>270</v>
      </c>
      <c r="D231" s="1" t="str">
        <f>TRIM(_xlfn.XLOOKUP('Результат разбор'!C231,Таблица!A:A,Таблица!B:B,"Ошибка",0))</f>
        <v>S, M, L, XL, XXL</v>
      </c>
      <c r="E231" s="1" t="s">
        <v>317</v>
      </c>
      <c r="F231" s="1" t="str">
        <f>_xlfn.XLOOKUP(_xlfn.XLOOKUP(C231,Вычисление!B:B,Вычисление!C:C,"-",0),Состав!A:A,Состав!B:B,"-",0)</f>
        <v>100% Фетр</v>
      </c>
    </row>
    <row r="232" spans="2:6" ht="77.849999999999994" customHeight="1" x14ac:dyDescent="0.25">
      <c r="B232" s="16" t="str">
        <f t="shared" si="3"/>
        <v>3816_WHITE</v>
      </c>
      <c r="C232" s="1" t="s">
        <v>270</v>
      </c>
      <c r="D232" s="1" t="str">
        <f>TRIM(_xlfn.XLOOKUP('Результат разбор'!C232,Таблица!A:A,Таблица!B:B,"Ошибка",0))</f>
        <v>S, M, L, XL, XXL</v>
      </c>
      <c r="E232" s="1" t="s">
        <v>530</v>
      </c>
      <c r="F232" s="1" t="str">
        <f>_xlfn.XLOOKUP(_xlfn.XLOOKUP(C232,Вычисление!B:B,Вычисление!C:C,"-",0),Состав!A:A,Состав!B:B,"-",0)</f>
        <v>100% Фетр</v>
      </c>
    </row>
    <row r="233" spans="2:6" ht="80.650000000000006" customHeight="1" x14ac:dyDescent="0.25">
      <c r="B233" s="16" t="str">
        <f t="shared" si="3"/>
        <v>1452_BLACK</v>
      </c>
      <c r="C233" s="1" t="s">
        <v>263</v>
      </c>
      <c r="D233" s="1" t="str">
        <f>TRIM(_xlfn.XLOOKUP('Результат разбор'!C233,Таблица!A:A,Таблица!B:B,"Ошибка",0))</f>
        <v>6 3/4, 6 7/8, 7, 7 1/8, 7 1/4, 7 3/8, 7 1/2, 7 5/8</v>
      </c>
      <c r="E233" s="1" t="s">
        <v>9</v>
      </c>
      <c r="F233" s="1" t="str">
        <f>_xlfn.XLOOKUP(_xlfn.XLOOKUP(C233,Вычисление!B:B,Вычисление!C:C,"-",0),Состав!A:A,Состав!B:B,"-",0)</f>
        <v>100% Фетр</v>
      </c>
    </row>
    <row r="234" spans="2:6" ht="80.650000000000006" customHeight="1" x14ac:dyDescent="0.25">
      <c r="B234" s="16" t="str">
        <f t="shared" si="3"/>
        <v>1452_HEMLOCK</v>
      </c>
      <c r="C234" s="1" t="s">
        <v>263</v>
      </c>
      <c r="D234" s="1" t="str">
        <f>TRIM(_xlfn.XLOOKUP('Результат разбор'!C234,Таблица!A:A,Таблица!B:B,"Ошибка",0))</f>
        <v>6 3/4, 6 7/8, 7, 7 1/8, 7 1/4, 7 3/8, 7 1/2, 7 5/8</v>
      </c>
      <c r="E234" s="1" t="s">
        <v>529</v>
      </c>
      <c r="F234" s="1" t="str">
        <f>_xlfn.XLOOKUP(_xlfn.XLOOKUP(C234,Вычисление!B:B,Вычисление!C:C,"-",0),Состав!A:A,Состав!B:B,"-",0)</f>
        <v>100% Фетр</v>
      </c>
    </row>
    <row r="235" spans="2:6" ht="89.65" customHeight="1" x14ac:dyDescent="0.25">
      <c r="B235" s="16" t="str">
        <f t="shared" ca="1" si="3"/>
        <v>3813_BLACK</v>
      </c>
      <c r="C235" s="1" t="s">
        <v>267</v>
      </c>
      <c r="D235" s="1" t="str">
        <f>TRIM(_xlfn.XLOOKUP('Результат разбор'!C235,Таблица!A:A,Таблица!B:B,"Ошибка",0))</f>
        <v>S, M, L, XL</v>
      </c>
      <c r="E235" s="1" t="str">
        <f ca="1">TRIM(_xlfn.XLOOKUP('Результат разбор'!C235,Таблица!A:A,Таблица!E:E,"Ошибка",0))</f>
        <v>Black</v>
      </c>
      <c r="F235" s="1" t="str">
        <f>_xlfn.XLOOKUP(_xlfn.XLOOKUP(C235,Вычисление!B:B,Вычисление!C:C,"-",0),Состав!A:A,Состав!B:B,"-",0)</f>
        <v>100% Фетр</v>
      </c>
    </row>
    <row r="236" spans="2:6" ht="108.95" customHeight="1" x14ac:dyDescent="0.25">
      <c r="B236" s="16" t="str">
        <f t="shared" si="3"/>
        <v>81670_FOG</v>
      </c>
      <c r="C236" s="1" t="s">
        <v>272</v>
      </c>
      <c r="D236" s="1" t="str">
        <f>TRIM(_xlfn.XLOOKUP('Результат разбор'!C236,Таблица!A:A,Таблица!B:B,"Ошибка",0))</f>
        <v>S, M, L, XL, XXL</v>
      </c>
      <c r="E236" s="1" t="s">
        <v>528</v>
      </c>
      <c r="F236" s="1" t="str">
        <f>_xlfn.XLOOKUP(_xlfn.XLOOKUP(C236,Вычисление!B:B,Вычисление!C:C,"-",0),Состав!A:A,Состав!B:B,"-",0)</f>
        <v>100% Полиэстер</v>
      </c>
    </row>
    <row r="237" spans="2:6" ht="82.9" customHeight="1" x14ac:dyDescent="0.25">
      <c r="B237" s="16" t="str">
        <f t="shared" si="3"/>
        <v>81670_LATTE</v>
      </c>
      <c r="C237" s="1" t="s">
        <v>272</v>
      </c>
      <c r="D237" s="1" t="str">
        <f>TRIM(_xlfn.XLOOKUP('Результат разбор'!C237,Таблица!A:A,Таблица!B:B,"Ошибка",0))</f>
        <v>S, M, L, XL, XXL</v>
      </c>
      <c r="E237" s="1" t="s">
        <v>523</v>
      </c>
      <c r="F237" s="1" t="str">
        <f>_xlfn.XLOOKUP(_xlfn.XLOOKUP(C237,Вычисление!B:B,Вычисление!C:C,"-",0),Состав!A:A,Состав!B:B,"-",0)</f>
        <v>100% Полиэстер</v>
      </c>
    </row>
    <row r="238" spans="2:6" ht="80.849999999999994" customHeight="1" x14ac:dyDescent="0.25">
      <c r="B238" s="16" t="str">
        <f t="shared" si="3"/>
        <v>81670_NAVY</v>
      </c>
      <c r="C238" s="1" t="s">
        <v>272</v>
      </c>
      <c r="D238" s="1" t="str">
        <f>TRIM(_xlfn.XLOOKUP('Результат разбор'!C238,Таблица!A:A,Таблица!B:B,"Ошибка",0))</f>
        <v>S, M, L, XL, XXL</v>
      </c>
      <c r="E238" s="1" t="s">
        <v>508</v>
      </c>
      <c r="F238" s="1" t="str">
        <f>_xlfn.XLOOKUP(_xlfn.XLOOKUP(C238,Вычисление!B:B,Вычисление!C:C,"-",0),Состав!A:A,Состав!B:B,"-",0)</f>
        <v>100% Полиэстер</v>
      </c>
    </row>
    <row r="239" spans="2:6" ht="78.599999999999994" customHeight="1" x14ac:dyDescent="0.25">
      <c r="B239" s="16" t="str">
        <f t="shared" si="3"/>
        <v>81670_STATIC</v>
      </c>
      <c r="C239" s="1" t="s">
        <v>272</v>
      </c>
      <c r="D239" s="1" t="str">
        <f>TRIM(_xlfn.XLOOKUP('Результат разбор'!C239,Таблица!A:A,Таблица!B:B,"Ошибка",0))</f>
        <v>S, M, L, XL, XXL</v>
      </c>
      <c r="E239" s="1" t="s">
        <v>524</v>
      </c>
      <c r="F239" s="1" t="str">
        <f>_xlfn.XLOOKUP(_xlfn.XLOOKUP(C239,Вычисление!B:B,Вычисление!C:C,"-",0),Состав!A:A,Состав!B:B,"-",0)</f>
        <v>100% Полиэстер</v>
      </c>
    </row>
    <row r="240" spans="2:6" ht="108.95" customHeight="1" x14ac:dyDescent="0.25">
      <c r="B240" s="16" t="str">
        <f t="shared" si="3"/>
        <v>81670_TAN</v>
      </c>
      <c r="C240" s="1" t="s">
        <v>272</v>
      </c>
      <c r="D240" s="1" t="str">
        <f>TRIM(_xlfn.XLOOKUP('Результат разбор'!C240,Таблица!A:A,Таблица!B:B,"Ошибка",0))</f>
        <v>S, M, L, XL, XXL</v>
      </c>
      <c r="E240" s="1" t="s">
        <v>509</v>
      </c>
      <c r="F240" s="1" t="str">
        <f>_xlfn.XLOOKUP(_xlfn.XLOOKUP(C240,Вычисление!B:B,Вычисление!C:C,"-",0),Состав!A:A,Состав!B:B,"-",0)</f>
        <v>100% Полиэстер</v>
      </c>
    </row>
    <row r="241" spans="2:6" ht="84.95" customHeight="1" x14ac:dyDescent="0.25">
      <c r="B241" s="16" t="str">
        <f t="shared" si="3"/>
        <v>81670_BIRCH</v>
      </c>
      <c r="C241" s="1" t="s">
        <v>272</v>
      </c>
      <c r="D241" s="1" t="str">
        <f>TRIM(_xlfn.XLOOKUP('Результат разбор'!C241,Таблица!A:A,Таблица!B:B,"Ошибка",0))</f>
        <v>S, M, L, XL, XXL</v>
      </c>
      <c r="E241" s="1" t="s">
        <v>525</v>
      </c>
      <c r="F241" s="1" t="str">
        <f>_xlfn.XLOOKUP(_xlfn.XLOOKUP(C241,Вычисление!B:B,Вычисление!C:C,"-",0),Состав!A:A,Состав!B:B,"-",0)</f>
        <v>100% Полиэстер</v>
      </c>
    </row>
    <row r="242" spans="2:6" ht="79.349999999999994" customHeight="1" x14ac:dyDescent="0.25">
      <c r="B242" s="16" t="str">
        <f t="shared" si="3"/>
        <v>81670_BLACK</v>
      </c>
      <c r="C242" s="1" t="s">
        <v>272</v>
      </c>
      <c r="D242" s="1" t="str">
        <f>TRIM(_xlfn.XLOOKUP('Результат разбор'!C242,Таблица!A:A,Таблица!B:B,"Ошибка",0))</f>
        <v>S, M, L, XL, XXL</v>
      </c>
      <c r="E242" s="1" t="s">
        <v>9</v>
      </c>
      <c r="F242" s="1" t="str">
        <f>_xlfn.XLOOKUP(_xlfn.XLOOKUP(C242,Вычисление!B:B,Вычисление!C:C,"-",0),Состав!A:A,Состав!B:B,"-",0)</f>
        <v>100% Полиэстер</v>
      </c>
    </row>
    <row r="243" spans="2:6" ht="42" customHeight="1" x14ac:dyDescent="0.25">
      <c r="B243" s="16" t="str">
        <f t="shared" si="3"/>
        <v>81670_COCONUT</v>
      </c>
      <c r="C243" s="1" t="s">
        <v>272</v>
      </c>
      <c r="D243" s="1" t="str">
        <f>TRIM(_xlfn.XLOOKUP('Результат разбор'!C243,Таблица!A:A,Таблица!B:B,"Ошибка",0))</f>
        <v>S, M, L, XL, XXL</v>
      </c>
      <c r="E243" s="1" t="s">
        <v>526</v>
      </c>
      <c r="F243" s="1" t="str">
        <f>_xlfn.XLOOKUP(_xlfn.XLOOKUP(C243,Вычисление!B:B,Вычисление!C:C,"-",0),Состав!A:A,Состав!B:B,"-",0)</f>
        <v>100% Полиэстер</v>
      </c>
    </row>
    <row r="244" spans="2:6" ht="108.95" customHeight="1" x14ac:dyDescent="0.25">
      <c r="B244" s="16" t="str">
        <f t="shared" si="3"/>
        <v>81670_DEEPRED</v>
      </c>
      <c r="C244" s="1" t="s">
        <v>272</v>
      </c>
      <c r="D244" s="1" t="str">
        <f>TRIM(_xlfn.XLOOKUP('Результат разбор'!C244,Таблица!A:A,Таблица!B:B,"Ошибка",0))</f>
        <v>S, M, L, XL, XXL</v>
      </c>
      <c r="E244" s="1" t="s">
        <v>479</v>
      </c>
      <c r="F244" s="1" t="str">
        <f>_xlfn.XLOOKUP(_xlfn.XLOOKUP(C244,Вычисление!B:B,Вычисление!C:C,"-",0),Состав!A:A,Состав!B:B,"-",0)</f>
        <v>100% Полиэстер</v>
      </c>
    </row>
    <row r="245" spans="2:6" ht="80.849999999999994" customHeight="1" x14ac:dyDescent="0.25">
      <c r="B245" s="16" t="str">
        <f t="shared" si="3"/>
        <v>81670_ESPRESSO</v>
      </c>
      <c r="C245" s="1" t="s">
        <v>272</v>
      </c>
      <c r="D245" s="1" t="str">
        <f>TRIM(_xlfn.XLOOKUP('Результат разбор'!C245,Таблица!A:A,Таблица!B:B,"Ошибка",0))</f>
        <v>S, M, L, XL, XXL</v>
      </c>
      <c r="E245" s="1" t="s">
        <v>527</v>
      </c>
      <c r="F245" s="1" t="str">
        <f>_xlfn.XLOOKUP(_xlfn.XLOOKUP(C245,Вычисление!B:B,Вычисление!C:C,"-",0),Состав!A:A,Состав!B:B,"-",0)</f>
        <v>100% Полиэстер</v>
      </c>
    </row>
    <row r="246" spans="2:6" ht="92.25" customHeight="1" x14ac:dyDescent="0.25">
      <c r="B246" s="16" t="str">
        <f t="shared" si="3"/>
        <v>81690_NAVYMULTI</v>
      </c>
      <c r="C246" s="1" t="s">
        <v>278</v>
      </c>
      <c r="D246" s="1" t="str">
        <f>TRIM(_xlfn.XLOOKUP('Результат разбор'!C246,Таблица!A:A,Таблица!B:B,"Ошибка",0))</f>
        <v>S, M, L, XL, XXL</v>
      </c>
      <c r="E246" s="1" t="s">
        <v>483</v>
      </c>
      <c r="F246" s="1" t="str">
        <f>_xlfn.XLOOKUP(_xlfn.XLOOKUP(C246,Вычисление!B:B,Вычисление!C:C,"-",0),Состав!A:A,Состав!B:B,"-",0)</f>
        <v>100% Полиэстер</v>
      </c>
    </row>
    <row r="247" spans="2:6" ht="108.95" customHeight="1" x14ac:dyDescent="0.25">
      <c r="B247" s="16" t="str">
        <f t="shared" si="3"/>
        <v>81690_NORDICMULTI</v>
      </c>
      <c r="C247" s="1" t="s">
        <v>278</v>
      </c>
      <c r="D247" s="1" t="str">
        <f>TRIM(_xlfn.XLOOKUP('Результат разбор'!C247,Таблица!A:A,Таблица!B:B,"Ошибка",0))</f>
        <v>S, M, L, XL, XXL</v>
      </c>
      <c r="E247" s="1" t="s">
        <v>484</v>
      </c>
      <c r="F247" s="1" t="str">
        <f>_xlfn.XLOOKUP(_xlfn.XLOOKUP(C247,Вычисление!B:B,Вычисление!C:C,"-",0),Состав!A:A,Состав!B:B,"-",0)</f>
        <v>100% Полиэстер</v>
      </c>
    </row>
    <row r="248" spans="2:6" ht="90.2" customHeight="1" x14ac:dyDescent="0.25">
      <c r="B248" s="16" t="str">
        <f t="shared" si="3"/>
        <v>81690_OVERCAST</v>
      </c>
      <c r="C248" s="1" t="s">
        <v>278</v>
      </c>
      <c r="D248" s="1" t="str">
        <f>TRIM(_xlfn.XLOOKUP('Результат разбор'!C248,Таблица!A:A,Таблица!B:B,"Ошибка",0))</f>
        <v>S, M, L, XL, XXL</v>
      </c>
      <c r="E248" s="1" t="s">
        <v>521</v>
      </c>
      <c r="F248" s="1" t="str">
        <f>_xlfn.XLOOKUP(_xlfn.XLOOKUP(C248,Вычисление!B:B,Вычисление!C:C,"-",0),Состав!A:A,Состав!B:B,"-",0)</f>
        <v>100% Полиэстер</v>
      </c>
    </row>
    <row r="249" spans="2:6" ht="108.95" customHeight="1" x14ac:dyDescent="0.25">
      <c r="B249" s="16" t="str">
        <f t="shared" si="3"/>
        <v>81690_SKYDIVER</v>
      </c>
      <c r="C249" s="1" t="s">
        <v>278</v>
      </c>
      <c r="D249" s="1" t="str">
        <f>TRIM(_xlfn.XLOOKUP('Результат разбор'!C249,Таблица!A:A,Таблица!B:B,"Ошибка",0))</f>
        <v>S, M, L, XL, XXL</v>
      </c>
      <c r="E249" s="1" t="s">
        <v>522</v>
      </c>
      <c r="F249" s="1" t="str">
        <f>_xlfn.XLOOKUP(_xlfn.XLOOKUP(C249,Вычисление!B:B,Вычисление!C:C,"-",0),Состав!A:A,Состав!B:B,"-",0)</f>
        <v>100% Полиэстер</v>
      </c>
    </row>
    <row r="250" spans="2:6" ht="70.5" customHeight="1" x14ac:dyDescent="0.25">
      <c r="B250" s="16" t="str">
        <f t="shared" si="3"/>
        <v>81690_WOODSMULTI</v>
      </c>
      <c r="C250" s="1" t="s">
        <v>278</v>
      </c>
      <c r="D250" s="1" t="str">
        <f>TRIM(_xlfn.XLOOKUP('Результат разбор'!C250,Таблица!A:A,Таблица!B:B,"Ошибка",0))</f>
        <v>S, M, L, XL, XXL</v>
      </c>
      <c r="E250" s="1" t="s">
        <v>482</v>
      </c>
      <c r="F250" s="1" t="str">
        <f>_xlfn.XLOOKUP(_xlfn.XLOOKUP(C250,Вычисление!B:B,Вычисление!C:C,"-",0),Состав!A:A,Состав!B:B,"-",0)</f>
        <v>100% Полиэстер</v>
      </c>
    </row>
    <row r="251" spans="2:6" ht="77.25" customHeight="1" x14ac:dyDescent="0.25">
      <c r="B251" s="16" t="str">
        <f t="shared" si="3"/>
        <v>81690_CEMENTMULTI</v>
      </c>
      <c r="C251" s="1" t="s">
        <v>278</v>
      </c>
      <c r="D251" s="1" t="str">
        <f>TRIM(_xlfn.XLOOKUP('Результат разбор'!C251,Таблица!A:A,Таблица!B:B,"Ошибка",0))</f>
        <v>S, M, L, XL, XXL</v>
      </c>
      <c r="E251" s="1" t="s">
        <v>485</v>
      </c>
      <c r="F251" s="1" t="str">
        <f>_xlfn.XLOOKUP(_xlfn.XLOOKUP(C251,Вычисление!B:B,Вычисление!C:C,"-",0),Состав!A:A,Состав!B:B,"-",0)</f>
        <v>100% Полиэстер</v>
      </c>
    </row>
    <row r="252" spans="2:6" ht="108.95" customHeight="1" x14ac:dyDescent="0.25">
      <c r="B252" s="16" t="str">
        <f t="shared" si="3"/>
        <v>81690_DEEPREDMULTI</v>
      </c>
      <c r="C252" s="1" t="s">
        <v>278</v>
      </c>
      <c r="D252" s="1" t="str">
        <f>TRIM(_xlfn.XLOOKUP('Результат разбор'!C252,Таблица!A:A,Таблица!B:B,"Ошибка",0))</f>
        <v>S, M, L, XL, XXL</v>
      </c>
      <c r="E252" s="1" t="s">
        <v>734</v>
      </c>
      <c r="F252" s="1" t="str">
        <f>_xlfn.XLOOKUP(_xlfn.XLOOKUP(C252,Вычисление!B:B,Вычисление!C:C,"-",0),Состав!A:A,Состав!B:B,"-",0)</f>
        <v>100% Полиэстер</v>
      </c>
    </row>
    <row r="253" spans="2:6" ht="108.95" customHeight="1" x14ac:dyDescent="0.25">
      <c r="B253" s="16" t="str">
        <f t="shared" si="3"/>
        <v>81690_LIGHTGREYMULTI</v>
      </c>
      <c r="C253" s="1" t="s">
        <v>278</v>
      </c>
      <c r="D253" s="1" t="str">
        <f>TRIM(_xlfn.XLOOKUP('Результат разбор'!C253,Таблица!A:A,Таблица!B:B,"Ошибка",0))</f>
        <v>S, M, L, XL, XXL</v>
      </c>
      <c r="E253" s="1" t="s">
        <v>735</v>
      </c>
      <c r="F253" s="1" t="str">
        <f>_xlfn.XLOOKUP(_xlfn.XLOOKUP(C253,Вычисление!B:B,Вычисление!C:C,"-",0),Состав!A:A,Состав!B:B,"-",0)</f>
        <v>100% Полиэстер</v>
      </c>
    </row>
    <row r="254" spans="2:6" ht="92.1" customHeight="1" x14ac:dyDescent="0.25">
      <c r="B254" s="16" t="str">
        <f t="shared" si="3"/>
        <v>81690_NATURALMULTI</v>
      </c>
      <c r="C254" s="1" t="s">
        <v>278</v>
      </c>
      <c r="D254" s="1" t="str">
        <f>TRIM(_xlfn.XLOOKUP('Результат разбор'!C254,Таблица!A:A,Таблица!B:B,"Ошибка",0))</f>
        <v>S, M, L, XL, XXL</v>
      </c>
      <c r="E254" s="1" t="s">
        <v>487</v>
      </c>
      <c r="F254" s="1" t="str">
        <f>_xlfn.XLOOKUP(_xlfn.XLOOKUP(C254,Вычисление!B:B,Вычисление!C:C,"-",0),Состав!A:A,Состав!B:B,"-",0)</f>
        <v>100% Полиэстер</v>
      </c>
    </row>
    <row r="255" spans="2:6" ht="93.95" customHeight="1" x14ac:dyDescent="0.25">
      <c r="B255" s="16" t="str">
        <f t="shared" si="3"/>
        <v>81690_BROWNMULTI</v>
      </c>
      <c r="C255" s="1" t="s">
        <v>278</v>
      </c>
      <c r="D255" s="1" t="str">
        <f>TRIM(_xlfn.XLOOKUP('Результат разбор'!C255,Таблица!A:A,Таблица!B:B,"Ошибка",0))</f>
        <v>S, M, L, XL, XXL</v>
      </c>
      <c r="E255" s="1" t="s">
        <v>480</v>
      </c>
      <c r="F255" s="1" t="str">
        <f>_xlfn.XLOOKUP(_xlfn.XLOOKUP(C255,Вычисление!B:B,Вычисление!C:C,"-",0),Состав!A:A,Состав!B:B,"-",0)</f>
        <v>100% Полиэстер</v>
      </c>
    </row>
    <row r="256" spans="2:6" ht="89.1" customHeight="1" x14ac:dyDescent="0.25">
      <c r="B256" s="16" t="str">
        <f t="shared" si="3"/>
        <v>81690_CHARCOALMULTI</v>
      </c>
      <c r="C256" s="1" t="s">
        <v>278</v>
      </c>
      <c r="D256" s="1" t="str">
        <f>TRIM(_xlfn.XLOOKUP('Результат разбор'!C256,Таблица!A:A,Таблица!B:B,"Ошибка",0))</f>
        <v>S, M, L, XL, XXL</v>
      </c>
      <c r="E256" s="1" t="s">
        <v>481</v>
      </c>
      <c r="F256" s="1" t="str">
        <f>_xlfn.XLOOKUP(_xlfn.XLOOKUP(C256,Вычисление!B:B,Вычисление!C:C,"-",0),Состав!A:A,Состав!B:B,"-",0)</f>
        <v>100% Полиэстер</v>
      </c>
    </row>
    <row r="257" spans="2:6" ht="108.95" customHeight="1" x14ac:dyDescent="0.25">
      <c r="B257" s="16" t="str">
        <f t="shared" si="3"/>
        <v>25550BH_BLACK</v>
      </c>
      <c r="C257" s="1" t="s">
        <v>281</v>
      </c>
      <c r="D257" s="1" t="str">
        <f>TRIM(_xlfn.XLOOKUP('Результат разбор'!C257,Таблица!A:A,Таблица!B:B,"Ошибка",0))</f>
        <v>S, M, L, XL</v>
      </c>
      <c r="E257" s="1" t="s">
        <v>9</v>
      </c>
      <c r="F257" s="1" t="str">
        <f>_xlfn.XLOOKUP(_xlfn.XLOOKUP(C257,Вычисление!B:B,Вычисление!C:C,"-",0),Состав!A:A,Состав!B:B,"-",0)</f>
        <v>-</v>
      </c>
    </row>
    <row r="258" spans="2:6" ht="108.95" customHeight="1" x14ac:dyDescent="0.25">
      <c r="B258" s="16" t="str">
        <f t="shared" si="3"/>
        <v>25550BH_BLUE</v>
      </c>
      <c r="C258" s="1" t="s">
        <v>281</v>
      </c>
      <c r="D258" s="1" t="str">
        <f>TRIM(_xlfn.XLOOKUP('Результат разбор'!C258,Таблица!A:A,Таблица!B:B,"Ошибка",0))</f>
        <v>S, M, L, XL</v>
      </c>
      <c r="E258" s="1" t="s">
        <v>519</v>
      </c>
      <c r="F258" s="1" t="str">
        <f>_xlfn.XLOOKUP(_xlfn.XLOOKUP(C258,Вычисление!B:B,Вычисление!C:C,"-",0),Состав!A:A,Состав!B:B,"-",0)</f>
        <v>-</v>
      </c>
    </row>
    <row r="259" spans="2:6" ht="108.95" customHeight="1" x14ac:dyDescent="0.25">
      <c r="B259" s="16" t="str">
        <f t="shared" ref="B259:B308" si="4">MID(C259,1,FIND(" ",C259)-1)&amp;"_"&amp;UPPER(SUBSTITUTE(E259," ",""))</f>
        <v>25550BH_BRONZE</v>
      </c>
      <c r="C259" s="1" t="s">
        <v>281</v>
      </c>
      <c r="D259" s="1" t="str">
        <f>TRIM(_xlfn.XLOOKUP('Результат разбор'!C259,Таблица!A:A,Таблица!B:B,"Ошибка",0))</f>
        <v>S, M, L, XL</v>
      </c>
      <c r="E259" s="1" t="s">
        <v>520</v>
      </c>
      <c r="F259" s="1" t="str">
        <f>_xlfn.XLOOKUP(_xlfn.XLOOKUP(C259,Вычисление!B:B,Вычисление!C:C,"-",0),Состав!A:A,Состав!B:B,"-",0)</f>
        <v>-</v>
      </c>
    </row>
    <row r="260" spans="2:6" ht="108.95" customHeight="1" x14ac:dyDescent="0.25">
      <c r="B260" s="16" t="str">
        <f t="shared" si="4"/>
        <v>25552BH_BLACK</v>
      </c>
      <c r="C260" s="1" t="s">
        <v>289</v>
      </c>
      <c r="D260" s="1" t="str">
        <f>TRIM(_xlfn.XLOOKUP('Результат разбор'!C260,Таблица!A:A,Таблица!B:B,"Ошибка",0))</f>
        <v>S, M, L, XL</v>
      </c>
      <c r="E260" s="1" t="s">
        <v>9</v>
      </c>
      <c r="F260" s="1" t="str">
        <f>_xlfn.XLOOKUP(_xlfn.XLOOKUP(C260,Вычисление!B:B,Вычисление!C:C,"-",0),Состав!A:A,Состав!B:B,"-",0)</f>
        <v>50% Шерсть - 50% Полиэстер</v>
      </c>
    </row>
    <row r="261" spans="2:6" ht="108.95" customHeight="1" x14ac:dyDescent="0.25">
      <c r="B261" s="16" t="str">
        <f t="shared" si="4"/>
        <v>25552BH_BLUE</v>
      </c>
      <c r="C261" s="1" t="s">
        <v>289</v>
      </c>
      <c r="D261" s="1" t="str">
        <f>TRIM(_xlfn.XLOOKUP('Результат разбор'!C261,Таблица!A:A,Таблица!B:B,"Ошибка",0))</f>
        <v>S, M, L, XL</v>
      </c>
      <c r="E261" s="1" t="s">
        <v>519</v>
      </c>
      <c r="F261" s="1" t="str">
        <f>_xlfn.XLOOKUP(_xlfn.XLOOKUP(C261,Вычисление!B:B,Вычисление!C:C,"-",0),Состав!A:A,Состав!B:B,"-",0)</f>
        <v>50% Шерсть - 50% Полиэстер</v>
      </c>
    </row>
    <row r="262" spans="2:6" ht="108.95" customHeight="1" x14ac:dyDescent="0.25">
      <c r="B262" s="16" t="str">
        <f t="shared" si="4"/>
        <v>25552BH_BRONZE</v>
      </c>
      <c r="C262" s="1" t="s">
        <v>289</v>
      </c>
      <c r="D262" s="1" t="str">
        <f>TRIM(_xlfn.XLOOKUP('Результат разбор'!C262,Таблица!A:A,Таблица!B:B,"Ошибка",0))</f>
        <v>S, M, L, XL</v>
      </c>
      <c r="E262" s="1" t="s">
        <v>520</v>
      </c>
      <c r="F262" s="1" t="str">
        <f>_xlfn.XLOOKUP(_xlfn.XLOOKUP(C262,Вычисление!B:B,Вычисление!C:C,"-",0),Состав!A:A,Состав!B:B,"-",0)</f>
        <v>50% Шерсть - 50% Полиэстер</v>
      </c>
    </row>
    <row r="263" spans="2:6" ht="108.95" customHeight="1" x14ac:dyDescent="0.25">
      <c r="B263" s="16" t="str">
        <f t="shared" si="4"/>
        <v>25553BH_COPPER</v>
      </c>
      <c r="C263" s="1" t="s">
        <v>284</v>
      </c>
      <c r="D263" s="1" t="str">
        <f>TRIM(_xlfn.XLOOKUP('Результат разбор'!C263,Таблица!A:A,Таблица!B:B,"Ошибка",0))</f>
        <v>S, M, L, XL</v>
      </c>
      <c r="E263" s="1" t="s">
        <v>513</v>
      </c>
      <c r="F263" s="1" t="str">
        <f>_xlfn.XLOOKUP(_xlfn.XLOOKUP(C263,Вычисление!B:B,Вычисление!C:C,"-",0),Состав!A:A,Состав!B:B,"-",0)</f>
        <v>50% Шерсть - 50% Полиэстер</v>
      </c>
    </row>
    <row r="264" spans="2:6" ht="108.95" customHeight="1" x14ac:dyDescent="0.25">
      <c r="B264" s="16" t="str">
        <f t="shared" si="4"/>
        <v>25553BH_GREEN</v>
      </c>
      <c r="C264" s="1" t="s">
        <v>284</v>
      </c>
      <c r="D264" s="1" t="str">
        <f>TRIM(_xlfn.XLOOKUP('Результат разбор'!C264,Таблица!A:A,Таблица!B:B,"Ошибка",0))</f>
        <v>S, M, L, XL</v>
      </c>
      <c r="E264" s="1" t="s">
        <v>518</v>
      </c>
      <c r="F264" s="1" t="str">
        <f>_xlfn.XLOOKUP(_xlfn.XLOOKUP(C264,Вычисление!B:B,Вычисление!C:C,"-",0),Состав!A:A,Состав!B:B,"-",0)</f>
        <v>50% Шерсть - 50% Полиэстер</v>
      </c>
    </row>
    <row r="265" spans="2:6" ht="108.95" customHeight="1" x14ac:dyDescent="0.25">
      <c r="B265" s="16" t="str">
        <f t="shared" si="4"/>
        <v>25553BH_GREY</v>
      </c>
      <c r="C265" s="1" t="s">
        <v>284</v>
      </c>
      <c r="D265" s="1" t="str">
        <f>TRIM(_xlfn.XLOOKUP('Результат разбор'!C265,Таблица!A:A,Таблица!B:B,"Ошибка",0))</f>
        <v>S, M, L, XL</v>
      </c>
      <c r="E265" s="1" t="s">
        <v>515</v>
      </c>
      <c r="F265" s="1" t="str">
        <f>_xlfn.XLOOKUP(_xlfn.XLOOKUP(C265,Вычисление!B:B,Вычисление!C:C,"-",0),Состав!A:A,Состав!B:B,"-",0)</f>
        <v>50% Шерсть - 50% Полиэстер</v>
      </c>
    </row>
    <row r="266" spans="2:6" ht="108.95" customHeight="1" x14ac:dyDescent="0.25">
      <c r="B266" s="16" t="str">
        <f t="shared" ca="1" si="4"/>
        <v>25554BH_OAKPLAID</v>
      </c>
      <c r="C266" s="1" t="s">
        <v>296</v>
      </c>
      <c r="D266" s="1" t="str">
        <f>TRIM(_xlfn.XLOOKUP('Результат разбор'!C266,Таблица!A:A,Таблица!B:B,"Ошибка",0))</f>
        <v>S, M, L, XL</v>
      </c>
      <c r="E266" s="1" t="str">
        <f ca="1">TRIM(_xlfn.XLOOKUP('Результат разбор'!C266,Таблица!A:A,Таблица!E:E,"Ошибка",0))</f>
        <v>Oak Plaid</v>
      </c>
      <c r="F266" s="1" t="str">
        <f>_xlfn.XLOOKUP(_xlfn.XLOOKUP(C266,Вычисление!B:B,Вычисление!C:C,"-",0),Состав!A:A,Состав!B:B,"-",0)</f>
        <v>50% Шерсть - 50% Полиэстер</v>
      </c>
    </row>
    <row r="267" spans="2:6" ht="108.95" customHeight="1" x14ac:dyDescent="0.25">
      <c r="B267" s="16" t="str">
        <f t="shared" si="4"/>
        <v>25555BH_BEIGESTRIPE</v>
      </c>
      <c r="C267" s="1" t="s">
        <v>294</v>
      </c>
      <c r="D267" s="1" t="str">
        <f>TRIM(_xlfn.XLOOKUP('Результат разбор'!C267,Таблица!A:A,Таблица!B:B,"Ошибка",0))</f>
        <v>S, M, L, XL</v>
      </c>
      <c r="E267" s="1" t="s">
        <v>489</v>
      </c>
      <c r="F267" s="1" t="str">
        <f>_xlfn.XLOOKUP(_xlfn.XLOOKUP(C267,Вычисление!B:B,Вычисление!C:C,"-",0),Состав!A:A,Состав!B:B,"-",0)</f>
        <v>50% Шерсть - 50% Полиэстер</v>
      </c>
    </row>
    <row r="268" spans="2:6" ht="108.95" customHeight="1" x14ac:dyDescent="0.25">
      <c r="B268" s="16" t="str">
        <f t="shared" si="4"/>
        <v>25555BH_BLACKSTRIPE</v>
      </c>
      <c r="C268" s="1" t="s">
        <v>294</v>
      </c>
      <c r="D268" s="1" t="str">
        <f>TRIM(_xlfn.XLOOKUP('Результат разбор'!C268,Таблица!A:A,Таблица!B:B,"Ошибка",0))</f>
        <v>S, M, L, XL</v>
      </c>
      <c r="E268" s="1" t="s">
        <v>490</v>
      </c>
      <c r="F268" s="1" t="str">
        <f>_xlfn.XLOOKUP(_xlfn.XLOOKUP(C268,Вычисление!B:B,Вычисление!C:C,"-",0),Состав!A:A,Состав!B:B,"-",0)</f>
        <v>50% Шерсть - 50% Полиэстер</v>
      </c>
    </row>
    <row r="269" spans="2:6" ht="108.95" customHeight="1" x14ac:dyDescent="0.25">
      <c r="B269" s="16" t="str">
        <f t="shared" si="4"/>
        <v>25555BH_AVIONSTRIPE</v>
      </c>
      <c r="C269" s="1" t="s">
        <v>294</v>
      </c>
      <c r="D269" s="1" t="str">
        <f>TRIM(_xlfn.XLOOKUP('Результат разбор'!C269,Таблица!A:A,Таблица!B:B,"Ошибка",0))</f>
        <v>S, M, L, XL</v>
      </c>
      <c r="E269" s="1" t="s">
        <v>491</v>
      </c>
      <c r="F269" s="1" t="str">
        <f>_xlfn.XLOOKUP(_xlfn.XLOOKUP(C269,Вычисление!B:B,Вычисление!C:C,"-",0),Состав!A:A,Состав!B:B,"-",0)</f>
        <v>50% Шерсть - 50% Полиэстер</v>
      </c>
    </row>
    <row r="270" spans="2:6" ht="108.95" customHeight="1" x14ac:dyDescent="0.25">
      <c r="B270" s="16" t="str">
        <f t="shared" si="4"/>
        <v>25551BH_AVION</v>
      </c>
      <c r="C270" s="1" t="s">
        <v>291</v>
      </c>
      <c r="D270" s="1" t="str">
        <f>TRIM(_xlfn.XLOOKUP('Результат разбор'!C270,Таблица!A:A,Таблица!B:B,"Ошибка",0))</f>
        <v>S, M, L, XL</v>
      </c>
      <c r="E270" s="1" t="s">
        <v>516</v>
      </c>
      <c r="F270" s="1" t="str">
        <f>_xlfn.XLOOKUP(_xlfn.XLOOKUP(C270,Вычисление!B:B,Вычисление!C:C,"-",0),Состав!A:A,Состав!B:B,"-",0)</f>
        <v>50% Шерсть - 50% Полиэстер</v>
      </c>
    </row>
    <row r="271" spans="2:6" ht="108.95" customHeight="1" x14ac:dyDescent="0.25">
      <c r="B271" s="16" t="str">
        <f t="shared" si="4"/>
        <v>25551BH_BLACK</v>
      </c>
      <c r="C271" s="1" t="s">
        <v>291</v>
      </c>
      <c r="D271" s="1" t="str">
        <f>TRIM(_xlfn.XLOOKUP('Результат разбор'!C271,Таблица!A:A,Таблица!B:B,"Ошибка",0))</f>
        <v>S, M, L, XL</v>
      </c>
      <c r="E271" s="1" t="s">
        <v>9</v>
      </c>
      <c r="F271" s="1" t="str">
        <f>_xlfn.XLOOKUP(_xlfn.XLOOKUP(C271,Вычисление!B:B,Вычисление!C:C,"-",0),Состав!A:A,Состав!B:B,"-",0)</f>
        <v>50% Шерсть - 50% Полиэстер</v>
      </c>
    </row>
    <row r="272" spans="2:6" ht="108.95" customHeight="1" x14ac:dyDescent="0.25">
      <c r="B272" s="16" t="str">
        <f t="shared" si="4"/>
        <v>25551BH_OAK</v>
      </c>
      <c r="C272" s="1" t="s">
        <v>291</v>
      </c>
      <c r="D272" s="1" t="str">
        <f>TRIM(_xlfn.XLOOKUP('Результат разбор'!C272,Таблица!A:A,Таблица!B:B,"Ошибка",0))</f>
        <v>S, M, L, XL</v>
      </c>
      <c r="E272" s="1" t="s">
        <v>517</v>
      </c>
      <c r="F272" s="1" t="str">
        <f>_xlfn.XLOOKUP(_xlfn.XLOOKUP(C272,Вычисление!B:B,Вычисление!C:C,"-",0),Состав!A:A,Состав!B:B,"-",0)</f>
        <v>50% Шерсть - 50% Полиэстер</v>
      </c>
    </row>
    <row r="273" spans="2:6" ht="108.95" customHeight="1" x14ac:dyDescent="0.25">
      <c r="B273" s="16" t="str">
        <f t="shared" si="4"/>
        <v>25556BH_AVIONPLAID</v>
      </c>
      <c r="C273" s="1" t="s">
        <v>307</v>
      </c>
      <c r="D273" s="1" t="str">
        <f>TRIM(_xlfn.XLOOKUP('Результат разбор'!C273,Таблица!A:A,Таблица!B:B,"Ошибка",0))</f>
        <v>S, M, L, XL</v>
      </c>
      <c r="E273" s="1" t="s">
        <v>493</v>
      </c>
      <c r="F273" s="1" t="str">
        <f>_xlfn.XLOOKUP(_xlfn.XLOOKUP(C273,Вычисление!B:B,Вычисление!C:C,"-",0),Состав!A:A,Состав!B:B,"-",0)</f>
        <v>50% Шерсть - 50% Полиэстер</v>
      </c>
    </row>
    <row r="274" spans="2:6" ht="108.95" customHeight="1" x14ac:dyDescent="0.25">
      <c r="B274" s="16" t="str">
        <f t="shared" si="4"/>
        <v>25556BH_OAKTWILL</v>
      </c>
      <c r="C274" s="1" t="s">
        <v>307</v>
      </c>
      <c r="D274" s="1" t="str">
        <f>TRIM(_xlfn.XLOOKUP('Результат разбор'!C274,Таблица!A:A,Таблица!B:B,"Ошибка",0))</f>
        <v>S, M, L, XL</v>
      </c>
      <c r="E274" s="1" t="s">
        <v>495</v>
      </c>
      <c r="F274" s="1" t="str">
        <f>_xlfn.XLOOKUP(_xlfn.XLOOKUP(C274,Вычисление!B:B,Вычисление!C:C,"-",0),Состав!A:A,Состав!B:B,"-",0)</f>
        <v>50% Шерсть - 50% Полиэстер</v>
      </c>
    </row>
    <row r="275" spans="2:6" ht="108.95" customHeight="1" x14ac:dyDescent="0.25">
      <c r="B275" s="16" t="str">
        <f t="shared" si="4"/>
        <v>25556BH_UNIFORMGREENPLAID</v>
      </c>
      <c r="C275" s="1" t="s">
        <v>307</v>
      </c>
      <c r="D275" s="1" t="str">
        <f>TRIM(_xlfn.XLOOKUP('Результат разбор'!C275,Таблица!A:A,Таблица!B:B,"Ошибка",0))</f>
        <v>S, M, L, XL</v>
      </c>
      <c r="E275" s="1" t="s">
        <v>494</v>
      </c>
      <c r="F275" s="1" t="str">
        <f>_xlfn.XLOOKUP(_xlfn.XLOOKUP(C275,Вычисление!B:B,Вычисление!C:C,"-",0),Состав!A:A,Состав!B:B,"-",0)</f>
        <v>50% Шерсть - 50% Полиэстер</v>
      </c>
    </row>
    <row r="276" spans="2:6" ht="108.95" customHeight="1" x14ac:dyDescent="0.25">
      <c r="B276" s="16" t="str">
        <f t="shared" si="4"/>
        <v>25557BH_AVION</v>
      </c>
      <c r="C276" s="1" t="s">
        <v>305</v>
      </c>
      <c r="D276" s="1" t="str">
        <f>TRIM(_xlfn.XLOOKUP('Результат разбор'!C276,Таблица!A:A,Таблица!B:B,"Ошибка",0))</f>
        <v>S, M, L, XL</v>
      </c>
      <c r="E276" s="1" t="s">
        <v>516</v>
      </c>
      <c r="F276" s="1" t="str">
        <f>_xlfn.XLOOKUP(_xlfn.XLOOKUP(C276,Вычисление!B:B,Вычисление!C:C,"-",0),Состав!A:A,Состав!B:B,"-",0)</f>
        <v>50% Шерсть - 50% Полиэстер</v>
      </c>
    </row>
    <row r="277" spans="2:6" ht="108.95" customHeight="1" x14ac:dyDescent="0.25">
      <c r="B277" s="16" t="str">
        <f t="shared" si="4"/>
        <v>25557BH_GREY</v>
      </c>
      <c r="C277" s="1" t="s">
        <v>305</v>
      </c>
      <c r="D277" s="1" t="str">
        <f>TRIM(_xlfn.XLOOKUP('Результат разбор'!C277,Таблица!A:A,Таблица!B:B,"Ошибка",0))</f>
        <v>S, M, L, XL</v>
      </c>
      <c r="E277" s="1" t="s">
        <v>515</v>
      </c>
      <c r="F277" s="1" t="str">
        <f>_xlfn.XLOOKUP(_xlfn.XLOOKUP(C277,Вычисление!B:B,Вычисление!C:C,"-",0),Состав!A:A,Состав!B:B,"-",0)</f>
        <v>50% Шерсть - 50% Полиэстер</v>
      </c>
    </row>
    <row r="278" spans="2:6" ht="108.95" customHeight="1" x14ac:dyDescent="0.25">
      <c r="B278" s="16" t="str">
        <f t="shared" si="4"/>
        <v>25558BH_BLUEPLAID</v>
      </c>
      <c r="C278" s="1" t="s">
        <v>299</v>
      </c>
      <c r="D278" s="1" t="str">
        <f>TRIM(_xlfn.XLOOKUP('Результат разбор'!C278,Таблица!A:A,Таблица!B:B,"Ошибка",0))</f>
        <v>S, M, L, XL</v>
      </c>
      <c r="E278" s="1" t="s">
        <v>497</v>
      </c>
      <c r="F278" s="1" t="str">
        <f>_xlfn.XLOOKUP(_xlfn.XLOOKUP(C278,Вычисление!B:B,Вычисление!C:C,"-",0),Состав!A:A,Состав!B:B,"-",0)</f>
        <v>50% Шерсть - 50% Полиэстер</v>
      </c>
    </row>
    <row r="279" spans="2:6" ht="108.95" customHeight="1" x14ac:dyDescent="0.25">
      <c r="B279" s="16" t="str">
        <f t="shared" si="4"/>
        <v>25558BH_COPPERPLAID</v>
      </c>
      <c r="C279" s="1" t="s">
        <v>299</v>
      </c>
      <c r="D279" s="1" t="str">
        <f>TRIM(_xlfn.XLOOKUP('Результат разбор'!C279,Таблица!A:A,Таблица!B:B,"Ошибка",0))</f>
        <v>S, M, L, XL</v>
      </c>
      <c r="E279" s="1" t="s">
        <v>496</v>
      </c>
      <c r="F279" s="1" t="str">
        <f>_xlfn.XLOOKUP(_xlfn.XLOOKUP(C279,Вычисление!B:B,Вычисление!C:C,"-",0),Состав!A:A,Состав!B:B,"-",0)</f>
        <v>50% Шерсть - 50% Полиэстер</v>
      </c>
    </row>
    <row r="280" spans="2:6" ht="108.95" customHeight="1" x14ac:dyDescent="0.25">
      <c r="B280" s="16" t="str">
        <f t="shared" si="4"/>
        <v>25558BH_UNIFORMGREENPLAID</v>
      </c>
      <c r="C280" s="1" t="s">
        <v>299</v>
      </c>
      <c r="D280" s="1" t="str">
        <f>TRIM(_xlfn.XLOOKUP('Результат разбор'!C280,Таблица!A:A,Таблица!B:B,"Ошибка",0))</f>
        <v>S, M, L, XL</v>
      </c>
      <c r="E280" s="1" t="s">
        <v>494</v>
      </c>
      <c r="F280" s="1" t="str">
        <f>_xlfn.XLOOKUP(_xlfn.XLOOKUP(C280,Вычисление!B:B,Вычисление!C:C,"-",0),Состав!A:A,Состав!B:B,"-",0)</f>
        <v>50% Шерсть - 50% Полиэстер</v>
      </c>
    </row>
    <row r="281" spans="2:6" ht="108.95" customHeight="1" x14ac:dyDescent="0.25">
      <c r="B281" s="16" t="str">
        <f t="shared" si="4"/>
        <v>25150BH_BLACK</v>
      </c>
      <c r="C281" s="1" t="s">
        <v>312</v>
      </c>
      <c r="D281" s="1" t="str">
        <f>TRIM(_xlfn.XLOOKUP('Результат разбор'!C281,Таблица!A:A,Таблица!B:B,"Ошибка",0))</f>
        <v>S, M, L, XL</v>
      </c>
      <c r="E281" s="1" t="s">
        <v>9</v>
      </c>
      <c r="F281" s="1" t="str">
        <f>_xlfn.XLOOKUP(_xlfn.XLOOKUP(C281,Вычисление!B:B,Вычисление!C:C,"-",0),Состав!A:A,Состав!B:B,"-",0)</f>
        <v>100% Кожа</v>
      </c>
    </row>
    <row r="282" spans="2:6" ht="108.95" customHeight="1" x14ac:dyDescent="0.25">
      <c r="B282" s="16" t="str">
        <f t="shared" si="4"/>
        <v>25150BH_COPPER</v>
      </c>
      <c r="C282" s="1" t="s">
        <v>312</v>
      </c>
      <c r="D282" s="1" t="str">
        <f>TRIM(_xlfn.XLOOKUP('Результат разбор'!C282,Таблица!A:A,Таблица!B:B,"Ошибка",0))</f>
        <v>S, M, L, XL</v>
      </c>
      <c r="E282" s="1" t="s">
        <v>513</v>
      </c>
      <c r="F282" s="1" t="str">
        <f>_xlfn.XLOOKUP(_xlfn.XLOOKUP(C282,Вычисление!B:B,Вычисление!C:C,"-",0),Состав!A:A,Состав!B:B,"-",0)</f>
        <v>100% Кожа</v>
      </c>
    </row>
    <row r="283" spans="2:6" ht="108.95" customHeight="1" x14ac:dyDescent="0.25">
      <c r="B283" s="16" t="str">
        <f t="shared" si="4"/>
        <v>25548BH_BLACK</v>
      </c>
      <c r="C283" s="1" t="s">
        <v>304</v>
      </c>
      <c r="D283" s="1" t="str">
        <f>TRIM(_xlfn.XLOOKUP('Результат разбор'!C283,Таблица!A:A,Таблица!B:B,"Ошибка",0))</f>
        <v>S, M, L, XL</v>
      </c>
      <c r="E283" s="1" t="s">
        <v>9</v>
      </c>
      <c r="F283" s="1" t="str">
        <f>_xlfn.XLOOKUP(_xlfn.XLOOKUP(C283,Вычисление!B:B,Вычисление!C:C,"-",0),Состав!A:A,Состав!B:B,"-",0)</f>
        <v>50% Шерсть - 50% Полиэстер</v>
      </c>
    </row>
    <row r="284" spans="2:6" ht="108.95" customHeight="1" x14ac:dyDescent="0.25">
      <c r="B284" s="16" t="str">
        <f t="shared" si="4"/>
        <v>25548BH_OCHRE</v>
      </c>
      <c r="C284" s="1" t="s">
        <v>304</v>
      </c>
      <c r="D284" s="1" t="str">
        <f>TRIM(_xlfn.XLOOKUP('Результат разбор'!C284,Таблица!A:A,Таблица!B:B,"Ошибка",0))</f>
        <v>S, M, L, XL</v>
      </c>
      <c r="E284" s="1" t="s">
        <v>512</v>
      </c>
      <c r="F284" s="1" t="str">
        <f>_xlfn.XLOOKUP(_xlfn.XLOOKUP(C284,Вычисление!B:B,Вычисление!C:C,"-",0),Состав!A:A,Состав!B:B,"-",0)</f>
        <v>50% Шерсть - 50% Полиэстер</v>
      </c>
    </row>
    <row r="285" spans="2:6" ht="78.75" customHeight="1" x14ac:dyDescent="0.25">
      <c r="B285" s="16" t="str">
        <f t="shared" si="4"/>
        <v>1365_BLACK</v>
      </c>
      <c r="C285" s="1" t="s">
        <v>309</v>
      </c>
      <c r="D285" s="1" t="str">
        <f>TRIM(_xlfn.XLOOKUP('Результат разбор'!C285,Таблица!A:A,Таблица!B:B,"Ошибка",0))</f>
        <v>S, M, L, XL, XXL</v>
      </c>
      <c r="E285" s="1" t="s">
        <v>9</v>
      </c>
      <c r="F285" s="1" t="str">
        <f>_xlfn.XLOOKUP(_xlfn.XLOOKUP(C285,Вычисление!B:B,Вычисление!C:C,"-",0),Состав!A:A,Состав!B:B,"-",0)</f>
        <v>100% Хлопок</v>
      </c>
    </row>
    <row r="286" spans="2:6" ht="68.650000000000006" customHeight="1" x14ac:dyDescent="0.25">
      <c r="B286" s="16" t="str">
        <f t="shared" si="4"/>
        <v>1365_CHINO</v>
      </c>
      <c r="C286" s="1" t="s">
        <v>309</v>
      </c>
      <c r="D286" s="1" t="str">
        <f>TRIM(_xlfn.XLOOKUP('Результат разбор'!C286,Таблица!A:A,Таблица!B:B,"Ошибка",0))</f>
        <v>S, M, L, XL, XXL</v>
      </c>
      <c r="E286" s="1" t="s">
        <v>507</v>
      </c>
      <c r="F286" s="1" t="str">
        <f>_xlfn.XLOOKUP(_xlfn.XLOOKUP(C286,Вычисление!B:B,Вычисление!C:C,"-",0),Состав!A:A,Состав!B:B,"-",0)</f>
        <v>100% Хлопок</v>
      </c>
    </row>
    <row r="287" spans="2:6" ht="69.400000000000006" customHeight="1" x14ac:dyDescent="0.25">
      <c r="B287" s="16" t="str">
        <f t="shared" si="4"/>
        <v>1365_NAVY</v>
      </c>
      <c r="C287" s="1" t="s">
        <v>309</v>
      </c>
      <c r="D287" s="1" t="str">
        <f>TRIM(_xlfn.XLOOKUP('Результат разбор'!C287,Таблица!A:A,Таблица!B:B,"Ошибка",0))</f>
        <v>S, M, L, XL, XXL</v>
      </c>
      <c r="E287" s="1" t="s">
        <v>508</v>
      </c>
      <c r="F287" s="1" t="str">
        <f>_xlfn.XLOOKUP(_xlfn.XLOOKUP(C287,Вычисление!B:B,Вычисление!C:C,"-",0),Состав!A:A,Состав!B:B,"-",0)</f>
        <v>100% Хлопок</v>
      </c>
    </row>
    <row r="288" spans="2:6" ht="78.75" customHeight="1" x14ac:dyDescent="0.25">
      <c r="B288" s="16" t="str">
        <f t="shared" si="4"/>
        <v>1365_TAN</v>
      </c>
      <c r="C288" s="1" t="s">
        <v>309</v>
      </c>
      <c r="D288" s="1" t="str">
        <f>TRIM(_xlfn.XLOOKUP('Результат разбор'!C288,Таблица!A:A,Таблица!B:B,"Ошибка",0))</f>
        <v>S, M, L, XL, XXL</v>
      </c>
      <c r="E288" s="1" t="s">
        <v>509</v>
      </c>
      <c r="F288" s="1" t="str">
        <f>_xlfn.XLOOKUP(_xlfn.XLOOKUP(C288,Вычисление!B:B,Вычисление!C:C,"-",0),Состав!A:A,Состав!B:B,"-",0)</f>
        <v>100% Хлопок</v>
      </c>
    </row>
    <row r="289" spans="2:6" ht="75.95" customHeight="1" x14ac:dyDescent="0.25">
      <c r="B289" s="16" t="str">
        <f t="shared" si="4"/>
        <v>25440_BLACKPAID</v>
      </c>
      <c r="C289" s="1" t="s">
        <v>302</v>
      </c>
      <c r="D289" s="1" t="str">
        <f>TRIM(_xlfn.XLOOKUP('Результат разбор'!C289,Таблица!A:A,Таблица!B:B,"Ошибка",0))</f>
        <v>S, M, L, XL, XXL</v>
      </c>
      <c r="E289" s="1" t="s">
        <v>498</v>
      </c>
      <c r="F289" s="1" t="str">
        <f>_xlfn.XLOOKUP(_xlfn.XLOOKUP(C289,Вычисление!B:B,Вычисление!C:C,"-",0),Состав!A:A,Состав!B:B,"-",0)</f>
        <v>50% Шерсть - 50% Полиэстер</v>
      </c>
    </row>
    <row r="290" spans="2:6" ht="72.95" customHeight="1" x14ac:dyDescent="0.25">
      <c r="B290" s="16" t="str">
        <f t="shared" si="4"/>
        <v>25440_BROWNHERRINGBONE</v>
      </c>
      <c r="C290" s="1" t="s">
        <v>302</v>
      </c>
      <c r="D290" s="1" t="str">
        <f>TRIM(_xlfn.XLOOKUP('Результат разбор'!C290,Таблица!A:A,Таблица!B:B,"Ошибка",0))</f>
        <v>S, M, L, XL, XXL</v>
      </c>
      <c r="E290" s="1" t="s">
        <v>499</v>
      </c>
      <c r="F290" s="1" t="str">
        <f>_xlfn.XLOOKUP(_xlfn.XLOOKUP(C290,Вычисление!B:B,Вычисление!C:C,"-",0),Состав!A:A,Состав!B:B,"-",0)</f>
        <v>50% Шерсть - 50% Полиэстер</v>
      </c>
    </row>
    <row r="291" spans="2:6" ht="74.650000000000006" customHeight="1" x14ac:dyDescent="0.25">
      <c r="B291" s="16" t="str">
        <f t="shared" ca="1" si="4"/>
        <v>25111_DARKCOFFEE</v>
      </c>
      <c r="C291" s="1" t="s">
        <v>322</v>
      </c>
      <c r="D291" s="1" t="str">
        <f>TRIM(_xlfn.XLOOKUP('Результат разбор'!C291,Таблица!A:A,Таблица!B:B,"Ошибка",0))</f>
        <v>S, M, L, XL</v>
      </c>
      <c r="E291" s="1" t="str">
        <f ca="1">TRIM(_xlfn.XLOOKUP('Результат разбор'!C291,Таблица!A:A,Таблица!E:E,"Ошибка",0))</f>
        <v>Dark Coffee</v>
      </c>
      <c r="F291" s="1" t="str">
        <f>_xlfn.XLOOKUP(_xlfn.XLOOKUP(C291,Вычисление!B:B,Вычисление!C:C,"-",0),Состав!A:A,Состав!B:B,"-",0)</f>
        <v>100% Кожа ягненка</v>
      </c>
    </row>
    <row r="292" spans="2:6" ht="70.900000000000006" customHeight="1" x14ac:dyDescent="0.25">
      <c r="B292" s="16" t="str">
        <f t="shared" ca="1" si="4"/>
        <v>25101_BLACK</v>
      </c>
      <c r="C292" s="1" t="s">
        <v>318</v>
      </c>
      <c r="D292" s="1" t="str">
        <f>TRIM(_xlfn.XLOOKUP('Результат разбор'!C292,Таблица!A:A,Таблица!B:B,"Ошибка",0))</f>
        <v>S, M, L, XL</v>
      </c>
      <c r="E292" s="1" t="str">
        <f ca="1">TRIM(_xlfn.XLOOKUP('Результат разбор'!C292,Таблица!A:A,Таблица!E:E,"Ошибка",0))</f>
        <v>Black</v>
      </c>
      <c r="F292" s="1" t="str">
        <f>_xlfn.XLOOKUP(_xlfn.XLOOKUP(C292,Вычисление!B:B,Вычисление!C:C,"-",0),Состав!A:A,Состав!B:B,"-",0)</f>
        <v>100% Натуральная кожа</v>
      </c>
    </row>
    <row r="293" spans="2:6" ht="71.25" customHeight="1" x14ac:dyDescent="0.25">
      <c r="B293" s="16" t="str">
        <f t="shared" ca="1" si="4"/>
        <v>25102_BROWN</v>
      </c>
      <c r="C293" s="1" t="s">
        <v>315</v>
      </c>
      <c r="D293" s="1" t="str">
        <f>TRIM(_xlfn.XLOOKUP('Результат разбор'!C293,Таблица!A:A,Таблица!B:B,"Ошибка",0))</f>
        <v>S, M, L, XL</v>
      </c>
      <c r="E293" s="1" t="str">
        <f ca="1">TRIM(_xlfn.XLOOKUP('Результат разбор'!C293,Таблица!A:A,Таблица!E:E,"Ошибка",0))</f>
        <v>Brown</v>
      </c>
      <c r="F293" s="1" t="str">
        <f>_xlfn.XLOOKUP(_xlfn.XLOOKUP(C293,Вычисление!B:B,Вычисление!C:C,"-",0),Состав!A:A,Состав!B:B,"-",0)</f>
        <v>100% Кожа ягненка</v>
      </c>
    </row>
    <row r="294" spans="2:6" ht="68.25" customHeight="1" x14ac:dyDescent="0.25">
      <c r="B294" s="16" t="str">
        <f t="shared" ca="1" si="4"/>
        <v>25100_BLACK</v>
      </c>
      <c r="C294" s="1" t="s">
        <v>324</v>
      </c>
      <c r="D294" s="1" t="str">
        <f>TRIM(_xlfn.XLOOKUP('Результат разбор'!C294,Таблица!A:A,Таблица!B:B,"Ошибка",0))</f>
        <v>S, M, L, XL</v>
      </c>
      <c r="E294" s="1" t="str">
        <f ca="1">TRIM(_xlfn.XLOOKUP('Результат разбор'!C294,Таблица!A:A,Таблица!E:E,"Ошибка",0))</f>
        <v>Black</v>
      </c>
      <c r="F294" s="1" t="str">
        <f>_xlfn.XLOOKUP(_xlfn.XLOOKUP(C294,Вычисление!B:B,Вычисление!C:C,"-",0),Состав!A:A,Состав!B:B,"-",0)</f>
        <v>100% Натуральная кожа</v>
      </c>
    </row>
    <row r="295" spans="2:6" ht="108.95" customHeight="1" x14ac:dyDescent="0.25">
      <c r="B295" s="16" t="str">
        <f t="shared" si="4"/>
        <v>25141BH_MARLBLACK</v>
      </c>
      <c r="C295" s="1" t="s">
        <v>328</v>
      </c>
      <c r="D295" s="1" t="str">
        <f>TRIM(_xlfn.XLOOKUP('Результат разбор'!C295,Таблица!A:A,Таблица!B:B,"Ошибка",0))</f>
        <v>S, M, L, XL</v>
      </c>
      <c r="E295" s="1" t="s">
        <v>500</v>
      </c>
      <c r="F295" s="1" t="str">
        <f>_xlfn.XLOOKUP(_xlfn.XLOOKUP(C295,Вычисление!B:B,Вычисление!C:C,"-",0),Состав!A:A,Состав!B:B,"-",0)</f>
        <v>50% Вискоза - 50% Искусственный мех</v>
      </c>
    </row>
    <row r="296" spans="2:6" ht="82.5" customHeight="1" x14ac:dyDescent="0.25">
      <c r="B296" s="16" t="str">
        <f t="shared" si="4"/>
        <v>25141BH_NAVYPLAID</v>
      </c>
      <c r="C296" s="1" t="s">
        <v>328</v>
      </c>
      <c r="D296" s="1" t="str">
        <f>TRIM(_xlfn.XLOOKUP('Результат разбор'!C296,Таблица!A:A,Таблица!B:B,"Ошибка",0))</f>
        <v>S, M, L, XL</v>
      </c>
      <c r="E296" s="1" t="s">
        <v>501</v>
      </c>
      <c r="F296" s="1" t="str">
        <f>_xlfn.XLOOKUP(_xlfn.XLOOKUP(C296,Вычисление!B:B,Вычисление!C:C,"-",0),Состав!A:A,Состав!B:B,"-",0)</f>
        <v>50% Вискоза - 50% Искусственный мех</v>
      </c>
    </row>
    <row r="297" spans="2:6" ht="96.95" customHeight="1" x14ac:dyDescent="0.25">
      <c r="B297" s="16" t="str">
        <f t="shared" si="4"/>
        <v>25119_BLACK</v>
      </c>
      <c r="C297" s="1" t="s">
        <v>331</v>
      </c>
      <c r="D297" s="1" t="str">
        <f>TRIM(_xlfn.XLOOKUP('Результат разбор'!C297,Таблица!A:A,Таблица!B:B,"Ошибка",0))</f>
        <v>S, M, L, XL</v>
      </c>
      <c r="E297" s="1" t="s">
        <v>9</v>
      </c>
      <c r="F297" s="1" t="str">
        <f>_xlfn.XLOOKUP(_xlfn.XLOOKUP(C297,Вычисление!B:B,Вычисление!C:C,"-",0),Состав!A:A,Состав!B:B,"-",0)</f>
        <v>100% Кожа</v>
      </c>
    </row>
    <row r="298" spans="2:6" ht="83.85" customHeight="1" x14ac:dyDescent="0.25">
      <c r="B298" s="16" t="str">
        <f t="shared" si="4"/>
        <v>25119_BROWN</v>
      </c>
      <c r="C298" s="1" t="s">
        <v>331</v>
      </c>
      <c r="D298" s="1" t="str">
        <f>TRIM(_xlfn.XLOOKUP('Результат разбор'!C298,Таблица!A:A,Таблица!B:B,"Ошибка",0))</f>
        <v>S, M, L, XL</v>
      </c>
      <c r="E298" s="1" t="s">
        <v>317</v>
      </c>
      <c r="F298" s="1" t="str">
        <f>_xlfn.XLOOKUP(_xlfn.XLOOKUP(C298,Вычисление!B:B,Вычисление!C:C,"-",0),Состав!A:A,Состав!B:B,"-",0)</f>
        <v>100% Кожа</v>
      </c>
    </row>
    <row r="299" spans="2:6" ht="82.15" customHeight="1" x14ac:dyDescent="0.25">
      <c r="B299" s="16" t="str">
        <f t="shared" ca="1" si="4"/>
        <v>25105_BLACK</v>
      </c>
      <c r="C299" s="1" t="s">
        <v>325</v>
      </c>
      <c r="D299" s="1" t="str">
        <f>TRIM(_xlfn.XLOOKUP('Результат разбор'!C299,Таблица!A:A,Таблица!B:B,"Ошибка",0))</f>
        <v>S, M, L, XL</v>
      </c>
      <c r="E299" s="1" t="str">
        <f ca="1">TRIM(_xlfn.XLOOKUP('Результат разбор'!C299,Таблица!A:A,Таблица!E:E,"Ошибка",0))</f>
        <v>Black</v>
      </c>
      <c r="F299" s="1" t="str">
        <f>_xlfn.XLOOKUP(_xlfn.XLOOKUP(C299,Вычисление!B:B,Вычисление!C:C,"-",0),Состав!A:A,Состав!B:B,"-",0)</f>
        <v>50% Овечья кожа - 50% Искусственный мех</v>
      </c>
    </row>
    <row r="300" spans="2:6" ht="90.4" customHeight="1" x14ac:dyDescent="0.25">
      <c r="B300" s="16" t="str">
        <f t="shared" si="4"/>
        <v>1369_CHARCOAL</v>
      </c>
      <c r="C300" s="1" t="s">
        <v>338</v>
      </c>
      <c r="D300" s="1" t="str">
        <f>TRIM(_xlfn.XLOOKUP('Результат разбор'!C300,Таблица!A:A,Таблица!B:B,"Ошибка",0))</f>
        <v>S, M, L, XL, XXL</v>
      </c>
      <c r="E300" s="1" t="s">
        <v>511</v>
      </c>
      <c r="F300" s="1" t="str">
        <f>_xlfn.XLOOKUP(_xlfn.XLOOKUP(C300,Вычисление!B:B,Вычисление!C:C,"-",0),Состав!A:A,Состав!B:B,"-",0)</f>
        <v>100% Искусственная кожа</v>
      </c>
    </row>
    <row r="301" spans="2:6" ht="88.15" customHeight="1" x14ac:dyDescent="0.25">
      <c r="B301" s="16" t="str">
        <f t="shared" si="4"/>
        <v>1369_DK.BROWN</v>
      </c>
      <c r="C301" s="1" t="s">
        <v>338</v>
      </c>
      <c r="D301" s="1" t="str">
        <f>TRIM(_xlfn.XLOOKUP('Результат разбор'!C301,Таблица!A:A,Таблица!B:B,"Ошибка",0))</f>
        <v>S, M, L, XL, XXL</v>
      </c>
      <c r="E301" s="1" t="s">
        <v>492</v>
      </c>
      <c r="F301" s="1" t="str">
        <f>_xlfn.XLOOKUP(_xlfn.XLOOKUP(C301,Вычисление!B:B,Вычисление!C:C,"-",0),Состав!A:A,Состав!B:B,"-",0)</f>
        <v>100% Искусственная кожа</v>
      </c>
    </row>
    <row r="302" spans="2:6" ht="86.45" customHeight="1" x14ac:dyDescent="0.25">
      <c r="B302" s="16" t="str">
        <f t="shared" si="4"/>
        <v>1369_NAVY</v>
      </c>
      <c r="C302" s="1" t="s">
        <v>338</v>
      </c>
      <c r="D302" s="1" t="str">
        <f>TRIM(_xlfn.XLOOKUP('Результат разбор'!C302,Таблица!A:A,Таблица!B:B,"Ошибка",0))</f>
        <v>S, M, L, XL, XXL</v>
      </c>
      <c r="E302" s="1" t="s">
        <v>508</v>
      </c>
      <c r="F302" s="1" t="str">
        <f>_xlfn.XLOOKUP(_xlfn.XLOOKUP(C302,Вычисление!B:B,Вычисление!C:C,"-",0),Состав!A:A,Состав!B:B,"-",0)</f>
        <v>100% Искусственная кожа</v>
      </c>
    </row>
    <row r="303" spans="2:6" ht="84.2" customHeight="1" x14ac:dyDescent="0.25">
      <c r="B303" s="16" t="str">
        <f t="shared" si="4"/>
        <v>1369_BLACK</v>
      </c>
      <c r="C303" s="1" t="s">
        <v>338</v>
      </c>
      <c r="D303" s="1" t="str">
        <f>TRIM(_xlfn.XLOOKUP('Результат разбор'!C303,Таблица!A:A,Таблица!B:B,"Ошибка",0))</f>
        <v>S, M, L, XL, XXL</v>
      </c>
      <c r="E303" s="1" t="s">
        <v>9</v>
      </c>
      <c r="F303" s="1" t="str">
        <f>_xlfn.XLOOKUP(_xlfn.XLOOKUP(C303,Вычисление!B:B,Вычисление!C:C,"-",0),Состав!A:A,Состав!B:B,"-",0)</f>
        <v>100% Искусственная кожа</v>
      </c>
    </row>
    <row r="304" spans="2:6" ht="79.150000000000006" customHeight="1" x14ac:dyDescent="0.25">
      <c r="B304" s="16" t="str">
        <f t="shared" si="4"/>
        <v>1369_BURGUNDY</v>
      </c>
      <c r="C304" s="1" t="s">
        <v>338</v>
      </c>
      <c r="D304" s="1" t="str">
        <f>TRIM(_xlfn.XLOOKUP('Результат разбор'!C304,Таблица!A:A,Таблица!B:B,"Ошибка",0))</f>
        <v>S, M, L, XL, XXL</v>
      </c>
      <c r="E304" s="1" t="s">
        <v>510</v>
      </c>
      <c r="F304" s="1" t="str">
        <f>_xlfn.XLOOKUP(_xlfn.XLOOKUP(C304,Вычисление!B:B,Вычисление!C:C,"-",0),Состав!A:A,Состав!B:B,"-",0)</f>
        <v>100% Искусственная кожа</v>
      </c>
    </row>
    <row r="305" spans="2:6" ht="86.45" customHeight="1" x14ac:dyDescent="0.25">
      <c r="B305" s="16" t="str">
        <f t="shared" si="4"/>
        <v>1362_BLACK</v>
      </c>
      <c r="C305" s="1" t="s">
        <v>335</v>
      </c>
      <c r="D305" s="1" t="str">
        <f>TRIM(_xlfn.XLOOKUP('Результат разбор'!C305,Таблица!A:A,Таблица!B:B,"Ошибка",0))</f>
        <v>S, M, L, XL, XXL</v>
      </c>
      <c r="E305" s="1" t="s">
        <v>9</v>
      </c>
      <c r="F305" s="1" t="str">
        <f>_xlfn.XLOOKUP(_xlfn.XLOOKUP(C305,Вычисление!B:B,Вычисление!C:C,"-",0),Состав!A:A,Состав!B:B,"-",0)</f>
        <v>100% Хлопок</v>
      </c>
    </row>
    <row r="306" spans="2:6" ht="81.75" customHeight="1" x14ac:dyDescent="0.25">
      <c r="B306" s="16" t="str">
        <f t="shared" si="4"/>
        <v>1362_CHINO</v>
      </c>
      <c r="C306" s="1" t="s">
        <v>335</v>
      </c>
      <c r="D306" s="1" t="str">
        <f>TRIM(_xlfn.XLOOKUP('Результат разбор'!C306,Таблица!A:A,Таблица!B:B,"Ошибка",0))</f>
        <v>S, M, L, XL, XXL</v>
      </c>
      <c r="E306" s="1" t="s">
        <v>507</v>
      </c>
      <c r="F306" s="1" t="str">
        <f>_xlfn.XLOOKUP(_xlfn.XLOOKUP(C306,Вычисление!B:B,Вычисление!C:C,"-",0),Состав!A:A,Состав!B:B,"-",0)</f>
        <v>100% Хлопок</v>
      </c>
    </row>
    <row r="307" spans="2:6" ht="82.15" customHeight="1" x14ac:dyDescent="0.25">
      <c r="B307" s="16" t="str">
        <f t="shared" si="4"/>
        <v>1362_NAVY</v>
      </c>
      <c r="C307" s="1" t="s">
        <v>335</v>
      </c>
      <c r="D307" s="1" t="str">
        <f>TRIM(_xlfn.XLOOKUP('Результат разбор'!C307,Таблица!A:A,Таблица!B:B,"Ошибка",0))</f>
        <v>S, M, L, XL, XXL</v>
      </c>
      <c r="E307" s="1" t="s">
        <v>508</v>
      </c>
      <c r="F307" s="1" t="str">
        <f>_xlfn.XLOOKUP(_xlfn.XLOOKUP(C307,Вычисление!B:B,Вычисление!C:C,"-",0),Состав!A:A,Состав!B:B,"-",0)</f>
        <v>100% Хлопок</v>
      </c>
    </row>
    <row r="308" spans="2:6" ht="86.45" customHeight="1" x14ac:dyDescent="0.25">
      <c r="B308" s="16" t="str">
        <f t="shared" si="4"/>
        <v>1362_TAN</v>
      </c>
      <c r="C308" s="1" t="s">
        <v>335</v>
      </c>
      <c r="D308" s="1" t="str">
        <f>TRIM(_xlfn.XLOOKUP('Результат разбор'!C308,Таблица!A:A,Таблица!B:B,"Ошибка",0))</f>
        <v>S, M, L, XL, XXL</v>
      </c>
      <c r="E308" s="1" t="s">
        <v>509</v>
      </c>
      <c r="F308" s="1" t="str">
        <f>_xlfn.XLOOKUP(_xlfn.XLOOKUP(C308,Вычисление!B:B,Вычисление!C:C,"-",0),Состав!A:A,Состав!B:B,"-",0)</f>
        <v>100% Хлопок</v>
      </c>
    </row>
  </sheetData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4BB2-3A5F-432E-AB62-74F56E366BD6}">
  <sheetPr codeName="Лист7"/>
  <dimension ref="A1:E92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C1" s="3" t="s">
        <v>440</v>
      </c>
      <c r="D1" s="3" t="s">
        <v>441</v>
      </c>
      <c r="E1" s="3" t="s">
        <v>442</v>
      </c>
    </row>
    <row r="2" spans="1:5" x14ac:dyDescent="0.25">
      <c r="B2" t="s">
        <v>347</v>
      </c>
      <c r="C2" s="1" t="s">
        <v>28</v>
      </c>
      <c r="D2" s="1" t="str">
        <f>TRIM(_xlfn.XLOOKUP('Результат (Save)'!C2,Таблица!A:A,Таблица!B:B,"Ошибка",0))</f>
        <v>S, M, L, XL</v>
      </c>
      <c r="E2" s="1" t="str">
        <f ca="1">TRIM(_xlfn.XLOOKUP('Результат (Save)'!C2,Таблица!A:A,Таблица!E:E,"Ошибка",0))</f>
        <v>Copper, Slate, Uniform Green</v>
      </c>
    </row>
    <row r="3" spans="1:5" x14ac:dyDescent="0.25">
      <c r="B3" t="s">
        <v>348</v>
      </c>
      <c r="C3" s="1" t="s">
        <v>21</v>
      </c>
      <c r="D3" s="1" t="str">
        <f>TRIM(_xlfn.XLOOKUP('Результат (Save)'!C3,Таблица!A:A,Таблица!B:B,"Ошибка",0))</f>
        <v>S, M, L, XL</v>
      </c>
      <c r="E3" s="1" t="str">
        <f ca="1">TRIM(_xlfn.XLOOKUP('Результат (Save)'!C3,Таблица!A:A,Таблица!E:E,"Ошибка",0))</f>
        <v>Black, Charcoal</v>
      </c>
    </row>
    <row r="4" spans="1:5" x14ac:dyDescent="0.25">
      <c r="B4" t="s">
        <v>349</v>
      </c>
      <c r="C4" s="1" t="s">
        <v>2</v>
      </c>
      <c r="D4" s="1" t="str">
        <f>TRIM(_xlfn.XLOOKUP('Результат (Save)'!C4,Таблица!A:A,Таблица!B:B,"Ошибка",0))</f>
        <v>S, M, L, XL</v>
      </c>
      <c r="E4" s="1" t="str">
        <f ca="1">TRIM(_xlfn.XLOOKUP('Результат (Save)'!C4,Таблица!A:A,Таблица!E:E,"Ошибка",0))</f>
        <v>Black, Buckskin</v>
      </c>
    </row>
    <row r="5" spans="1:5" x14ac:dyDescent="0.25">
      <c r="B5" t="s">
        <v>350</v>
      </c>
      <c r="C5" s="1" t="s">
        <v>4</v>
      </c>
      <c r="D5" s="1" t="str">
        <f>TRIM(_xlfn.XLOOKUP('Результат (Save)'!C5,Таблица!A:A,Таблица!B:B,"Ошибка",0))</f>
        <v>S, M, L, XL</v>
      </c>
      <c r="E5" s="1" t="str">
        <f ca="1">TRIM(_xlfn.XLOOKUP('Результат (Save)'!C5,Таблица!A:A,Таблица!E:E,"Ошибка",0))</f>
        <v>Black, Light Mink</v>
      </c>
    </row>
    <row r="6" spans="1:5" x14ac:dyDescent="0.25">
      <c r="B6" t="s">
        <v>351</v>
      </c>
      <c r="C6" s="1" t="s">
        <v>37</v>
      </c>
      <c r="D6" s="1" t="str">
        <f>TRIM(_xlfn.XLOOKUP('Результат (Save)'!C6,Таблица!A:A,Таблица!B:B,"Ошибка",0))</f>
        <v>S, M, L, XL</v>
      </c>
      <c r="E6" s="1" t="str">
        <f ca="1">TRIM(_xlfn.XLOOKUP('Результат (Save)'!C6,Таблица!A:A,Таблица!E:E,"Ошибка",0))</f>
        <v>Black, Chocolate</v>
      </c>
    </row>
    <row r="7" spans="1:5" x14ac:dyDescent="0.25">
      <c r="B7" t="s">
        <v>352</v>
      </c>
      <c r="C7" s="1" t="s">
        <v>17</v>
      </c>
      <c r="D7" s="1" t="str">
        <f>TRIM(_xlfn.XLOOKUP('Результат (Save)'!C7,Таблица!A:A,Таблица!B:B,"Ошибка",0))</f>
        <v>S, M, L, XL</v>
      </c>
      <c r="E7" s="1" t="str">
        <f ca="1">TRIM(_xlfn.XLOOKUP('Результат (Save)'!C7,Таблица!A:A,Таблица!E:E,"Ошибка",0))</f>
        <v>Black, Maple</v>
      </c>
    </row>
    <row r="8" spans="1:5" x14ac:dyDescent="0.25">
      <c r="B8" t="s">
        <v>353</v>
      </c>
      <c r="C8" s="1" t="s">
        <v>10</v>
      </c>
      <c r="D8" s="1" t="str">
        <f>TRIM(_xlfn.XLOOKUP('Результат (Save)'!C8,Таблица!A:A,Таблица!B:B,"Ошибка",0))</f>
        <v>6 7/8, 7, 7 1/8, 7 1/4, 7 3/8, 7 1/2, 7 5/8</v>
      </c>
      <c r="E8" s="1" t="str">
        <f ca="1">TRIM(_xlfn.XLOOKUP('Результат (Save)'!C8,Таблица!A:A,Таблица!E:E,"Ошибка",0))</f>
        <v>Black, Charcoal, Cognac, Olive</v>
      </c>
    </row>
    <row r="9" spans="1:5" x14ac:dyDescent="0.25">
      <c r="B9" t="s">
        <v>354</v>
      </c>
      <c r="C9" s="1" t="s">
        <v>41</v>
      </c>
      <c r="D9" s="1" t="str">
        <f>TRIM(_xlfn.XLOOKUP('Результат (Save)'!C9,Таблица!A:A,Таблица!B:B,"Ошибка",0))</f>
        <v>S, M, L, XL</v>
      </c>
      <c r="E9" s="1" t="str">
        <f ca="1">TRIM(_xlfn.XLOOKUP('Результат (Save)'!C9,Таблица!A:A,Таблица!E:E,"Ошибка",0))</f>
        <v>Aubergine, Black, Mink</v>
      </c>
    </row>
    <row r="10" spans="1:5" x14ac:dyDescent="0.25">
      <c r="B10" t="s">
        <v>355</v>
      </c>
      <c r="C10" s="1" t="s">
        <v>45</v>
      </c>
      <c r="D10" s="1" t="str">
        <f>TRIM(_xlfn.XLOOKUP('Результат (Save)'!C10,Таблица!A:A,Таблица!B:B,"Ошибка",0))</f>
        <v>S, M, L, XL</v>
      </c>
      <c r="E10" s="1" t="str">
        <f ca="1">TRIM(_xlfn.XLOOKUP('Результат (Save)'!C10,Таблица!A:A,Таблица!E:E,"Ошибка",0))</f>
        <v>Black</v>
      </c>
    </row>
    <row r="11" spans="1:5" x14ac:dyDescent="0.25">
      <c r="B11" t="s">
        <v>356</v>
      </c>
      <c r="C11" s="1" t="s">
        <v>47</v>
      </c>
      <c r="D11" s="1" t="str">
        <f>TRIM(_xlfn.XLOOKUP('Результат (Save)'!C11,Таблица!A:A,Таблица!B:B,"Ошибка",0))</f>
        <v>S, M, L, XL</v>
      </c>
      <c r="E11" s="1" t="str">
        <f ca="1">TRIM(_xlfn.XLOOKUP('Результат (Save)'!C11,Таблица!A:A,Таблица!E:E,"Ошибка",0))</f>
        <v>Black, Nickel, Soft Khaki, Stucco</v>
      </c>
    </row>
    <row r="12" spans="1:5" x14ac:dyDescent="0.25">
      <c r="B12" t="s">
        <v>357</v>
      </c>
      <c r="C12" s="1" t="s">
        <v>54</v>
      </c>
      <c r="D12" s="1" t="str">
        <f>TRIM(_xlfn.XLOOKUP('Результат (Save)'!C12,Таблица!A:A,Таблица!B:B,"Ошибка",0))</f>
        <v>S, M, L, XL</v>
      </c>
      <c r="E12" s="1" t="str">
        <f ca="1">TRIM(_xlfn.XLOOKUP('Результат (Save)'!C12,Таблица!A:A,Таблица!E:E,"Ошибка",0))</f>
        <v>Black, Eggplant, Lazuli Blue, Oak, Taupe</v>
      </c>
    </row>
    <row r="13" spans="1:5" x14ac:dyDescent="0.25">
      <c r="B13" t="s">
        <v>358</v>
      </c>
      <c r="C13" s="1" t="s">
        <v>58</v>
      </c>
      <c r="D13" s="1" t="str">
        <f>TRIM(_xlfn.XLOOKUP('Результат (Save)'!C13,Таблица!A:A,Таблица!B:B,"Ошибка",0))</f>
        <v>S, M, L, XL</v>
      </c>
      <c r="E13" s="1" t="str">
        <f ca="1">TRIM(_xlfn.XLOOKUP('Результат (Save)'!C13,Таблица!A:A,Таблица!E:E,"Ошибка",0))</f>
        <v>Black, Copper, Nickel</v>
      </c>
    </row>
    <row r="14" spans="1:5" x14ac:dyDescent="0.25">
      <c r="B14" t="s">
        <v>359</v>
      </c>
      <c r="C14" s="1" t="s">
        <v>88</v>
      </c>
      <c r="D14" s="1" t="str">
        <f>TRIM(_xlfn.XLOOKUP('Результат (Save)'!C14,Таблица!A:A,Таблица!B:B,"Ошибка",0))</f>
        <v>S, M, L, XL</v>
      </c>
      <c r="E14" s="1" t="str">
        <f ca="1">TRIM(_xlfn.XLOOKUP('Результат (Save)'!C14,Таблица!A:A,Таблица!E:E,"Ошибка",0))</f>
        <v>Black, Nickel, Oak</v>
      </c>
    </row>
    <row r="15" spans="1:5" x14ac:dyDescent="0.25">
      <c r="B15" t="s">
        <v>360</v>
      </c>
      <c r="C15" s="1" t="s">
        <v>93</v>
      </c>
      <c r="D15" s="1" t="str">
        <f>TRIM(_xlfn.XLOOKUP('Результат (Save)'!C15,Таблица!A:A,Таблица!B:B,"Ошибка",0))</f>
        <v>S, M, L, XL</v>
      </c>
      <c r="E15" s="1" t="str">
        <f ca="1">TRIM(_xlfn.XLOOKUP('Результат (Save)'!C15,Таблица!A:A,Таблица!E:E,"Ошибка",0))</f>
        <v>Avion, Black, Uniform Green</v>
      </c>
    </row>
    <row r="16" spans="1:5" x14ac:dyDescent="0.25">
      <c r="B16" t="s">
        <v>361</v>
      </c>
      <c r="C16" s="1" t="s">
        <v>79</v>
      </c>
      <c r="D16" s="1" t="str">
        <f>TRIM(_xlfn.XLOOKUP('Результат (Save)'!C16,Таблица!A:A,Таблица!B:B,"Ошибка",0))</f>
        <v>S, M, L, XL</v>
      </c>
      <c r="E16" s="1" t="str">
        <f ca="1">TRIM(_xlfn.XLOOKUP('Результат (Save)'!C16,Таблица!A:A,Таблица!E:E,"Ошибка",0))</f>
        <v>Black, Copper, Taupe</v>
      </c>
    </row>
    <row r="17" spans="2:5" x14ac:dyDescent="0.25">
      <c r="B17" t="s">
        <v>362</v>
      </c>
      <c r="C17" s="1" t="s">
        <v>98</v>
      </c>
      <c r="D17" s="1" t="str">
        <f>TRIM(_xlfn.XLOOKUP('Результат (Save)'!C17,Таблица!A:A,Таблица!B:B,"Ошибка",0))</f>
        <v>S, M, L, XL</v>
      </c>
      <c r="E17" s="1" t="str">
        <f ca="1">TRIM(_xlfn.XLOOKUP('Результат (Save)'!C17,Таблица!A:A,Таблица!E:E,"Ошибка",0))</f>
        <v>Black, Lazuli Blue, Oak</v>
      </c>
    </row>
    <row r="18" spans="2:5" x14ac:dyDescent="0.25">
      <c r="B18" t="s">
        <v>363</v>
      </c>
      <c r="C18" s="1" t="s">
        <v>74</v>
      </c>
      <c r="D18" s="1" t="str">
        <f>TRIM(_xlfn.XLOOKUP('Результат (Save)'!C18,Таблица!A:A,Таблица!B:B,"Ошибка",0))</f>
        <v>S, M, L, XL</v>
      </c>
      <c r="E18" s="1" t="str">
        <f ca="1">TRIM(_xlfn.XLOOKUP('Результат (Save)'!C18,Таблица!A:A,Таблица!E:E,"Ошибка",0))</f>
        <v>Black, Lazuli Blue, Uniform Green</v>
      </c>
    </row>
    <row r="19" spans="2:5" x14ac:dyDescent="0.25">
      <c r="B19" t="s">
        <v>364</v>
      </c>
      <c r="C19" s="1" t="s">
        <v>83</v>
      </c>
      <c r="D19" s="1" t="str">
        <f>TRIM(_xlfn.XLOOKUP('Результат (Save)'!C19,Таблица!A:A,Таблица!B:B,"Ошибка",0))</f>
        <v>S, M, L, XL</v>
      </c>
      <c r="E19" s="1" t="str">
        <f ca="1">TRIM(_xlfn.XLOOKUP('Результат (Save)'!C19,Таблица!A:A,Таблица!E:E,"Ошибка",0))</f>
        <v>Greige, Honey, Ochre, Silver Lining, Avion, Black, Chestnut</v>
      </c>
    </row>
    <row r="20" spans="2:5" x14ac:dyDescent="0.25">
      <c r="B20" t="s">
        <v>365</v>
      </c>
      <c r="C20" s="1" t="s">
        <v>61</v>
      </c>
      <c r="D20" s="1" t="str">
        <f>TRIM(_xlfn.XLOOKUP('Результат (Save)'!C20,Таблица!A:A,Таблица!B:B,"Ошибка",0))</f>
        <v>S, M, L, XL</v>
      </c>
      <c r="E20" s="1" t="str">
        <f ca="1">TRIM(_xlfn.XLOOKUP('Результат (Save)'!C20,Таблица!A:A,Таблица!E:E,"Ошибка",0))</f>
        <v>Peacoat, Plaza Taupe, Saddle, Steel, Almond, Black, Camel</v>
      </c>
    </row>
    <row r="21" spans="2:5" x14ac:dyDescent="0.25">
      <c r="B21" t="s">
        <v>366</v>
      </c>
      <c r="C21" s="1" t="s">
        <v>67</v>
      </c>
      <c r="D21" s="1" t="str">
        <f>TRIM(_xlfn.XLOOKUP('Результат (Save)'!C21,Таблица!A:A,Таблица!B:B,"Ошибка",0))</f>
        <v>S, M, L, XL</v>
      </c>
      <c r="E21" s="1" t="str">
        <f ca="1">TRIM(_xlfn.XLOOKUP('Результат (Save)'!C21,Таблица!A:A,Таблица!E:E,"Ошибка",0))</f>
        <v>Black, Unbleached</v>
      </c>
    </row>
    <row r="22" spans="2:5" x14ac:dyDescent="0.25">
      <c r="B22" t="s">
        <v>367</v>
      </c>
      <c r="C22" s="1" t="s">
        <v>103</v>
      </c>
      <c r="D22" s="1" t="str">
        <f>TRIM(_xlfn.XLOOKUP('Результат (Save)'!C22,Таблица!A:A,Таблица!B:B,"Ошибка",0))</f>
        <v>S, M, L, XL, XXL</v>
      </c>
      <c r="E22" s="1" t="str">
        <f ca="1">TRIM(_xlfn.XLOOKUP('Результат (Save)'!C22,Таблица!A:A,Таблица!E:E,"Ошибка",0))</f>
        <v>Black, Camel, Oak, Stucco</v>
      </c>
    </row>
    <row r="23" spans="2:5" x14ac:dyDescent="0.25">
      <c r="B23" t="s">
        <v>368</v>
      </c>
      <c r="C23" s="1" t="s">
        <v>123</v>
      </c>
      <c r="D23" s="1" t="str">
        <f>TRIM(_xlfn.XLOOKUP('Результат (Save)'!C23,Таблица!A:A,Таблица!B:B,"Ошибка",0))</f>
        <v>S, M, L, XL</v>
      </c>
      <c r="E23" s="1" t="str">
        <f ca="1">TRIM(_xlfn.XLOOKUP('Результат (Save)'!C23,Таблица!A:A,Таблица!E:E,"Ошибка",0))</f>
        <v>Beech, Black, Whiskey</v>
      </c>
    </row>
    <row r="24" spans="2:5" x14ac:dyDescent="0.25">
      <c r="B24" t="s">
        <v>369</v>
      </c>
      <c r="C24" s="1" t="s">
        <v>7</v>
      </c>
      <c r="D24" s="1" t="str">
        <f>TRIM(_xlfn.XLOOKUP('Результат (Save)'!C24,Таблица!A:A,Таблица!B:B,"Ошибка",0))</f>
        <v>S, M, L, XL</v>
      </c>
      <c r="E24" s="1" t="str">
        <f ca="1">TRIM(_xlfn.XLOOKUP('Результат (Save)'!C24,Таблица!A:A,Таблица!E:E,"Ошибка",0))</f>
        <v>Black, Plaza Taupe</v>
      </c>
    </row>
    <row r="25" spans="2:5" x14ac:dyDescent="0.25">
      <c r="B25" t="s">
        <v>370</v>
      </c>
      <c r="C25" s="1" t="s">
        <v>115</v>
      </c>
      <c r="D25" s="1" t="str">
        <f>TRIM(_xlfn.XLOOKUP('Результат (Save)'!C25,Таблица!A:A,Таблица!B:B,"Ошибка",0))</f>
        <v>S, M, L, XL</v>
      </c>
      <c r="E25" s="1" t="str">
        <f ca="1">TRIM(_xlfn.XLOOKUP('Результат (Save)'!C25,Таблица!A:A,Таблица!E:E,"Ошибка",0))</f>
        <v>Black, Midnight Brown, Unbleached</v>
      </c>
    </row>
    <row r="26" spans="2:5" x14ac:dyDescent="0.25">
      <c r="B26" t="s">
        <v>371</v>
      </c>
      <c r="C26" s="1" t="s">
        <v>110</v>
      </c>
      <c r="D26" s="1" t="str">
        <f>TRIM(_xlfn.XLOOKUP('Результат (Save)'!C26,Таблица!A:A,Таблица!B:B,"Ошибка",0))</f>
        <v>S, M, L, XL</v>
      </c>
      <c r="E26" s="1" t="str">
        <f ca="1">TRIM(_xlfn.XLOOKUP('Результат (Save)'!C26,Таблица!A:A,Таблица!E:E,"Ошибка",0))</f>
        <v>Avion, Black, Soft Khaki</v>
      </c>
    </row>
    <row r="27" spans="2:5" x14ac:dyDescent="0.25">
      <c r="B27" t="s">
        <v>372</v>
      </c>
      <c r="C27" s="1" t="s">
        <v>127</v>
      </c>
      <c r="D27" s="1" t="str">
        <f>TRIM(_xlfn.XLOOKUP('Результат (Save)'!C27,Таблица!A:A,Таблица!B:B,"Ошибка",0))</f>
        <v>S, M, L, XL</v>
      </c>
      <c r="E27" s="1" t="str">
        <f ca="1">TRIM(_xlfn.XLOOKUP('Результат (Save)'!C27,Таблица!A:A,Таблица!E:E,"Ошибка",0))</f>
        <v>Ink Blue, Plaza Taupe</v>
      </c>
    </row>
    <row r="28" spans="2:5" x14ac:dyDescent="0.25">
      <c r="B28" t="s">
        <v>373</v>
      </c>
      <c r="C28" s="1" t="s">
        <v>6</v>
      </c>
      <c r="D28" s="1" t="str">
        <f>TRIM(_xlfn.XLOOKUP('Результат (Save)'!C28,Таблица!A:A,Таблица!B:B,"Ошибка",0))</f>
        <v>S, M, L, XL</v>
      </c>
      <c r="E28" s="1" t="str">
        <f ca="1">TRIM(_xlfn.XLOOKUP('Результат (Save)'!C28,Таблица!A:A,Таблица!E:E,"Ошибка",0))</f>
        <v>Peacoat, Plaza Taupe, Saddle, Steel, Almond, Black, Camel, Henna</v>
      </c>
    </row>
    <row r="29" spans="2:5" x14ac:dyDescent="0.25">
      <c r="B29" t="s">
        <v>374</v>
      </c>
      <c r="C29" s="1" t="s">
        <v>8</v>
      </c>
      <c r="D29" s="1" t="str">
        <f>TRIM(_xlfn.XLOOKUP('Результат (Save)'!C29,Таблица!A:A,Таблица!B:B,"Ошибка",0))</f>
        <v>S, M, L, XL</v>
      </c>
      <c r="E29" s="1" t="str">
        <f ca="1">TRIM(_xlfn.XLOOKUP('Результат (Save)'!C29,Таблица!A:A,Таблица!E:E,"Ошибка",0))</f>
        <v>Peacoat, Plaza Taupe, Saddle, Steel, Almond, Black, Camel</v>
      </c>
    </row>
    <row r="30" spans="2:5" x14ac:dyDescent="0.25">
      <c r="B30" t="s">
        <v>375</v>
      </c>
      <c r="C30" s="1" t="s">
        <v>136</v>
      </c>
      <c r="D30" s="1" t="str">
        <f>TRIM(_xlfn.XLOOKUP('Результат (Save)'!C30,Таблица!A:A,Таблица!B:B,"Ошибка",0))</f>
        <v>S, M, L, XL</v>
      </c>
      <c r="E30" s="1" t="str">
        <f ca="1">TRIM(_xlfn.XLOOKUP('Результат (Save)'!C30,Таблица!A:A,Таблица!E:E,"Ошибка",0))</f>
        <v>Navy, Serpent, Walnut</v>
      </c>
    </row>
    <row r="31" spans="2:5" x14ac:dyDescent="0.25">
      <c r="B31" t="s">
        <v>376</v>
      </c>
      <c r="C31" s="1" t="s">
        <v>130</v>
      </c>
      <c r="D31" s="1" t="str">
        <f>TRIM(_xlfn.XLOOKUP('Результат (Save)'!C31,Таблица!A:A,Таблица!B:B,"Ошибка",0))</f>
        <v>S, M, L, XL, XXL, XXXL</v>
      </c>
      <c r="E31" s="1" t="str">
        <f ca="1">TRIM(_xlfn.XLOOKUP('Результат (Save)'!C31,Таблица!A:A,Таблица!E:E,"Ошибка",0))</f>
        <v>Black, Black Mix, Bluestone, Walnut</v>
      </c>
    </row>
    <row r="32" spans="2:5" x14ac:dyDescent="0.25">
      <c r="B32" t="s">
        <v>377</v>
      </c>
      <c r="C32" s="1" t="s">
        <v>156</v>
      </c>
      <c r="D32" s="1" t="str">
        <f>TRIM(_xlfn.XLOOKUP('Результат (Save)'!C32,Таблица!A:A,Таблица!B:B,"Ошибка",0))</f>
        <v>S, M, L, XL</v>
      </c>
      <c r="E32" s="1" t="str">
        <f ca="1">TRIM(_xlfn.XLOOKUP('Результат (Save)'!C32,Таблица!A:A,Таблица!E:E,"Ошибка",0))</f>
        <v>Avion, Black</v>
      </c>
    </row>
    <row r="33" spans="2:5" x14ac:dyDescent="0.25">
      <c r="B33" t="s">
        <v>378</v>
      </c>
      <c r="C33" s="1" t="s">
        <v>152</v>
      </c>
      <c r="D33" s="1" t="str">
        <f>TRIM(_xlfn.XLOOKUP('Результат (Save)'!C33,Таблица!A:A,Таблица!B:B,"Ошибка",0))</f>
        <v>S, M, L, XL</v>
      </c>
      <c r="E33" s="1" t="str">
        <f ca="1">TRIM(_xlfn.XLOOKUP('Результат (Save)'!C33,Таблица!A:A,Таблица!E:E,"Ошибка",0))</f>
        <v>Black, Oak</v>
      </c>
    </row>
    <row r="34" spans="2:5" x14ac:dyDescent="0.25">
      <c r="B34" t="s">
        <v>379</v>
      </c>
      <c r="C34" s="1" t="s">
        <v>160</v>
      </c>
      <c r="D34" s="1" t="str">
        <f>TRIM(_xlfn.XLOOKUP('Результат (Save)'!C34,Таблица!A:A,Таблица!B:B,"Ошибка",0))</f>
        <v>S, M, L, XL</v>
      </c>
      <c r="E34" s="1" t="str">
        <f ca="1">TRIM(_xlfn.XLOOKUP('Результат (Save)'!C34,Таблица!A:A,Таблица!E:E,"Ошибка",0))</f>
        <v>Black, Honey, Uniform Green</v>
      </c>
    </row>
    <row r="35" spans="2:5" x14ac:dyDescent="0.25">
      <c r="B35" t="s">
        <v>380</v>
      </c>
      <c r="C35" s="1" t="s">
        <v>163</v>
      </c>
      <c r="D35" s="1" t="str">
        <f>TRIM(_xlfn.XLOOKUP('Результат (Save)'!C35,Таблица!A:A,Таблица!B:B,"Ошибка",0))</f>
        <v>S, M, L, XL</v>
      </c>
      <c r="E35" s="1" t="str">
        <f ca="1">TRIM(_xlfn.XLOOKUP('Результат (Save)'!C35,Таблица!A:A,Таблица!E:E,"Ошибка",0))</f>
        <v>Black, Nickel, Satin Brass, Uniform Green</v>
      </c>
    </row>
    <row r="36" spans="2:5" x14ac:dyDescent="0.25">
      <c r="B36" t="s">
        <v>381</v>
      </c>
      <c r="C36" s="1" t="s">
        <v>138</v>
      </c>
      <c r="D36" s="1" t="str">
        <f>TRIM(_xlfn.XLOOKUP('Результат (Save)'!C36,Таблица!A:A,Таблица!B:B,"Ошибка",0))</f>
        <v>S, M, L, XL</v>
      </c>
      <c r="E36" s="1" t="str">
        <f ca="1">TRIM(_xlfn.XLOOKUP('Результат (Save)'!C36,Таблица!A:A,Таблица!E:E,"Ошибка",0))</f>
        <v>Black, Midnight Brown, Unbleached</v>
      </c>
    </row>
    <row r="37" spans="2:5" x14ac:dyDescent="0.25">
      <c r="B37" t="s">
        <v>382</v>
      </c>
      <c r="C37" s="1" t="s">
        <v>149</v>
      </c>
      <c r="D37" s="1" t="str">
        <f>TRIM(_xlfn.XLOOKUP('Результат (Save)'!C37,Таблица!A:A,Таблица!B:B,"Ошибка",0))</f>
        <v>S, M, L, XL</v>
      </c>
      <c r="E37" s="1" t="str">
        <f ca="1">TRIM(_xlfn.XLOOKUP('Результат (Save)'!C37,Таблица!A:A,Таблица!E:E,"Ошибка",0))</f>
        <v>Black, Ochre</v>
      </c>
    </row>
    <row r="38" spans="2:5" x14ac:dyDescent="0.25">
      <c r="B38" t="s">
        <v>383</v>
      </c>
      <c r="C38" s="1" t="s">
        <v>146</v>
      </c>
      <c r="D38" s="1" t="str">
        <f>TRIM(_xlfn.XLOOKUP('Результат (Save)'!C38,Таблица!A:A,Таблица!B:B,"Ошибка",0))</f>
        <v>S, M, L, XL</v>
      </c>
      <c r="E38" s="1" t="str">
        <f ca="1">TRIM(_xlfn.XLOOKUP('Результат (Save)'!C38,Таблица!A:A,Таблица!E:E,"Ошибка",0))</f>
        <v>Black, Unbleached, Woodland Mix</v>
      </c>
    </row>
    <row r="39" spans="2:5" x14ac:dyDescent="0.25">
      <c r="B39" t="s">
        <v>384</v>
      </c>
      <c r="C39" s="1" t="s">
        <v>144</v>
      </c>
      <c r="D39" s="1" t="str">
        <f>TRIM(_xlfn.XLOOKUP('Результат (Save)'!C39,Таблица!A:A,Таблица!B:B,"Ошибка",0))</f>
        <v>S, M, L, XL, XXL</v>
      </c>
      <c r="E39" s="1" t="str">
        <f ca="1">TRIM(_xlfn.XLOOKUP('Результат (Save)'!C39,Таблица!A:A,Таблица!E:E,"Ошибка",0))</f>
        <v>Navy, Nickel, Satin Brass, Silverbelly, Vintage Blue, Black, Cognac, Copper, Medium Brown Mix, Basalt, Avion</v>
      </c>
    </row>
    <row r="40" spans="2:5" x14ac:dyDescent="0.25">
      <c r="B40" t="s">
        <v>385</v>
      </c>
      <c r="C40" s="1" t="s">
        <v>190</v>
      </c>
      <c r="D40" s="1" t="str">
        <f>TRIM(_xlfn.XLOOKUP('Результат (Save)'!C40,Таблица!A:A,Таблица!B:B,"Ошибка",0))</f>
        <v>S, M, L, XL</v>
      </c>
      <c r="E40" s="1" t="str">
        <f ca="1">TRIM(_xlfn.XLOOKUP('Результат (Save)'!C40,Таблица!A:A,Таблица!E:E,"Ошибка",0))</f>
        <v>Bluestone, Serpent, Woodland Mix</v>
      </c>
    </row>
    <row r="41" spans="2:5" x14ac:dyDescent="0.25">
      <c r="B41" t="s">
        <v>386</v>
      </c>
      <c r="C41" s="1" t="s">
        <v>172</v>
      </c>
      <c r="D41" s="1" t="str">
        <f>TRIM(_xlfn.XLOOKUP('Результат (Save)'!C41,Таблица!A:A,Таблица!B:B,"Ошибка",0))</f>
        <v>S, M, L, XL, XXL</v>
      </c>
      <c r="E41" s="1" t="str">
        <f ca="1">TRIM(_xlfn.XLOOKUP('Результат (Save)'!C41,Таблица!A:A,Таблица!E:E,"Ошибка",0))</f>
        <v>Sea Breeze, Serpent, Speckled Egg Mix, Uniform Green, Vintage Blue, Antique, Black, Contrapposto, Grey, Navy</v>
      </c>
    </row>
    <row r="42" spans="2:5" x14ac:dyDescent="0.25">
      <c r="B42" t="s">
        <v>387</v>
      </c>
      <c r="C42" s="1" t="s">
        <v>168</v>
      </c>
      <c r="D42" s="1" t="str">
        <f>TRIM(_xlfn.XLOOKUP('Результат (Save)'!C42,Таблица!A:A,Таблица!B:B,"Ошибка",0))</f>
        <v>S, M, L, XL, XXL</v>
      </c>
      <c r="E42" s="1" t="str">
        <f ca="1">TRIM(_xlfn.XLOOKUP('Результат (Save)'!C42,Таблица!A:A,Таблица!E:E,"Ошибка",0))</f>
        <v>Black, Caramel, Gun Metal, Satin Brass, Soft Khaki</v>
      </c>
    </row>
    <row r="43" spans="2:5" x14ac:dyDescent="0.25">
      <c r="B43" t="s">
        <v>388</v>
      </c>
      <c r="C43" s="1" t="s">
        <v>192</v>
      </c>
      <c r="D43" s="1" t="str">
        <f>TRIM(_xlfn.XLOOKUP('Результат (Save)'!C43,Таблица!A:A,Таблица!B:B,"Ошибка",0))</f>
        <v>S, M, L, XL</v>
      </c>
      <c r="E43" s="1" t="str">
        <f ca="1">TRIM(_xlfn.XLOOKUP('Результат (Save)'!C43,Таблица!A:A,Таблица!E:E,"Ошибка",0))</f>
        <v>Natural Mix, Ochre</v>
      </c>
    </row>
    <row r="44" spans="2:5" x14ac:dyDescent="0.25">
      <c r="B44" t="s">
        <v>389</v>
      </c>
      <c r="C44" s="1" t="s">
        <v>188</v>
      </c>
      <c r="D44" s="1" t="str">
        <f>TRIM(_xlfn.XLOOKUP('Результат (Save)'!C44,Таблица!A:A,Таблица!B:B,"Ошибка",0))</f>
        <v>S, M, L, XL</v>
      </c>
      <c r="E44" s="1" t="str">
        <f ca="1">TRIM(_xlfn.XLOOKUP('Результат (Save)'!C44,Таблица!A:A,Таблица!E:E,"Ошибка",0))</f>
        <v>Black, Graphite, Nickel, Red</v>
      </c>
    </row>
    <row r="45" spans="2:5" x14ac:dyDescent="0.25">
      <c r="B45" t="s">
        <v>390</v>
      </c>
      <c r="C45" s="1" t="s">
        <v>185</v>
      </c>
      <c r="D45" s="1" t="str">
        <f>TRIM(_xlfn.XLOOKUP('Результат (Save)'!C45,Таблица!A:A,Таблица!B:B,"Ошибка",0))</f>
        <v>S, M, L, XL</v>
      </c>
      <c r="E45" s="1" t="str">
        <f ca="1">TRIM(_xlfn.XLOOKUP('Результат (Save)'!C45,Таблица!A:A,Таблица!E:E,"Ошибка",0))</f>
        <v>Ink Blue, Olive Mix, Rust</v>
      </c>
    </row>
    <row r="46" spans="2:5" x14ac:dyDescent="0.25">
      <c r="B46" t="s">
        <v>391</v>
      </c>
      <c r="C46" s="1" t="s">
        <v>180</v>
      </c>
      <c r="D46" s="1" t="str">
        <f>TRIM(_xlfn.XLOOKUP('Результат (Save)'!C46,Таблица!A:A,Таблица!B:B,"Ошибка",0))</f>
        <v>S, M, L, XL</v>
      </c>
      <c r="E46" s="1" t="str">
        <f ca="1">TRIM(_xlfn.XLOOKUP('Результат (Save)'!C46,Таблица!A:A,Таблица!E:E,"Ошибка",0))</f>
        <v>Black, Camel, Pale Olive, Whiskey</v>
      </c>
    </row>
    <row r="47" spans="2:5" x14ac:dyDescent="0.25">
      <c r="B47" t="s">
        <v>392</v>
      </c>
      <c r="C47" s="1" t="s">
        <v>177</v>
      </c>
      <c r="D47" s="1" t="str">
        <f>TRIM(_xlfn.XLOOKUP('Результат (Save)'!C47,Таблица!A:A,Таблица!B:B,"Ошибка",0))</f>
        <v>S, M, L, XL</v>
      </c>
      <c r="E47" s="1" t="str">
        <f ca="1">TRIM(_xlfn.XLOOKUP('Результат (Save)'!C47,Таблица!A:A,Таблица!E:E,"Ошибка",0))</f>
        <v>Black, Oxford Mix</v>
      </c>
    </row>
    <row r="48" spans="2:5" x14ac:dyDescent="0.25">
      <c r="B48" t="s">
        <v>393</v>
      </c>
      <c r="C48" s="1" t="s">
        <v>196</v>
      </c>
      <c r="D48" s="1" t="str">
        <f>TRIM(_xlfn.XLOOKUP('Результат (Save)'!C48,Таблица!A:A,Таблица!B:B,"Ошибка",0))</f>
        <v>S, M, L, XL</v>
      </c>
      <c r="E48" s="1" t="str">
        <f ca="1">TRIM(_xlfn.XLOOKUP('Результат (Save)'!C48,Таблица!A:A,Таблица!E:E,"Ошибка",0))</f>
        <v>Oxblood, Pewter, Serpent, Silverbelly, Black, Cognac, Olive Mix</v>
      </c>
    </row>
    <row r="49" spans="2:5" x14ac:dyDescent="0.25">
      <c r="B49" t="s">
        <v>394</v>
      </c>
      <c r="C49" s="1" t="s">
        <v>200</v>
      </c>
      <c r="D49" s="1" t="str">
        <f>TRIM(_xlfn.XLOOKUP('Результат (Save)'!C49,Таблица!A:A,Таблица!B:B,"Ошибка",0))</f>
        <v>S, M, L, XL</v>
      </c>
      <c r="E49" s="1" t="str">
        <f ca="1">TRIM(_xlfn.XLOOKUP('Результат (Save)'!C49,Таблица!A:A,Таблица!E:E,"Ошибка",0))</f>
        <v>Medium Brown Mix</v>
      </c>
    </row>
    <row r="50" spans="2:5" x14ac:dyDescent="0.25">
      <c r="B50" t="s">
        <v>395</v>
      </c>
      <c r="C50" s="1" t="s">
        <v>204</v>
      </c>
      <c r="D50" s="1" t="str">
        <f>TRIM(_xlfn.XLOOKUP('Результат (Save)'!C50,Таблица!A:A,Таблица!B:B,"Ошибка",0))</f>
        <v>S, M, L, XL, XXL</v>
      </c>
      <c r="E50" s="1" t="str">
        <f ca="1">TRIM(_xlfn.XLOOKUP('Результат (Save)'!C50,Таблица!A:A,Таблица!E:E,"Ошибка",0))</f>
        <v>Contrapposto, Copper, Natural Mix, Navy, Port, Red, Satin Brass, Sea Breeze, Unbleached, Vintage Blue, Basalt, Black, Black Mix, Brown</v>
      </c>
    </row>
    <row r="51" spans="2:5" x14ac:dyDescent="0.25">
      <c r="B51" t="s">
        <v>396</v>
      </c>
      <c r="C51" s="1" t="s">
        <v>208</v>
      </c>
      <c r="D51" s="1" t="str">
        <f>TRIM(_xlfn.XLOOKUP('Результат (Save)'!C51,Таблица!A:A,Таблица!B:B,"Ошибка",0))</f>
        <v>S, M, L, XL</v>
      </c>
      <c r="E51" s="1" t="str">
        <f ca="1">TRIM(_xlfn.XLOOKUP('Результат (Save)'!C51,Таблица!A:A,Таблица!E:E,"Ошибка",0))</f>
        <v>Black, Cognac, Fawn</v>
      </c>
    </row>
    <row r="52" spans="2:5" x14ac:dyDescent="0.25">
      <c r="B52" t="s">
        <v>397</v>
      </c>
      <c r="C52" s="1" t="s">
        <v>213</v>
      </c>
      <c r="D52" s="1" t="str">
        <f>TRIM(_xlfn.XLOOKUP('Результат (Save)'!C52,Таблица!A:A,Таблица!B:B,"Ошибка",0))</f>
        <v>S, M, L, XL</v>
      </c>
      <c r="E52" s="1" t="str">
        <f ca="1">TRIM(_xlfn.XLOOKUP('Результат (Save)'!C52,Таблица!A:A,Таблица!E:E,"Ошибка",0))</f>
        <v>Black, Uniform Green</v>
      </c>
    </row>
    <row r="53" spans="2:5" x14ac:dyDescent="0.25">
      <c r="B53" t="s">
        <v>398</v>
      </c>
      <c r="C53" s="1" t="s">
        <v>218</v>
      </c>
      <c r="D53" s="1" t="str">
        <f>TRIM(_xlfn.XLOOKUP('Результат (Save)'!C53,Таблица!A:A,Таблица!B:B,"Ошибка",0))</f>
        <v>S, M, L, XL</v>
      </c>
      <c r="E53" s="1" t="str">
        <f ca="1">TRIM(_xlfn.XLOOKUP('Результат (Save)'!C53,Таблица!A:A,Таблица!E:E,"Ошибка",0))</f>
        <v>Avion, Black, Whiskey</v>
      </c>
    </row>
    <row r="54" spans="2:5" x14ac:dyDescent="0.25">
      <c r="B54" t="s">
        <v>399</v>
      </c>
      <c r="C54" s="1" t="s">
        <v>220</v>
      </c>
      <c r="D54" s="1" t="str">
        <f>TRIM(_xlfn.XLOOKUP('Результат (Save)'!C54,Таблица!A:A,Таблица!B:B,"Ошибка",0))</f>
        <v>S, M, L, XL</v>
      </c>
      <c r="E54" s="1" t="str">
        <f ca="1">TRIM(_xlfn.XLOOKUP('Результат (Save)'!C54,Таблица!A:A,Таблица!E:E,"Ошибка",0))</f>
        <v>Black, Nickel, Uniform Green</v>
      </c>
    </row>
    <row r="55" spans="2:5" x14ac:dyDescent="0.25">
      <c r="B55" t="s">
        <v>400</v>
      </c>
      <c r="C55" s="1" t="s">
        <v>231</v>
      </c>
      <c r="D55" s="1" t="str">
        <f>TRIM(_xlfn.XLOOKUP('Результат (Save)'!C55,Таблица!A:A,Таблица!B:B,"Ошибка",0))</f>
        <v>S, M, L, XL, XXL</v>
      </c>
      <c r="E55" s="1" t="str">
        <f ca="1">TRIM(_xlfn.XLOOKUP('Результат (Save)'!C55,Таблица!A:A,Таблица!E:E,"Ошибка",0))</f>
        <v>Black, Lazuli Blue, Mink, Ochre</v>
      </c>
    </row>
    <row r="56" spans="2:5" x14ac:dyDescent="0.25">
      <c r="B56" t="s">
        <v>401</v>
      </c>
      <c r="C56" s="1" t="s">
        <v>226</v>
      </c>
      <c r="D56" s="1" t="str">
        <f>TRIM(_xlfn.XLOOKUP('Результат (Save)'!C56,Таблица!A:A,Таблица!B:B,"Ошибка",0))</f>
        <v>S, M, L, XL, XXL</v>
      </c>
      <c r="E56" s="1" t="str">
        <f ca="1">TRIM(_xlfn.XLOOKUP('Результат (Save)'!C56,Таблица!A:A,Таблица!E:E,"Ошибка",0))</f>
        <v>Black</v>
      </c>
    </row>
    <row r="57" spans="2:5" x14ac:dyDescent="0.25">
      <c r="B57" t="s">
        <v>402</v>
      </c>
      <c r="C57" s="1" t="s">
        <v>227</v>
      </c>
      <c r="D57" s="1" t="str">
        <f>TRIM(_xlfn.XLOOKUP('Результат (Save)'!C57,Таблица!A:A,Таблица!B:B,"Ошибка",0))</f>
        <v>S, M, L, XL</v>
      </c>
      <c r="E57" s="1" t="str">
        <f ca="1">TRIM(_xlfn.XLOOKUP('Результат (Save)'!C57,Таблица!A:A,Таблица!E:E,"Ошибка",0))</f>
        <v>Black, Chocolate, Forest, Navy</v>
      </c>
    </row>
    <row r="58" spans="2:5" x14ac:dyDescent="0.25">
      <c r="B58" t="s">
        <v>403</v>
      </c>
      <c r="C58" s="1" t="s">
        <v>223</v>
      </c>
      <c r="D58" s="1" t="str">
        <f>TRIM(_xlfn.XLOOKUP('Результат (Save)'!C58,Таблица!A:A,Таблица!B:B,"Ошибка",0))</f>
        <v>S, M, L, XL, XXL</v>
      </c>
      <c r="E58" s="1" t="str">
        <f ca="1">TRIM(_xlfn.XLOOKUP('Результат (Save)'!C58,Таблица!A:A,Таблица!E:E,"Ошибка",0))</f>
        <v>Black</v>
      </c>
    </row>
    <row r="59" spans="2:5" x14ac:dyDescent="0.25">
      <c r="B59" t="s">
        <v>404</v>
      </c>
      <c r="C59" s="1" t="s">
        <v>244</v>
      </c>
      <c r="D59" s="1" t="str">
        <f>TRIM(_xlfn.XLOOKUP('Результат (Save)'!C59,Таблица!A:A,Таблица!B:B,"Ошибка",0))</f>
        <v>S, M, L, XL</v>
      </c>
      <c r="E59" s="1" t="str">
        <f ca="1">TRIM(_xlfn.XLOOKUP('Результат (Save)'!C59,Таблица!A:A,Таблица!E:E,"Ошибка",0))</f>
        <v>Bitter Chocolate, Black, Mink, Night Shade, Navy</v>
      </c>
    </row>
    <row r="60" spans="2:5" x14ac:dyDescent="0.25">
      <c r="B60" t="s">
        <v>405</v>
      </c>
      <c r="C60" s="1" t="s">
        <v>238</v>
      </c>
      <c r="D60" s="1" t="str">
        <f>TRIM(_xlfn.XLOOKUP('Результат (Save)'!C60,Таблица!A:A,Таблица!B:B,"Ошибка",0))</f>
        <v>S, M, L, XL</v>
      </c>
      <c r="E60" s="1" t="str">
        <f ca="1">TRIM(_xlfn.XLOOKUP('Результат (Save)'!C60,Таблица!A:A,Таблица!E:E,"Ошибка",0))</f>
        <v>Black, Silver Sand</v>
      </c>
    </row>
    <row r="61" spans="2:5" x14ac:dyDescent="0.25">
      <c r="B61" t="s">
        <v>406</v>
      </c>
      <c r="C61" s="1" t="s">
        <v>234</v>
      </c>
      <c r="D61" s="1" t="str">
        <f>TRIM(_xlfn.XLOOKUP('Результат (Save)'!C61,Таблица!A:A,Таблица!B:B,"Ошибка",0))</f>
        <v>S, M, L, XL</v>
      </c>
      <c r="E61" s="1" t="str">
        <f ca="1">TRIM(_xlfn.XLOOKUP('Результат (Save)'!C61,Таблица!A:A,Таблица!E:E,"Ошибка",0))</f>
        <v>Black, Caramel, Navy, Olive</v>
      </c>
    </row>
    <row r="62" spans="2:5" x14ac:dyDescent="0.25">
      <c r="B62" t="s">
        <v>407</v>
      </c>
      <c r="C62" s="1" t="s">
        <v>246</v>
      </c>
      <c r="D62" s="1" t="str">
        <f>TRIM(_xlfn.XLOOKUP('Результат (Save)'!C62,Таблица!A:A,Таблица!B:B,"Ошибка",0))</f>
        <v>S, M, L, XL</v>
      </c>
      <c r="E62" s="1" t="str">
        <f ca="1">TRIM(_xlfn.XLOOKUP('Результат (Save)'!C62,Таблица!A:A,Таблица!E:E,"Ошибка",0))</f>
        <v>Black, Olive Oil, Plaza Taupe</v>
      </c>
    </row>
    <row r="63" spans="2:5" x14ac:dyDescent="0.25">
      <c r="B63" t="s">
        <v>408</v>
      </c>
      <c r="C63" s="1" t="s">
        <v>253</v>
      </c>
      <c r="D63" s="1" t="str">
        <f>TRIM(_xlfn.XLOOKUP('Результат (Save)'!C63,Таблица!A:A,Таблица!B:B,"Ошибка",0))</f>
        <v>S, M, L, XL</v>
      </c>
      <c r="E63" s="1" t="str">
        <f ca="1">TRIM(_xlfn.XLOOKUP('Результат (Save)'!C63,Таблица!A:A,Таблица!E:E,"Ошибка",0))</f>
        <v>Ochre, Soft Khaki</v>
      </c>
    </row>
    <row r="64" spans="2:5" x14ac:dyDescent="0.25">
      <c r="B64" t="s">
        <v>409</v>
      </c>
      <c r="C64" s="1" t="s">
        <v>257</v>
      </c>
      <c r="D64" s="1" t="str">
        <f>TRIM(_xlfn.XLOOKUP('Результат (Save)'!C64,Таблица!A:A,Таблица!B:B,"Ошибка",0))</f>
        <v>S, M, L, XL</v>
      </c>
      <c r="E64" s="1" t="str">
        <f ca="1">TRIM(_xlfn.XLOOKUP('Результат (Save)'!C64,Таблица!A:A,Таблица!E:E,"Ошибка",0))</f>
        <v>Black, Navy</v>
      </c>
    </row>
    <row r="65" spans="2:5" x14ac:dyDescent="0.25">
      <c r="B65" t="s">
        <v>410</v>
      </c>
      <c r="C65" s="1" t="s">
        <v>260</v>
      </c>
      <c r="D65" s="1" t="str">
        <f>TRIM(_xlfn.XLOOKUP('Результат (Save)'!C65,Таблица!A:A,Таблица!B:B,"Ошибка",0))</f>
        <v>6 3/4, 6 7/8, 7, 7 1/8, 7 1/4, 7 3/8, 7 1/2, 7 5/8</v>
      </c>
      <c r="E65" s="1" t="str">
        <f ca="1">TRIM(_xlfn.XLOOKUP('Результат (Save)'!C65,Таблица!A:A,Таблица!E:E,"Ошибка",0))</f>
        <v>Black</v>
      </c>
    </row>
    <row r="66" spans="2:5" x14ac:dyDescent="0.25">
      <c r="B66" t="s">
        <v>411</v>
      </c>
      <c r="C66" s="1" t="s">
        <v>270</v>
      </c>
      <c r="D66" s="1" t="str">
        <f>TRIM(_xlfn.XLOOKUP('Результат (Save)'!C66,Таблица!A:A,Таблица!B:B,"Ошибка",0))</f>
        <v>S, M, L, XL, XXL</v>
      </c>
      <c r="E66" s="1" t="str">
        <f ca="1">TRIM(_xlfn.XLOOKUP('Результат (Save)'!C66,Таблица!A:A,Таблица!E:E,"Ошибка",0))</f>
        <v>Black, Brown, White</v>
      </c>
    </row>
    <row r="67" spans="2:5" x14ac:dyDescent="0.25">
      <c r="B67" t="s">
        <v>412</v>
      </c>
      <c r="C67" s="1" t="s">
        <v>263</v>
      </c>
      <c r="D67" s="1" t="str">
        <f>TRIM(_xlfn.XLOOKUP('Результат (Save)'!C67,Таблица!A:A,Таблица!B:B,"Ошибка",0))</f>
        <v>6 3/4, 6 7/8, 7, 7 1/8, 7 1/4, 7 3/8, 7 1/2, 7 5/8</v>
      </c>
      <c r="E67" s="1" t="str">
        <f ca="1">TRIM(_xlfn.XLOOKUP('Результат (Save)'!C67,Таблица!A:A,Таблица!E:E,"Ошибка",0))</f>
        <v>Black, Hemlock</v>
      </c>
    </row>
    <row r="68" spans="2:5" x14ac:dyDescent="0.25">
      <c r="B68" t="s">
        <v>413</v>
      </c>
      <c r="C68" s="1" t="s">
        <v>267</v>
      </c>
      <c r="D68" s="1" t="str">
        <f>TRIM(_xlfn.XLOOKUP('Результат (Save)'!C68,Таблица!A:A,Таблица!B:B,"Ошибка",0))</f>
        <v>S, M, L, XL</v>
      </c>
      <c r="E68" s="1" t="str">
        <f ca="1">TRIM(_xlfn.XLOOKUP('Результат (Save)'!C68,Таблица!A:A,Таблица!E:E,"Ошибка",0))</f>
        <v>Black</v>
      </c>
    </row>
    <row r="69" spans="2:5" x14ac:dyDescent="0.25">
      <c r="B69" t="s">
        <v>414</v>
      </c>
      <c r="C69" s="1" t="s">
        <v>272</v>
      </c>
      <c r="D69" s="1" t="str">
        <f>TRIM(_xlfn.XLOOKUP('Результат (Save)'!C69,Таблица!A:A,Таблица!B:B,"Ошибка",0))</f>
        <v>S, M, L, XL, XXL</v>
      </c>
      <c r="E69" s="1" t="str">
        <f ca="1">TRIM(_xlfn.XLOOKUP('Результат (Save)'!C69,Таблица!A:A,Таблица!E:E,"Ошибка",0))</f>
        <v>Fog, Latte, Navy, Static, Tan, Birch, Black, Coconut, Deep Red, Espresso</v>
      </c>
    </row>
    <row r="70" spans="2:5" x14ac:dyDescent="0.25">
      <c r="B70" t="s">
        <v>415</v>
      </c>
      <c r="C70" s="1" t="s">
        <v>278</v>
      </c>
      <c r="D70" s="1" t="str">
        <f>TRIM(_xlfn.XLOOKUP('Результат (Save)'!C70,Таблица!A:A,Таблица!B:B,"Ошибка",0))</f>
        <v>S, M, L, XL, XXL</v>
      </c>
      <c r="E70" s="1" t="str">
        <f ca="1">TRIM(_xlfn.XLOOKUP('Результат (Save)'!C70,Таблица!A:A,Таблица!E:E,"Ошибка",0))</f>
        <v>Navy Multi, Nordic Multi, Overcast, Skydiver, Woods Multi, Cement Multi, Deep Red Multi, Light Grey Multi, Natural Multi, Brown Multi, Charcoal Multi</v>
      </c>
    </row>
    <row r="71" spans="2:5" x14ac:dyDescent="0.25">
      <c r="B71" t="s">
        <v>416</v>
      </c>
      <c r="C71" s="1" t="s">
        <v>281</v>
      </c>
      <c r="D71" s="1" t="str">
        <f>TRIM(_xlfn.XLOOKUP('Результат (Save)'!C71,Таблица!A:A,Таблица!B:B,"Ошибка",0))</f>
        <v>S, M, L, XL</v>
      </c>
      <c r="E71" s="1" t="str">
        <f ca="1">TRIM(_xlfn.XLOOKUP('Результат (Save)'!C71,Таблица!A:A,Таблица!E:E,"Ошибка",0))</f>
        <v>Black, Blue, Bronze</v>
      </c>
    </row>
    <row r="72" spans="2:5" x14ac:dyDescent="0.25">
      <c r="B72" t="s">
        <v>417</v>
      </c>
      <c r="C72" s="1" t="s">
        <v>289</v>
      </c>
      <c r="D72" s="1" t="str">
        <f>TRIM(_xlfn.XLOOKUP('Результат (Save)'!C72,Таблица!A:A,Таблица!B:B,"Ошибка",0))</f>
        <v>S, M, L, XL</v>
      </c>
      <c r="E72" s="1" t="str">
        <f ca="1">TRIM(_xlfn.XLOOKUP('Результат (Save)'!C72,Таблица!A:A,Таблица!E:E,"Ошибка",0))</f>
        <v>Black, Blue, Bronze</v>
      </c>
    </row>
    <row r="73" spans="2:5" x14ac:dyDescent="0.25">
      <c r="B73" t="s">
        <v>418</v>
      </c>
      <c r="C73" s="1" t="s">
        <v>284</v>
      </c>
      <c r="D73" s="1" t="str">
        <f>TRIM(_xlfn.XLOOKUP('Результат (Save)'!C73,Таблица!A:A,Таблица!B:B,"Ошибка",0))</f>
        <v>S, M, L, XL</v>
      </c>
      <c r="E73" s="1" t="str">
        <f ca="1">TRIM(_xlfn.XLOOKUP('Результат (Save)'!C73,Таблица!A:A,Таблица!E:E,"Ошибка",0))</f>
        <v>Copper, Green, Grey</v>
      </c>
    </row>
    <row r="74" spans="2:5" x14ac:dyDescent="0.25">
      <c r="B74" t="s">
        <v>419</v>
      </c>
      <c r="C74" s="1" t="s">
        <v>296</v>
      </c>
      <c r="D74" s="1" t="str">
        <f>TRIM(_xlfn.XLOOKUP('Результат (Save)'!C74,Таблица!A:A,Таблица!B:B,"Ошибка",0))</f>
        <v>S, M, L, XL</v>
      </c>
      <c r="E74" s="1" t="str">
        <f ca="1">TRIM(_xlfn.XLOOKUP('Результат (Save)'!C74,Таблица!A:A,Таблица!E:E,"Ошибка",0))</f>
        <v>Oak Plaid</v>
      </c>
    </row>
    <row r="75" spans="2:5" x14ac:dyDescent="0.25">
      <c r="B75" t="s">
        <v>420</v>
      </c>
      <c r="C75" s="1" t="s">
        <v>294</v>
      </c>
      <c r="D75" s="1" t="str">
        <f>TRIM(_xlfn.XLOOKUP('Результат (Save)'!C75,Таблица!A:A,Таблица!B:B,"Ошибка",0))</f>
        <v>S, M, L, XL</v>
      </c>
      <c r="E75" s="1" t="str">
        <f ca="1">TRIM(_xlfn.XLOOKUP('Результат (Save)'!C75,Таблица!A:A,Таблица!E:E,"Ошибка",0))</f>
        <v>Beige Stripe, Black Stripe, Avion Stripe</v>
      </c>
    </row>
    <row r="76" spans="2:5" x14ac:dyDescent="0.25">
      <c r="B76" t="s">
        <v>421</v>
      </c>
      <c r="C76" s="1" t="s">
        <v>291</v>
      </c>
      <c r="D76" s="1" t="str">
        <f>TRIM(_xlfn.XLOOKUP('Результат (Save)'!C76,Таблица!A:A,Таблица!B:B,"Ошибка",0))</f>
        <v>S, M, L, XL</v>
      </c>
      <c r="E76" s="1" t="str">
        <f ca="1">TRIM(_xlfn.XLOOKUP('Результат (Save)'!C76,Таблица!A:A,Таблица!E:E,"Ошибка",0))</f>
        <v>Avion, Black, Oak</v>
      </c>
    </row>
    <row r="77" spans="2:5" x14ac:dyDescent="0.25">
      <c r="B77" t="s">
        <v>422</v>
      </c>
      <c r="C77" s="1" t="s">
        <v>307</v>
      </c>
      <c r="D77" s="1" t="str">
        <f>TRIM(_xlfn.XLOOKUP('Результат (Save)'!C77,Таблица!A:A,Таблица!B:B,"Ошибка",0))</f>
        <v>S, M, L, XL</v>
      </c>
      <c r="E77" s="1" t="str">
        <f ca="1">TRIM(_xlfn.XLOOKUP('Результат (Save)'!C77,Таблица!A:A,Таблица!E:E,"Ошибка",0))</f>
        <v>Avion Plaid, Oak Twill, Uniform Green Plaid</v>
      </c>
    </row>
    <row r="78" spans="2:5" x14ac:dyDescent="0.25">
      <c r="B78" t="s">
        <v>423</v>
      </c>
      <c r="C78" s="1" t="s">
        <v>305</v>
      </c>
      <c r="D78" s="1" t="str">
        <f>TRIM(_xlfn.XLOOKUP('Результат (Save)'!C78,Таблица!A:A,Таблица!B:B,"Ошибка",0))</f>
        <v>S, M, L, XL</v>
      </c>
      <c r="E78" s="1" t="str">
        <f ca="1">TRIM(_xlfn.XLOOKUP('Результат (Save)'!C78,Таблица!A:A,Таблица!E:E,"Ошибка",0))</f>
        <v>Avion, Grey</v>
      </c>
    </row>
    <row r="79" spans="2:5" x14ac:dyDescent="0.25">
      <c r="B79" t="s">
        <v>424</v>
      </c>
      <c r="C79" s="1" t="s">
        <v>299</v>
      </c>
      <c r="D79" s="1" t="str">
        <f>TRIM(_xlfn.XLOOKUP('Результат (Save)'!C79,Таблица!A:A,Таблица!B:B,"Ошибка",0))</f>
        <v>S, M, L, XL</v>
      </c>
      <c r="E79" s="1" t="str">
        <f ca="1">TRIM(_xlfn.XLOOKUP('Результат (Save)'!C79,Таблица!A:A,Таблица!E:E,"Ошибка",0))</f>
        <v>Blue Plaid, Copper Plaid, Uniform Green Plaid</v>
      </c>
    </row>
    <row r="80" spans="2:5" x14ac:dyDescent="0.25">
      <c r="B80" t="s">
        <v>425</v>
      </c>
      <c r="C80" s="1" t="s">
        <v>312</v>
      </c>
      <c r="D80" s="1" t="str">
        <f>TRIM(_xlfn.XLOOKUP('Результат (Save)'!C80,Таблица!A:A,Таблица!B:B,"Ошибка",0))</f>
        <v>S, M, L, XL</v>
      </c>
      <c r="E80" s="1" t="str">
        <f ca="1">TRIM(_xlfn.XLOOKUP('Результат (Save)'!C80,Таблица!A:A,Таблица!E:E,"Ошибка",0))</f>
        <v>Black, Copper</v>
      </c>
    </row>
    <row r="81" spans="2:5" x14ac:dyDescent="0.25">
      <c r="B81" t="s">
        <v>426</v>
      </c>
      <c r="C81" s="1" t="s">
        <v>304</v>
      </c>
      <c r="D81" s="1" t="str">
        <f>TRIM(_xlfn.XLOOKUP('Результат (Save)'!C81,Таблица!A:A,Таблица!B:B,"Ошибка",0))</f>
        <v>S, M, L, XL</v>
      </c>
      <c r="E81" s="1" t="str">
        <f ca="1">TRIM(_xlfn.XLOOKUP('Результат (Save)'!C81,Таблица!A:A,Таблица!E:E,"Ошибка",0))</f>
        <v>Black, Ochre</v>
      </c>
    </row>
    <row r="82" spans="2:5" x14ac:dyDescent="0.25">
      <c r="B82" t="s">
        <v>427</v>
      </c>
      <c r="C82" s="1" t="s">
        <v>309</v>
      </c>
      <c r="D82" s="1" t="str">
        <f>TRIM(_xlfn.XLOOKUP('Результат (Save)'!C82,Таблица!A:A,Таблица!B:B,"Ошибка",0))</f>
        <v>S, M, L, XL, XXL</v>
      </c>
      <c r="E82" s="1" t="str">
        <f ca="1">TRIM(_xlfn.XLOOKUP('Результат (Save)'!C82,Таблица!A:A,Таблица!E:E,"Ошибка",0))</f>
        <v>Black, Chino, Navy, Tan</v>
      </c>
    </row>
    <row r="83" spans="2:5" x14ac:dyDescent="0.25">
      <c r="B83" t="s">
        <v>428</v>
      </c>
      <c r="C83" s="1" t="s">
        <v>302</v>
      </c>
      <c r="D83" s="1" t="str">
        <f>TRIM(_xlfn.XLOOKUP('Результат (Save)'!C83,Таблица!A:A,Таблица!B:B,"Ошибка",0))</f>
        <v>S, M, L, XL, XXL</v>
      </c>
      <c r="E83" s="1" t="str">
        <f ca="1">TRIM(_xlfn.XLOOKUP('Результат (Save)'!C83,Таблица!A:A,Таблица!E:E,"Ошибка",0))</f>
        <v>Black Paid, Brown Herringbone</v>
      </c>
    </row>
    <row r="84" spans="2:5" x14ac:dyDescent="0.25">
      <c r="B84" t="s">
        <v>429</v>
      </c>
      <c r="C84" s="1" t="s">
        <v>322</v>
      </c>
      <c r="D84" s="1" t="str">
        <f>TRIM(_xlfn.XLOOKUP('Результат (Save)'!C84,Таблица!A:A,Таблица!B:B,"Ошибка",0))</f>
        <v>S, M, L, XL</v>
      </c>
      <c r="E84" s="1" t="str">
        <f ca="1">TRIM(_xlfn.XLOOKUP('Результат (Save)'!C84,Таблица!A:A,Таблица!E:E,"Ошибка",0))</f>
        <v>Dark Coffee</v>
      </c>
    </row>
    <row r="85" spans="2:5" x14ac:dyDescent="0.25">
      <c r="B85" t="s">
        <v>430</v>
      </c>
      <c r="C85" s="1" t="s">
        <v>318</v>
      </c>
      <c r="D85" s="1" t="str">
        <f>TRIM(_xlfn.XLOOKUP('Результат (Save)'!C85,Таблица!A:A,Таблица!B:B,"Ошибка",0))</f>
        <v>S, M, L, XL</v>
      </c>
      <c r="E85" s="1" t="str">
        <f ca="1">TRIM(_xlfn.XLOOKUP('Результат (Save)'!C85,Таблица!A:A,Таблица!E:E,"Ошибка",0))</f>
        <v>Black</v>
      </c>
    </row>
    <row r="86" spans="2:5" x14ac:dyDescent="0.25">
      <c r="B86" t="s">
        <v>431</v>
      </c>
      <c r="C86" s="1" t="s">
        <v>315</v>
      </c>
      <c r="D86" s="1" t="str">
        <f>TRIM(_xlfn.XLOOKUP('Результат (Save)'!C86,Таблица!A:A,Таблица!B:B,"Ошибка",0))</f>
        <v>S, M, L, XL</v>
      </c>
      <c r="E86" s="1" t="str">
        <f ca="1">TRIM(_xlfn.XLOOKUP('Результат (Save)'!C86,Таблица!A:A,Таблица!E:E,"Ошибка",0))</f>
        <v>Brown</v>
      </c>
    </row>
    <row r="87" spans="2:5" x14ac:dyDescent="0.25">
      <c r="B87" t="s">
        <v>432</v>
      </c>
      <c r="C87" s="1" t="s">
        <v>324</v>
      </c>
      <c r="D87" s="1" t="str">
        <f>TRIM(_xlfn.XLOOKUP('Результат (Save)'!C87,Таблица!A:A,Таблица!B:B,"Ошибка",0))</f>
        <v>S, M, L, XL</v>
      </c>
      <c r="E87" s="1" t="str">
        <f ca="1">TRIM(_xlfn.XLOOKUP('Результат (Save)'!C87,Таблица!A:A,Таблица!E:E,"Ошибка",0))</f>
        <v>Black</v>
      </c>
    </row>
    <row r="88" spans="2:5" x14ac:dyDescent="0.25">
      <c r="B88" t="s">
        <v>433</v>
      </c>
      <c r="C88" s="1" t="s">
        <v>328</v>
      </c>
      <c r="D88" s="1" t="str">
        <f>TRIM(_xlfn.XLOOKUP('Результат (Save)'!C88,Таблица!A:A,Таблица!B:B,"Ошибка",0))</f>
        <v>S, M, L, XL</v>
      </c>
      <c r="E88" s="1" t="str">
        <f ca="1">TRIM(_xlfn.XLOOKUP('Результат (Save)'!C88,Таблица!A:A,Таблица!E:E,"Ошибка",0))</f>
        <v>Marl Black, Navy Plaid</v>
      </c>
    </row>
    <row r="89" spans="2:5" x14ac:dyDescent="0.25">
      <c r="B89" t="s">
        <v>434</v>
      </c>
      <c r="C89" s="1" t="s">
        <v>331</v>
      </c>
      <c r="D89" s="1" t="str">
        <f>TRIM(_xlfn.XLOOKUP('Результат (Save)'!C89,Таблица!A:A,Таблица!B:B,"Ошибка",0))</f>
        <v>S, M, L, XL</v>
      </c>
      <c r="E89" s="1" t="str">
        <f ca="1">TRIM(_xlfn.XLOOKUP('Результат (Save)'!C89,Таблица!A:A,Таблица!E:E,"Ошибка",0))</f>
        <v>Black, Brown</v>
      </c>
    </row>
    <row r="90" spans="2:5" x14ac:dyDescent="0.25">
      <c r="B90" t="s">
        <v>435</v>
      </c>
      <c r="C90" s="1" t="s">
        <v>325</v>
      </c>
      <c r="D90" s="1" t="str">
        <f>TRIM(_xlfn.XLOOKUP('Результат (Save)'!C90,Таблица!A:A,Таблица!B:B,"Ошибка",0))</f>
        <v>S, M, L, XL</v>
      </c>
      <c r="E90" s="1" t="str">
        <f ca="1">TRIM(_xlfn.XLOOKUP('Результат (Save)'!C90,Таблица!A:A,Таблица!E:E,"Ошибка",0))</f>
        <v>Black</v>
      </c>
    </row>
    <row r="91" spans="2:5" x14ac:dyDescent="0.25">
      <c r="B91" t="s">
        <v>436</v>
      </c>
      <c r="C91" s="1" t="s">
        <v>338</v>
      </c>
      <c r="D91" s="1" t="str">
        <f>TRIM(_xlfn.XLOOKUP('Результат (Save)'!C91,Таблица!A:A,Таблица!B:B,"Ошибка",0))</f>
        <v>S, M, L, XL, XXL</v>
      </c>
      <c r="E91" s="1" t="str">
        <f ca="1">TRIM(_xlfn.XLOOKUP('Результат (Save)'!C91,Таблица!A:A,Таблица!E:E,"Ошибка",0))</f>
        <v>Charcoal, Dk. Brown, Navy, Black, Burgundy</v>
      </c>
    </row>
    <row r="92" spans="2:5" x14ac:dyDescent="0.25">
      <c r="B92" t="s">
        <v>437</v>
      </c>
      <c r="C92" s="1" t="s">
        <v>335</v>
      </c>
      <c r="D92" s="1" t="str">
        <f>TRIM(_xlfn.XLOOKUP('Результат (Save)'!C92,Таблица!A:A,Таблица!B:B,"Ошибка",0))</f>
        <v>S, M, L, XL, XXL</v>
      </c>
      <c r="E92" s="1" t="str">
        <f ca="1">TRIM(_xlfn.XLOOKUP('Результат (Save)'!C92,Таблица!A:A,Таблица!E:E,"Ошибка",0))</f>
        <v>Black, Chino, Navy, Tan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</vt:i4>
      </vt:variant>
    </vt:vector>
  </HeadingPairs>
  <TitlesOfParts>
    <vt:vector size="13" baseType="lpstr">
      <vt:lpstr>Подготовка</vt:lpstr>
      <vt:lpstr>Вычисление</vt:lpstr>
      <vt:lpstr>Состав</vt:lpstr>
      <vt:lpstr>Подготовка(Save)</vt:lpstr>
      <vt:lpstr>Цвета</vt:lpstr>
      <vt:lpstr>Таблица</vt:lpstr>
      <vt:lpstr>Результат(Old)</vt:lpstr>
      <vt:lpstr>Результат (Save 2)</vt:lpstr>
      <vt:lpstr>Артикулы(Old)</vt:lpstr>
      <vt:lpstr>Результат</vt:lpstr>
      <vt:lpstr>Результат разбор</vt:lpstr>
      <vt:lpstr>Результат (Save)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2022-01-24T07:06:12Z</dcterms:created>
  <dcterms:modified xsi:type="dcterms:W3CDTF">2022-01-27T08:39:34Z</dcterms:modified>
</cp:coreProperties>
</file>