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"/>
    </mc:Choice>
  </mc:AlternateContent>
  <xr:revisionPtr revIDLastSave="0" documentId="13_ncr:1_{4ED34616-13A8-488A-BC6F-E21E3158879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R49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X143" i="1" s="1"/>
  <c r="AQ142" i="1"/>
  <c r="AW142" i="1" s="1"/>
  <c r="AQ141" i="1"/>
  <c r="AW141" i="1" s="1"/>
  <c r="AQ140" i="1"/>
  <c r="AZ140" i="1" s="1"/>
  <c r="AQ139" i="1"/>
  <c r="AZ139" i="1" s="1"/>
  <c r="AQ138" i="1"/>
  <c r="AZ138" i="1" s="1"/>
  <c r="AQ137" i="1"/>
  <c r="AX137" i="1" s="1"/>
  <c r="AQ136" i="1"/>
  <c r="AQ135" i="1"/>
  <c r="AX135" i="1" s="1"/>
  <c r="AQ134" i="1"/>
  <c r="AW134" i="1" s="1"/>
  <c r="AQ133" i="1"/>
  <c r="AW133" i="1" s="1"/>
  <c r="AQ132" i="1"/>
  <c r="AZ132" i="1" s="1"/>
  <c r="AQ131" i="1"/>
  <c r="AZ131" i="1" s="1"/>
  <c r="AQ130" i="1"/>
  <c r="AZ130" i="1" s="1"/>
  <c r="AQ129" i="1"/>
  <c r="AX129" i="1" s="1"/>
  <c r="AQ128" i="1"/>
  <c r="AQ127" i="1"/>
  <c r="AX127" i="1" s="1"/>
  <c r="AQ126" i="1"/>
  <c r="AW126" i="1" s="1"/>
  <c r="AQ125" i="1"/>
  <c r="AW125" i="1" s="1"/>
  <c r="AQ124" i="1"/>
  <c r="AZ124" i="1" s="1"/>
  <c r="AQ123" i="1"/>
  <c r="AZ123" i="1" s="1"/>
  <c r="AQ122" i="1"/>
  <c r="AZ122" i="1" s="1"/>
  <c r="AQ121" i="1"/>
  <c r="AX121" i="1" s="1"/>
  <c r="AQ120" i="1"/>
  <c r="AQ119" i="1"/>
  <c r="AX119" i="1" s="1"/>
  <c r="AQ118" i="1"/>
  <c r="AW118" i="1" s="1"/>
  <c r="AQ117" i="1"/>
  <c r="AW117" i="1" s="1"/>
  <c r="AQ116" i="1"/>
  <c r="AZ116" i="1" s="1"/>
  <c r="AQ115" i="1"/>
  <c r="AZ115" i="1" s="1"/>
  <c r="AQ114" i="1"/>
  <c r="AZ114" i="1" s="1"/>
  <c r="AQ113" i="1"/>
  <c r="AX113" i="1" s="1"/>
  <c r="AQ112" i="1"/>
  <c r="AQ111" i="1"/>
  <c r="AX111" i="1" s="1"/>
  <c r="AQ110" i="1"/>
  <c r="AW110" i="1" s="1"/>
  <c r="AQ109" i="1"/>
  <c r="AW109" i="1" s="1"/>
  <c r="AQ108" i="1"/>
  <c r="AZ108" i="1" s="1"/>
  <c r="AQ107" i="1"/>
  <c r="AZ107" i="1" s="1"/>
  <c r="AQ106" i="1"/>
  <c r="AZ106" i="1" s="1"/>
  <c r="AQ105" i="1"/>
  <c r="AX105" i="1" s="1"/>
  <c r="AQ104" i="1"/>
  <c r="AQ103" i="1"/>
  <c r="AX103" i="1" s="1"/>
  <c r="AQ102" i="1"/>
  <c r="AW102" i="1" s="1"/>
  <c r="AQ101" i="1"/>
  <c r="AW101" i="1" s="1"/>
  <c r="AQ100" i="1"/>
  <c r="AZ100" i="1" s="1"/>
  <c r="AQ99" i="1"/>
  <c r="AZ99" i="1" s="1"/>
  <c r="AQ98" i="1"/>
  <c r="AZ98" i="1" s="1"/>
  <c r="AQ97" i="1"/>
  <c r="AX97" i="1" s="1"/>
  <c r="AQ96" i="1"/>
  <c r="AQ95" i="1"/>
  <c r="AX95" i="1" s="1"/>
  <c r="AQ94" i="1"/>
  <c r="AW94" i="1" s="1"/>
  <c r="AQ93" i="1"/>
  <c r="AW93" i="1" s="1"/>
  <c r="AQ92" i="1"/>
  <c r="AZ92" i="1" s="1"/>
  <c r="AQ91" i="1"/>
  <c r="AZ91" i="1" s="1"/>
  <c r="AQ90" i="1"/>
  <c r="AZ90" i="1" s="1"/>
  <c r="AQ89" i="1"/>
  <c r="AX89" i="1" s="1"/>
  <c r="AQ88" i="1"/>
  <c r="AQ87" i="1"/>
  <c r="AX87" i="1" s="1"/>
  <c r="AQ86" i="1"/>
  <c r="AW86" i="1" s="1"/>
  <c r="AQ85" i="1"/>
  <c r="AW85" i="1" s="1"/>
  <c r="AQ84" i="1"/>
  <c r="AZ84" i="1" s="1"/>
  <c r="AQ83" i="1"/>
  <c r="AZ83" i="1" s="1"/>
  <c r="AQ82" i="1"/>
  <c r="AZ82" i="1" s="1"/>
  <c r="AQ81" i="1"/>
  <c r="AX81" i="1" s="1"/>
  <c r="AQ80" i="1"/>
  <c r="AQ79" i="1"/>
  <c r="AX79" i="1" s="1"/>
  <c r="AQ78" i="1"/>
  <c r="AW78" i="1" s="1"/>
  <c r="AQ77" i="1"/>
  <c r="AW77" i="1" s="1"/>
  <c r="AQ76" i="1"/>
  <c r="AZ76" i="1" s="1"/>
  <c r="AQ75" i="1"/>
  <c r="AZ75" i="1" s="1"/>
  <c r="AQ74" i="1"/>
  <c r="AZ74" i="1" s="1"/>
  <c r="AQ73" i="1"/>
  <c r="AX73" i="1" s="1"/>
  <c r="AQ72" i="1"/>
  <c r="AQ71" i="1"/>
  <c r="AX71" i="1" s="1"/>
  <c r="AQ70" i="1"/>
  <c r="AW70" i="1" s="1"/>
  <c r="AQ69" i="1"/>
  <c r="AW69" i="1" s="1"/>
  <c r="AQ68" i="1"/>
  <c r="AZ68" i="1" s="1"/>
  <c r="AQ67" i="1"/>
  <c r="AZ67" i="1" s="1"/>
  <c r="AQ66" i="1"/>
  <c r="AZ66" i="1" s="1"/>
  <c r="AQ65" i="1"/>
  <c r="AX65" i="1" s="1"/>
  <c r="AQ64" i="1"/>
  <c r="AQ63" i="1"/>
  <c r="AX63" i="1" s="1"/>
  <c r="AQ62" i="1"/>
  <c r="AW62" i="1" s="1"/>
  <c r="AQ61" i="1"/>
  <c r="AW61" i="1" s="1"/>
  <c r="AQ60" i="1"/>
  <c r="AZ60" i="1" s="1"/>
  <c r="AQ59" i="1"/>
  <c r="AZ59" i="1" s="1"/>
  <c r="AQ58" i="1"/>
  <c r="AZ58" i="1" s="1"/>
  <c r="AQ57" i="1"/>
  <c r="AX57" i="1" s="1"/>
  <c r="AQ56" i="1"/>
  <c r="AQ55" i="1"/>
  <c r="AX55" i="1" s="1"/>
  <c r="AQ54" i="1"/>
  <c r="AW54" i="1" s="1"/>
  <c r="AQ53" i="1"/>
  <c r="AW53" i="1" s="1"/>
  <c r="AQ52" i="1"/>
  <c r="AZ52" i="1" s="1"/>
  <c r="AQ51" i="1"/>
  <c r="AZ51" i="1" s="1"/>
  <c r="AQ50" i="1"/>
  <c r="AZ50" i="1" s="1"/>
  <c r="AQ49" i="1"/>
  <c r="AX49" i="1" s="1"/>
  <c r="AQ48" i="1"/>
  <c r="AQ47" i="1"/>
  <c r="AX47" i="1" s="1"/>
  <c r="AQ46" i="1"/>
  <c r="AW46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Q39" i="1"/>
  <c r="AX39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Q31" i="1"/>
  <c r="AX31" i="1" s="1"/>
  <c r="AQ30" i="1"/>
  <c r="AW30" i="1" s="1"/>
  <c r="AQ29" i="1"/>
  <c r="AW29" i="1" s="1"/>
  <c r="AQ28" i="1"/>
  <c r="AZ28" i="1" s="1"/>
  <c r="AQ27" i="1"/>
  <c r="AZ27" i="1" s="1"/>
  <c r="AQ26" i="1"/>
  <c r="AZ26" i="1" s="1"/>
  <c r="AQ25" i="1"/>
  <c r="AX25" i="1" s="1"/>
  <c r="AQ24" i="1"/>
  <c r="AQ23" i="1"/>
  <c r="AX23" i="1" s="1"/>
  <c r="AQ22" i="1"/>
  <c r="AW22" i="1" s="1"/>
  <c r="AQ21" i="1"/>
  <c r="AW21" i="1" s="1"/>
  <c r="AQ20" i="1"/>
  <c r="AZ20" i="1" s="1"/>
  <c r="AQ19" i="1"/>
  <c r="AZ19" i="1" s="1"/>
  <c r="AQ18" i="1"/>
  <c r="AZ18" i="1" s="1"/>
  <c r="AQ17" i="1"/>
  <c r="AX17" i="1" s="1"/>
  <c r="AQ16" i="1"/>
  <c r="AQ15" i="1"/>
  <c r="AX15" i="1" s="1"/>
  <c r="AQ14" i="1"/>
  <c r="AW14" i="1" s="1"/>
  <c r="AQ13" i="1"/>
  <c r="AW13" i="1" s="1"/>
  <c r="AQ12" i="1"/>
  <c r="AZ12" i="1" s="1"/>
  <c r="AQ11" i="1"/>
  <c r="AZ11" i="1" s="1"/>
  <c r="AQ10" i="1"/>
  <c r="AZ10" i="1" s="1"/>
  <c r="AQ9" i="1"/>
  <c r="AX9" i="1" s="1"/>
  <c r="AQ8" i="1"/>
  <c r="AQ7" i="1"/>
  <c r="AX7" i="1" s="1"/>
  <c r="AQ6" i="1"/>
  <c r="AW6" i="1" s="1"/>
  <c r="AQ5" i="1"/>
  <c r="AW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AX8" i="1" l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BB23" i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19" i="1"/>
  <c r="AW127" i="1"/>
  <c r="AW135" i="1"/>
  <c r="AW143" i="1"/>
  <c r="AX10" i="1"/>
  <c r="AX18" i="1"/>
  <c r="AX26" i="1"/>
  <c r="AX34" i="1"/>
  <c r="AX42" i="1"/>
  <c r="AX50" i="1"/>
  <c r="AX58" i="1"/>
  <c r="AX66" i="1"/>
  <c r="AX74" i="1"/>
  <c r="AX82" i="1"/>
  <c r="AX90" i="1"/>
  <c r="AX98" i="1"/>
  <c r="AX106" i="1"/>
  <c r="AX114" i="1"/>
  <c r="AX122" i="1"/>
  <c r="AX130" i="1"/>
  <c r="AX138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120" i="1"/>
  <c r="AW128" i="1"/>
  <c r="AW136" i="1"/>
  <c r="AX3" i="1"/>
  <c r="AX11" i="1"/>
  <c r="AX19" i="1"/>
  <c r="AX27" i="1"/>
  <c r="AX35" i="1"/>
  <c r="AX43" i="1"/>
  <c r="AX51" i="1"/>
  <c r="AX59" i="1"/>
  <c r="AX67" i="1"/>
  <c r="AX75" i="1"/>
  <c r="AX83" i="1"/>
  <c r="AX91" i="1"/>
  <c r="AX99" i="1"/>
  <c r="AX107" i="1"/>
  <c r="AX115" i="1"/>
  <c r="AX123" i="1"/>
  <c r="AX131" i="1"/>
  <c r="AX139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0" i="1"/>
  <c r="AW138" i="1"/>
  <c r="AX5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Q131" i="1" s="1"/>
  <c r="P121" i="1"/>
  <c r="Q121" i="1" s="1"/>
  <c r="P91" i="1"/>
  <c r="Q91" i="1" s="1"/>
  <c r="P82" i="1"/>
  <c r="Q82" i="1" s="1"/>
  <c r="P36" i="1"/>
  <c r="Q36" i="1" s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Q90" i="1" s="1"/>
  <c r="P81" i="1"/>
  <c r="Q81" i="1" s="1"/>
  <c r="P35" i="1"/>
  <c r="Q35" i="1" s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Q130" i="1" s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Q143" i="1" s="1"/>
  <c r="P129" i="1"/>
  <c r="Q129" i="1" s="1"/>
  <c r="P119" i="1"/>
  <c r="Q119" i="1" s="1"/>
  <c r="P89" i="1"/>
  <c r="Q89" i="1" s="1"/>
  <c r="P80" i="1"/>
  <c r="Q80" i="1" s="1"/>
  <c r="P34" i="1"/>
  <c r="Q34" i="1" s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Q142" i="1" s="1"/>
  <c r="P127" i="1"/>
  <c r="Q127" i="1" s="1"/>
  <c r="P118" i="1"/>
  <c r="Q118" i="1" s="1"/>
  <c r="P88" i="1"/>
  <c r="Q88" i="1" s="1"/>
  <c r="P75" i="1"/>
  <c r="Q75" i="1" s="1"/>
  <c r="P32" i="1"/>
  <c r="Q32" i="1" s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Q31" i="1" s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Q141" i="1" s="1"/>
  <c r="P125" i="1"/>
  <c r="Q125" i="1" s="1"/>
  <c r="P112" i="1"/>
  <c r="Q112" i="1" s="1"/>
  <c r="P87" i="1"/>
  <c r="Q87" i="1" s="1"/>
  <c r="P74" i="1"/>
  <c r="Q74" i="1" s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Q138" i="1" s="1"/>
  <c r="P124" i="1"/>
  <c r="Q124" i="1" s="1"/>
  <c r="P100" i="1"/>
  <c r="Q100" i="1" s="1"/>
  <c r="P85" i="1"/>
  <c r="Q85" i="1" s="1"/>
  <c r="P73" i="1"/>
  <c r="Q73" i="1" s="1"/>
  <c r="P30" i="1"/>
  <c r="Q30" i="1" s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Q133" i="1" s="1"/>
  <c r="P123" i="1"/>
  <c r="Q123" i="1" s="1"/>
  <c r="P96" i="1"/>
  <c r="Q96" i="1" s="1"/>
  <c r="P84" i="1"/>
  <c r="Q84" i="1" s="1"/>
  <c r="P72" i="1"/>
  <c r="Q72" i="1" s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Q132" i="1" s="1"/>
  <c r="P122" i="1"/>
  <c r="Q122" i="1" s="1"/>
  <c r="P94" i="1"/>
  <c r="Q94" i="1" s="1"/>
  <c r="P83" i="1"/>
  <c r="Q83" i="1" s="1"/>
  <c r="P37" i="1"/>
  <c r="Q37" i="1" s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Q93" i="1" s="1"/>
  <c r="P77" i="1"/>
  <c r="Q77" i="1" s="1"/>
  <c r="M78" i="1"/>
  <c r="R117" i="1"/>
  <c r="AR128" i="1"/>
  <c r="AR101" i="1"/>
  <c r="R92" i="1"/>
  <c r="R76" i="1"/>
  <c r="P92" i="1"/>
  <c r="Q92" i="1" s="1"/>
  <c r="P76" i="1"/>
  <c r="Q76" i="1" s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Q128" i="1" s="1"/>
  <c r="P33" i="1"/>
  <c r="Q33" i="1" s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Q134" i="1" s="1"/>
  <c r="P126" i="1"/>
  <c r="Q126" i="1" s="1"/>
  <c r="AR86" i="1"/>
  <c r="R113" i="1"/>
  <c r="R95" i="1"/>
  <c r="R71" i="1"/>
  <c r="P113" i="1"/>
  <c r="Q113" i="1" s="1"/>
  <c r="P95" i="1"/>
  <c r="Q95" i="1" s="1"/>
  <c r="P71" i="1"/>
  <c r="Q71" i="1" s="1"/>
  <c r="M105" i="1"/>
  <c r="M71" i="1"/>
  <c r="M52" i="1"/>
  <c r="AR93" i="1"/>
  <c r="AR77" i="1"/>
  <c r="R86" i="1"/>
  <c r="P86" i="1"/>
  <c r="Q86" i="1" s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Q61" i="1" s="1"/>
  <c r="R42" i="1"/>
  <c r="P54" i="1"/>
  <c r="Q54" i="1" s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Q42" i="1" s="1"/>
  <c r="R10" i="1"/>
  <c r="P40" i="1"/>
  <c r="Q40" i="1" s="1"/>
  <c r="P53" i="1"/>
  <c r="Q53" i="1" s="1"/>
  <c r="P79" i="1"/>
  <c r="Q79" i="1" s="1"/>
  <c r="R38" i="1"/>
  <c r="BA20" i="1"/>
  <c r="BC20" i="1" s="1"/>
  <c r="B20" i="1" s="1"/>
  <c r="H64" i="1"/>
  <c r="BA117" i="1"/>
  <c r="BA86" i="1"/>
  <c r="P63" i="1"/>
  <c r="Q63" i="1" s="1"/>
  <c r="P62" i="1"/>
  <c r="Q62" i="1" s="1"/>
  <c r="P10" i="1"/>
  <c r="Q10" i="1" s="1"/>
  <c r="P60" i="1"/>
  <c r="Q60" i="1" s="1"/>
  <c r="P8" i="1"/>
  <c r="Q8" i="1" s="1"/>
  <c r="P39" i="1"/>
  <c r="Q39" i="1" s="1"/>
  <c r="P52" i="1"/>
  <c r="Q52" i="1" s="1"/>
  <c r="P78" i="1"/>
  <c r="Q78" i="1" s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Q45" i="1" s="1"/>
  <c r="P43" i="1"/>
  <c r="Q43" i="1" s="1"/>
  <c r="H105" i="1"/>
  <c r="P41" i="1"/>
  <c r="Q41" i="1" s="1"/>
  <c r="AR79" i="1"/>
  <c r="AR78" i="1"/>
  <c r="P38" i="1"/>
  <c r="Q38" i="1" s="1"/>
  <c r="P64" i="1"/>
  <c r="Q64" i="1" s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Q51" i="1" s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S49" i="1"/>
  <c r="AT108" i="1"/>
  <c r="AT25" i="1"/>
  <c r="AT20" i="1"/>
  <c r="AS126" i="1"/>
  <c r="AS20" i="1"/>
  <c r="AT126" i="1"/>
  <c r="AS128" i="1"/>
  <c r="AT11" i="1"/>
  <c r="AT70" i="1"/>
  <c r="AS117" i="1"/>
  <c r="AS26" i="1"/>
  <c r="AT117" i="1"/>
  <c r="AT26" i="1"/>
  <c r="AS18" i="1"/>
  <c r="AS40" i="1"/>
  <c r="AT102" i="1"/>
  <c r="AT93" i="1"/>
  <c r="AS109" i="1"/>
  <c r="AS44" i="1"/>
  <c r="AT101" i="1"/>
  <c r="AT67" i="1"/>
  <c r="AT111" i="1"/>
  <c r="AS110" i="1"/>
  <c r="AS41" i="1"/>
  <c r="AT110" i="1"/>
  <c r="AT41" i="1"/>
  <c r="AS99" i="1"/>
  <c r="AS58" i="1"/>
  <c r="AT103" i="1"/>
  <c r="AS19" i="1"/>
  <c r="AS6" i="1"/>
  <c r="AT19" i="1"/>
  <c r="AT6" i="1"/>
  <c r="AT139" i="1"/>
  <c r="AT12" i="1"/>
  <c r="AS79" i="1"/>
  <c r="AS95" i="1"/>
  <c r="AT115" i="1"/>
  <c r="AS21" i="1"/>
  <c r="AS22" i="1"/>
  <c r="AT24" i="1"/>
  <c r="AS14" i="1"/>
  <c r="AS24" i="1"/>
  <c r="AT14" i="1"/>
  <c r="AT68" i="1"/>
  <c r="AS101" i="1"/>
  <c r="AS116" i="1"/>
  <c r="AT56" i="1"/>
  <c r="AT65" i="1"/>
  <c r="AT28" i="1"/>
  <c r="AS65" i="1"/>
  <c r="AS28" i="1"/>
  <c r="AS77" i="1"/>
  <c r="AS93" i="1"/>
  <c r="AS98" i="1"/>
  <c r="AT47" i="1"/>
  <c r="AT77" i="1"/>
  <c r="AT106" i="1"/>
  <c r="AS115" i="1"/>
  <c r="AT109" i="1"/>
  <c r="AS136" i="1"/>
  <c r="AT46" i="1"/>
  <c r="AS69" i="1"/>
  <c r="AS46" i="1"/>
  <c r="AT69" i="1"/>
  <c r="AS11" i="1"/>
  <c r="AS70" i="1"/>
  <c r="AS29" i="1"/>
  <c r="AT98" i="1"/>
  <c r="AS27" i="1"/>
  <c r="AS140" i="1"/>
  <c r="AT27" i="1"/>
  <c r="AT140" i="1"/>
  <c r="AS108" i="1"/>
  <c r="AS25" i="1"/>
  <c r="AS12" i="1"/>
  <c r="AT29" i="1"/>
  <c r="AS47" i="1"/>
  <c r="AS102" i="1"/>
  <c r="AT137" i="1"/>
  <c r="AS59" i="1"/>
  <c r="AT59" i="1"/>
  <c r="AS23" i="1"/>
  <c r="AT114" i="1"/>
  <c r="AS86" i="1"/>
  <c r="AS114" i="1"/>
  <c r="AT86" i="1"/>
  <c r="AT58" i="1"/>
  <c r="AS103" i="1"/>
  <c r="AS106" i="1"/>
  <c r="AS137" i="1"/>
  <c r="AT66" i="1"/>
  <c r="AS55" i="1"/>
  <c r="AS66" i="1"/>
  <c r="AT55" i="1"/>
  <c r="AS67" i="1"/>
  <c r="AS111" i="1"/>
  <c r="AS139" i="1"/>
  <c r="AS48" i="1"/>
  <c r="AT99" i="1"/>
  <c r="AT136" i="1"/>
  <c r="AT95" i="1"/>
  <c r="AS107" i="1"/>
  <c r="AT23" i="1"/>
  <c r="AT18" i="1"/>
  <c r="AT40" i="1"/>
  <c r="AS33" i="1"/>
  <c r="AS13" i="1"/>
  <c r="AT33" i="1"/>
  <c r="AT13" i="1"/>
  <c r="AT116" i="1"/>
  <c r="AS56" i="1"/>
  <c r="AT128" i="1"/>
  <c r="AT57" i="1"/>
  <c r="AS135" i="1"/>
  <c r="AS57" i="1"/>
  <c r="AT135" i="1"/>
  <c r="AT21" i="1"/>
  <c r="AT22" i="1"/>
  <c r="AS68" i="1"/>
  <c r="AT48" i="1"/>
  <c r="AT79" i="1"/>
  <c r="AT44" i="1"/>
  <c r="AT107" i="1"/>
  <c r="AT49" i="1" l="1"/>
  <c r="F94" i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<sst xmlns="http://schemas.openxmlformats.org/spreadsheetml/2006/main" count="50457" uniqueCount="6174">
  <si>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</si>
  <si>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</si>
  <si>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</si>
  <si>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</si>
  <si>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</si>
  <si>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</si>
  <si>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</si>
  <si>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</si>
  <si>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</si>
  <si>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</si>
  <si>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</si>
  <si>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</si>
  <si>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</si>
  <si>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</si>
  <si>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</si>
  <si>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</si>
  <si>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</si>
  <si>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</si>
  <si>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</si>
  <si>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</si>
  <si>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</si>
  <si>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</si>
  <si>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</si>
  <si>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</si>
  <si>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</si>
  <si>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</si>
  <si>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</si>
  <si>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</si>
  <si>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</si>
  <si>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</si>
  <si>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</si>
  <si>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</si>
  <si>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</si>
  <si>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</si>
  <si>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</si>
  <si>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</si>
  <si>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</si>
  <si>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</si>
  <si>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</si>
  <si>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</si>
  <si>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</si>
  <si>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</si>
  <si>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</si>
  <si>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</si>
  <si>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</si>
  <si>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</si>
  <si>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</si>
  <si>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</si>
  <si>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</si>
  <si>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</si>
  <si>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</si>
  <si>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</si>
  <si>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</si>
  <si>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</si>
  <si>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</si>
  <si>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</si>
  <si>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</si>
  <si>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</si>
  <si>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</si>
  <si>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</si>
  <si>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</si>
  <si>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</si>
  <si>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</si>
  <si>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</si>
  <si>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</si>
  <si>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</si>
  <si>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</si>
  <si>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</si>
  <si>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</si>
  <si>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</si>
  <si>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</si>
  <si>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</si>
  <si>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</si>
  <si>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</si>
  <si>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</si>
  <si>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</si>
  <si>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</si>
  <si>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</si>
  <si>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</si>
  <si>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</si>
  <si>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</si>
  <si>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</si>
  <si>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</si>
  <si>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</si>
  <si>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</si>
  <si>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</si>
  <si>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</si>
  <si>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</si>
  <si>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</si>
  <si>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</si>
  <si>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</si>
  <si>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</si>
  <si>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</si>
  <si>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</si>
  <si>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</si>
  <si>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</si>
  <si>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</si>
  <si>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</si>
  <si>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</si>
  <si>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</si>
  <si>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</si>
  <si>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</si>
  <si>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</si>
  <si>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</si>
  <si>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</si>
  <si>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</si>
  <si>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</si>
  <si>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</si>
  <si>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</si>
  <si>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</si>
  <si>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</si>
  <si>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</si>
  <si>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</si>
  <si>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</si>
  <si>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</si>
  <si>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</si>
  <si>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</si>
  <si>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</si>
  <si>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</si>
  <si>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</si>
  <si>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</si>
  <si>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</si>
  <si>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</si>
  <si>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</si>
  <si>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</si>
  <si>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</si>
  <si>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</si>
  <si>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</si>
  <si>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</si>
  <si>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</si>
  <si>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</si>
  <si>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</si>
  <si>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</si>
  <si>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</si>
  <si>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</si>
  <si>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</si>
  <si>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</si>
  <si>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</si>
  <si>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</si>
  <si>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</si>
  <si>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</si>
  <si>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</si>
  <si>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</si>
  <si>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</si>
  <si>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</si>
  <si>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</si>
  <si>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</si>
  <si>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</si>
  <si>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</si>
  <si>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</si>
  <si>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</si>
  <si>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</si>
  <si>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</si>
  <si>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</si>
  <si>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</si>
  <si>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</si>
  <si>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</si>
  <si>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</si>
  <si>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</si>
  <si>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</si>
  <si>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</si>
  <si>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</si>
  <si>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</si>
  <si>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</si>
  <si>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</si>
  <si>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</si>
  <si>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</si>
  <si>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</si>
  <si>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</si>
  <si>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</si>
  <si>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</si>
  <si>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</si>
  <si>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</si>
  <si>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</si>
  <si>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</si>
  <si>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</si>
  <si>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</si>
  <si>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</si>
  <si>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</si>
  <si>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</si>
  <si>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</si>
  <si>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</si>
  <si>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</si>
  <si>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</si>
  <si>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</si>
  <si>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</si>
  <si>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</si>
  <si>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</si>
  <si>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</si>
  <si>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</si>
  <si>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</si>
  <si>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</si>
  <si>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</si>
  <si>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</si>
  <si>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</si>
  <si>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</si>
  <si>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</si>
  <si>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</si>
  <si>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</si>
  <si>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</si>
  <si>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</si>
  <si>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</si>
  <si>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</si>
  <si>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</si>
  <si>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</si>
  <si>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</si>
  <si>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</si>
  <si>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</si>
  <si>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</si>
  <si>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</si>
  <si>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</si>
  <si>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</si>
  <si>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</si>
  <si>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</si>
  <si>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</si>
  <si>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</si>
  <si>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</si>
  <si>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</si>
  <si>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</si>
  <si>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</si>
  <si>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</si>
  <si>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</si>
  <si>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</si>
  <si>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</si>
  <si>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</si>
  <si>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</si>
  <si>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</si>
  <si>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</si>
  <si>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</si>
  <si>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</si>
  <si>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</si>
  <si>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</si>
  <si>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</si>
  <si>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</si>
  <si>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</si>
  <si>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</si>
  <si>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</si>
  <si>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</si>
  <si>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</si>
  <si>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</si>
  <si>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</si>
  <si>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</si>
  <si>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</si>
  <si>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</si>
  <si>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</si>
  <si>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</si>
  <si>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</si>
  <si>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</si>
  <si>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</si>
  <si>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</si>
  <si>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</si>
  <si>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</si>
  <si>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</si>
  <si>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</si>
  <si>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</si>
  <si>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</si>
  <si>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</si>
  <si>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</si>
  <si>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</si>
  <si>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</si>
  <si>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</si>
  <si>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</si>
  <si>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</si>
  <si>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</si>
  <si>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</si>
  <si>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</si>
  <si>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</si>
  <si>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</si>
  <si>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</si>
  <si>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</si>
  <si>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</si>
  <si>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</si>
  <si>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</si>
  <si>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</si>
  <si>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</si>
  <si>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</si>
  <si>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</si>
  <si>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</si>
  <si>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</si>
  <si>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</si>
  <si>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</si>
  <si>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</si>
  <si>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</si>
  <si>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</si>
  <si>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</si>
  <si>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</si>
  <si>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</si>
  <si>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</si>
  <si>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</si>
  <si>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</si>
  <si>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</si>
  <si>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</si>
  <si>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</si>
  <si>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</si>
  <si>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</si>
  <si>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</si>
  <si>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</si>
  <si>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</si>
  <si>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</si>
  <si>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</si>
  <si>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</si>
  <si>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</si>
  <si>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</si>
  <si>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</si>
  <si>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</si>
  <si>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</si>
  <si>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</si>
  <si>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</si>
  <si>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</si>
  <si>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</si>
  <si>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</si>
  <si>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</si>
  <si>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</si>
  <si>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</si>
  <si>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</si>
  <si>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</si>
  <si>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</si>
  <si>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</si>
  <si>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</si>
  <si>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</si>
  <si>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</si>
  <si>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</si>
  <si>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</si>
  <si>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</si>
  <si>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</si>
  <si>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</si>
  <si>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</si>
  <si>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</si>
  <si>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</si>
  <si>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</si>
  <si>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</si>
  <si>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</si>
  <si>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</si>
  <si>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</si>
  <si>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</si>
  <si>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</si>
  <si>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</si>
  <si>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</si>
  <si>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</si>
  <si>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</si>
  <si>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</si>
  <si>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</si>
  <si>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</si>
  <si>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</si>
  <si>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</si>
  <si>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</si>
  <si>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</si>
  <si>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</si>
  <si>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</si>
  <si>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</si>
  <si>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</si>
  <si>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</si>
  <si>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</si>
  <si>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</si>
  <si>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</si>
  <si>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</si>
  <si>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</si>
  <si>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</si>
  <si>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</si>
  <si>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</si>
  <si>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</si>
  <si>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</si>
  <si>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</si>
  <si>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</si>
  <si>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</si>
  <si>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</si>
  <si>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</si>
  <si>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</si>
  <si>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</si>
  <si>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</si>
  <si>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</si>
  <si>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</si>
  <si>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</si>
  <si>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</si>
  <si>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</si>
  <si>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</si>
  <si>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</si>
  <si>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</si>
  <si>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</si>
  <si>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</si>
  <si>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</si>
  <si>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</si>
  <si>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</si>
  <si>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</si>
  <si>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</si>
  <si>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</si>
  <si>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</si>
  <si>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</si>
  <si>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</si>
  <si>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</si>
  <si>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</si>
  <si>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</si>
  <si>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</si>
  <si>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</si>
  <si>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</si>
  <si>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</si>
  <si>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</si>
  <si>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</si>
  <si>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</si>
  <si>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</si>
  <si>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</si>
  <si>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</si>
  <si>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</si>
  <si>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</si>
  <si>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</si>
  <si>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</si>
  <si>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</si>
  <si>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</si>
  <si>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</si>
  <si>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</si>
  <si>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</si>
  <si>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</si>
  <si>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</si>
  <si>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</si>
  <si>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</si>
  <si>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</si>
  <si>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</si>
  <si>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</si>
  <si>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</si>
  <si>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</si>
  <si>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</si>
  <si>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</si>
  <si>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</si>
  <si>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</si>
  <si>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</si>
  <si>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</si>
  <si>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</si>
  <si>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</si>
  <si>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</si>
  <si>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</si>
  <si>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</si>
  <si>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</si>
  <si>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</si>
  <si>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</si>
  <si>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</si>
  <si>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</si>
  <si>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</si>
  <si>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</si>
  <si>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</si>
  <si>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</si>
  <si>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</si>
  <si>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</si>
  <si>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</si>
  <si>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</si>
  <si>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</si>
  <si>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</si>
  <si>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</si>
  <si>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</si>
  <si>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</si>
  <si>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</si>
  <si>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</si>
  <si>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</si>
  <si>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</si>
  <si>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</si>
  <si>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</si>
  <si>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</si>
  <si>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</si>
  <si>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</si>
  <si>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</si>
  <si>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</si>
  <si>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</si>
  <si>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</si>
  <si>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</si>
  <si>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</si>
  <si>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</si>
  <si>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</si>
  <si>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</si>
  <si>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</si>
  <si>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</si>
  <si>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</si>
  <si>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</si>
  <si>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</si>
  <si>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</si>
  <si>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</si>
  <si>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</si>
  <si>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</si>
  <si>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</si>
  <si>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</si>
  <si>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</si>
  <si>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</si>
  <si>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</si>
  <si>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</si>
  <si>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</si>
  <si>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</si>
  <si>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</si>
  <si>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</si>
  <si>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</si>
  <si>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</si>
  <si>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</si>
  <si>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</si>
  <si>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</si>
  <si>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</si>
  <si>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</si>
  <si>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</si>
  <si>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</si>
  <si>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</si>
  <si>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</si>
  <si>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</si>
  <si>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</si>
  <si>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</si>
  <si>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</si>
  <si>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</si>
  <si>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</si>
  <si>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</si>
  <si>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</si>
  <si>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</si>
  <si>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</si>
  <si>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</si>
  <si>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</si>
  <si>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</si>
  <si>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</si>
  <si>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</si>
  <si>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</si>
  <si>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</si>
  <si>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</si>
  <si>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</si>
  <si>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</si>
  <si>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</si>
  <si>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</si>
  <si>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</si>
  <si>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</si>
  <si>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</si>
  <si>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</si>
  <si>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</si>
  <si>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</si>
  <si>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</si>
  <si>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</si>
  <si>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</si>
  <si>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</si>
  <si>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</si>
  <si>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</si>
  <si>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</si>
  <si>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</si>
  <si>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</si>
  <si>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</si>
  <si>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</si>
  <si>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</si>
  <si>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</si>
  <si>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</si>
  <si>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</si>
  <si>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</si>
  <si>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</si>
  <si>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</si>
  <si>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</si>
  <si>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</si>
  <si>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</si>
  <si>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</si>
  <si>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</si>
  <si>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</si>
  <si>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</si>
  <si>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</si>
  <si>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</si>
  <si>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</si>
  <si>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</si>
  <si>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</si>
  <si>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</si>
  <si>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</si>
  <si>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</si>
  <si>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</si>
  <si>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</si>
  <si>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</si>
  <si>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</si>
  <si>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</si>
  <si>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</si>
  <si>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</si>
  <si>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</si>
  <si>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</si>
  <si>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</si>
  <si>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</si>
  <si>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</si>
  <si>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</si>
  <si>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</si>
  <si>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</si>
  <si>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</si>
  <si>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</si>
  <si>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</si>
  <si>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</si>
  <si>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</si>
  <si>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</si>
  <si>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</si>
  <si>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</si>
  <si>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</si>
  <si>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</si>
  <si>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</si>
  <si>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</si>
  <si>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</si>
  <si>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</si>
  <si>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</si>
  <si>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</si>
  <si>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</si>
  <si>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</si>
  <si>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</si>
  <si>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</si>
  <si>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</si>
  <si>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</si>
  <si>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</si>
  <si>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</si>
  <si>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</si>
  <si>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</si>
  <si>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</si>
  <si>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</si>
  <si>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</si>
  <si>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</si>
  <si>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</si>
  <si>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</si>
  <si>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</si>
  <si>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</si>
  <si>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</si>
  <si>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</si>
  <si>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</si>
  <si>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</si>
  <si>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</si>
  <si>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</si>
  <si>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</si>
  <si>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</si>
  <si>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</si>
  <si>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</si>
  <si>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</si>
  <si>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</si>
  <si>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</si>
  <si>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</si>
  <si>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</si>
  <si>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</si>
  <si>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</si>
  <si>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</si>
  <si>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</si>
  <si>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</si>
  <si>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</si>
  <si>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</si>
  <si>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</si>
  <si>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</si>
  <si>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</si>
  <si>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</si>
  <si>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</si>
  <si>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</si>
  <si>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</si>
  <si>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</si>
  <si>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</si>
  <si>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</si>
  <si>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</si>
  <si>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</si>
  <si>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</si>
  <si>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</si>
  <si>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</si>
  <si>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</si>
  <si>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</si>
  <si>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</si>
  <si>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</si>
  <si>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</si>
  <si>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</si>
  <si>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</si>
  <si>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</si>
  <si>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</si>
  <si>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</si>
  <si>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</si>
  <si>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</si>
  <si>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</si>
  <si>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</si>
  <si>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</si>
  <si>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</si>
  <si>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</si>
  <si>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</si>
  <si>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</si>
  <si>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</si>
  <si>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</si>
  <si>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</si>
  <si>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</si>
  <si>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</si>
  <si>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</si>
  <si>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</si>
  <si>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</si>
  <si>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</si>
  <si>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</si>
  <si>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</si>
  <si>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</si>
  <si>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</si>
  <si>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</si>
  <si>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</si>
  <si>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</si>
  <si>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</si>
  <si>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</si>
  <si>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</si>
  <si>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</si>
  <si>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</si>
  <si>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</si>
  <si>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</si>
  <si>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</si>
  <si>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</si>
  <si>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</si>
  <si>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</si>
  <si>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</si>
  <si>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</si>
  <si>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</si>
  <si>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</si>
  <si>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</si>
  <si>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</si>
  <si>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</si>
  <si>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</si>
  <si>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</si>
  <si>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</si>
  <si>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</si>
  <si>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</si>
  <si>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</si>
  <si>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</si>
  <si>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</si>
  <si>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</si>
  <si>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</si>
  <si>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</si>
  <si>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</si>
  <si>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</si>
  <si>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</si>
  <si>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</si>
  <si>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</si>
  <si>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</si>
  <si>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</si>
  <si>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</si>
  <si>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</si>
  <si>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</si>
  <si>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</si>
  <si>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</si>
  <si>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</si>
  <si>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</si>
  <si>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</si>
  <si>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</si>
  <si>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</si>
  <si>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</si>
  <si>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</si>
  <si>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</si>
  <si>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</si>
  <si>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</si>
  <si>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</si>
  <si>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</si>
  <si>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</si>
  <si>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</si>
  <si>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</si>
  <si>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</si>
  <si>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</si>
  <si>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</si>
  <si>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</si>
  <si>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</si>
  <si>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</si>
  <si>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</si>
  <si>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</si>
  <si>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</si>
  <si>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</si>
  <si>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</si>
  <si>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</si>
  <si>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</si>
  <si>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</si>
  <si>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</si>
  <si>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</si>
  <si>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</si>
  <si>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</si>
  <si>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</si>
  <si>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</si>
  <si>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</si>
  <si>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</si>
  <si>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</si>
  <si>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</si>
  <si>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</si>
  <si>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</si>
  <si>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</si>
  <si>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</si>
  <si>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</si>
  <si>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</si>
  <si>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</si>
  <si>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</si>
  <si>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</si>
  <si>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</si>
  <si>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</si>
  <si>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</si>
  <si>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</si>
  <si>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</si>
  <si>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</si>
  <si>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</si>
  <si>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</si>
  <si>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</si>
  <si>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</si>
  <si>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</si>
  <si>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</si>
  <si>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</si>
  <si>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</si>
  <si>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</si>
  <si>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</si>
  <si>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</si>
  <si>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</si>
  <si>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</si>
  <si>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</si>
  <si>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</si>
  <si>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</si>
  <si>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</si>
  <si>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</si>
  <si>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</si>
  <si>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</si>
  <si>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</si>
  <si>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</si>
  <si>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</si>
  <si>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</si>
  <si>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</si>
  <si>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</si>
  <si>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</si>
  <si>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</si>
  <si>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</si>
  <si>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</si>
  <si>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</si>
  <si>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</si>
  <si>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</si>
  <si>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</si>
  <si>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</si>
  <si>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</si>
  <si>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</si>
  <si>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</si>
  <si>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</si>
  <si>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</si>
  <si>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</si>
  <si>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</si>
  <si>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</si>
  <si>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</si>
  <si>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</si>
  <si>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</si>
  <si>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</si>
  <si>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</si>
  <si>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</si>
  <si>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</si>
  <si>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</si>
  <si>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</si>
  <si>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</si>
  <si>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</si>
  <si>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</si>
  <si>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</si>
  <si>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</si>
  <si>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</si>
  <si>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</si>
  <si>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</si>
  <si>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</si>
  <si>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</si>
  <si>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</si>
  <si>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</si>
  <si>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</si>
  <si>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</si>
  <si>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</si>
  <si>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</si>
  <si>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</si>
  <si>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</si>
  <si>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</si>
  <si>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</si>
  <si>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</si>
  <si>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</si>
  <si>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</si>
  <si>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</si>
  <si>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</si>
  <si>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</si>
  <si>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</si>
  <si>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</si>
  <si>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</si>
  <si>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</si>
  <si>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</si>
  <si>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</si>
  <si>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</si>
  <si>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</si>
  <si>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</si>
  <si>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</si>
  <si>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</si>
  <si>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</si>
  <si>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</si>
  <si>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</si>
  <si>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</si>
  <si>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</si>
  <si>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</si>
  <si>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</si>
  <si>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</si>
  <si>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</si>
  <si>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</si>
  <si>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</si>
  <si>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</si>
  <si>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</si>
  <si>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</si>
  <si>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</si>
  <si>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</si>
  <si>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</si>
  <si>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</si>
  <si>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</si>
  <si>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</si>
  <si>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</si>
  <si>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</si>
  <si>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</si>
  <si>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</si>
  <si>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</si>
  <si>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</si>
  <si>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</si>
  <si>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</si>
  <si>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</si>
  <si>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</si>
  <si>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</si>
  <si>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</si>
  <si>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</si>
  <si>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</si>
  <si>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</si>
  <si>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</si>
  <si>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</si>
  <si>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</si>
  <si>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</si>
  <si>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</si>
  <si>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</si>
  <si>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</si>
  <si>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</si>
  <si>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</si>
  <si>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</si>
  <si>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</si>
  <si>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</si>
  <si>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</si>
  <si>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</si>
  <si>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</si>
  <si>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</si>
  <si>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</si>
  <si>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</si>
  <si>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</si>
  <si>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</si>
  <si>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</si>
  <si>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</si>
  <si>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</si>
  <si>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</si>
  <si>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</si>
  <si>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</si>
  <si>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</si>
  <si>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</si>
  <si>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</si>
  <si>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</si>
  <si>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</si>
  <si>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</si>
  <si>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</si>
  <si>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</si>
  <si>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</si>
  <si>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</si>
  <si>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</si>
  <si>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</si>
  <si>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</si>
  <si>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</si>
  <si>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</si>
  <si>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</si>
  <si>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</si>
  <si>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</si>
  <si>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</si>
  <si>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</si>
  <si>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</si>
  <si>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</si>
  <si>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</si>
  <si>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</si>
  <si>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</si>
  <si>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</si>
  <si>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</si>
  <si>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</si>
  <si>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</si>
  <si>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</si>
  <si>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</si>
  <si>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</si>
  <si>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</si>
  <si>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</si>
  <si>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</si>
  <si>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</si>
  <si>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</si>
  <si>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</si>
  <si>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</si>
  <si>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</si>
  <si>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</si>
  <si>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</si>
  <si>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</si>
  <si>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</si>
  <si>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</si>
  <si>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</si>
  <si>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</si>
  <si>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</si>
  <si>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</si>
  <si>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</si>
  <si>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</si>
  <si>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</si>
  <si>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</si>
  <si>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</si>
  <si>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</si>
  <si>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</si>
  <si>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</si>
  <si>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</si>
  <si>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</si>
  <si>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</si>
  <si>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</si>
  <si>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</si>
  <si>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</si>
  <si>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</si>
  <si>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</si>
  <si>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</si>
  <si>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</si>
  <si>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</si>
  <si>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</si>
  <si>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</si>
  <si>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</si>
  <si>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</si>
  <si>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</si>
  <si>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</si>
  <si>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</si>
  <si>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</si>
  <si>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</si>
  <si>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</si>
  <si>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</si>
  <si>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</si>
  <si>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</si>
  <si>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</si>
  <si>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</si>
  <si>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</si>
  <si>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</si>
  <si>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</si>
  <si>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</si>
  <si>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</si>
  <si>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</si>
  <si>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</si>
  <si>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</si>
  <si>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</si>
  <si>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</si>
  <si>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</si>
  <si>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</si>
  <si>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</si>
  <si>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</si>
  <si>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</si>
  <si>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</si>
  <si>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</si>
  <si>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</si>
  <si>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</si>
  <si>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</si>
  <si>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</si>
  <si>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</si>
  <si>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</si>
  <si>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</si>
  <si>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</si>
  <si>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</si>
  <si>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</si>
  <si>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</si>
  <si>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</si>
  <si>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</si>
  <si>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</si>
  <si>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</si>
  <si>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</si>
  <si>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</si>
  <si>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</si>
  <si>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</si>
  <si>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</si>
  <si>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</si>
  <si>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</si>
  <si>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</si>
  <si>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</si>
  <si>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</si>
  <si>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</si>
  <si>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</si>
  <si>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</si>
  <si>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</si>
  <si>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</si>
  <si>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</si>
  <si>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</si>
  <si>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</si>
  <si>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</si>
  <si>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</si>
  <si>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</si>
  <si>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</si>
  <si>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</si>
  <si>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</si>
  <si>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</si>
  <si>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</si>
  <si>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</si>
  <si>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</si>
  <si>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</si>
  <si>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</si>
  <si>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</si>
  <si>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</si>
  <si>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</si>
  <si>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</si>
  <si>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</si>
  <si>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</si>
  <si>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</si>
  <si>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</si>
  <si>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</si>
  <si>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</si>
  <si>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</si>
  <si>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</si>
  <si>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</si>
  <si>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</si>
  <si>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</si>
  <si>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</si>
  <si>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</si>
  <si>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</si>
  <si>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</si>
  <si>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</si>
  <si>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</si>
  <si>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</si>
  <si>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</si>
  <si>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</si>
  <si>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</si>
  <si>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</si>
  <si>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</si>
  <si>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</si>
  <si>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</si>
  <si>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</si>
  <si>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</si>
  <si>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</si>
  <si>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</si>
  <si>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</si>
  <si>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</si>
  <si>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</si>
  <si>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</si>
  <si>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</si>
  <si>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</si>
  <si>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</si>
  <si>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</si>
  <si>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</si>
  <si>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</si>
  <si>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</si>
  <si>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</si>
  <si>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</si>
  <si>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</si>
  <si>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</si>
  <si>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</si>
  <si>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</si>
  <si>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</si>
  <si>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</si>
  <si>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</si>
  <si>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</si>
  <si>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</si>
  <si>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</si>
  <si>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</si>
  <si>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</si>
  <si>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</si>
  <si>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</si>
  <si>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</si>
  <si>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</si>
  <si>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</si>
  <si>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</si>
  <si>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</si>
  <si>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</si>
  <si>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</si>
  <si>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</si>
  <si>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</si>
  <si>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</si>
  <si>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</si>
  <si>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</si>
  <si>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</si>
  <si>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</si>
  <si>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</si>
  <si>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</si>
  <si>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</si>
  <si>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</si>
  <si>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</si>
  <si>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</si>
  <si>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</si>
  <si>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</si>
  <si>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</si>
  <si>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</si>
  <si>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</si>
  <si>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</si>
  <si>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</si>
  <si>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</si>
  <si>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</si>
  <si>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</si>
  <si>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</si>
  <si>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</si>
  <si>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</si>
  <si>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</si>
  <si>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</si>
  <si>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</si>
  <si>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</si>
  <si>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</si>
  <si>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</si>
  <si>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</si>
  <si>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</si>
  <si>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</si>
  <si>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</si>
  <si>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</si>
  <si>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</si>
  <si>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</si>
  <si>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</si>
  <si>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</si>
  <si>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</si>
  <si>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</si>
  <si>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</si>
  <si>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</si>
  <si>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</si>
  <si>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</si>
  <si>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</si>
  <si>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</si>
  <si>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</si>
  <si>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</si>
  <si>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</si>
  <si>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</si>
  <si>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</si>
  <si>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</si>
  <si>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</si>
  <si>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</si>
  <si>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</si>
  <si>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</si>
  <si>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</si>
  <si>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</si>
  <si>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</si>
  <si>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</si>
  <si>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</si>
  <si>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</si>
  <si>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</si>
  <si>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</si>
  <si>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</si>
  <si>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</si>
  <si>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</si>
  <si>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</si>
  <si>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</si>
  <si>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</si>
  <si>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</si>
  <si>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</si>
  <si>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</si>
  <si>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</si>
  <si>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</si>
  <si>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</si>
  <si>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</si>
  <si>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</si>
  <si>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</si>
  <si>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</si>
  <si>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</si>
  <si>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</si>
  <si>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</si>
  <si>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</si>
  <si>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</si>
  <si>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</si>
  <si>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</si>
  <si>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</si>
  <si>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</si>
  <si>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</si>
  <si>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</si>
  <si>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</si>
  <si>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</si>
  <si>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</si>
  <si>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</si>
  <si>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</si>
  <si>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</si>
  <si>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</si>
  <si>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</si>
  <si>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</si>
  <si>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</si>
  <si>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</si>
  <si>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</si>
  <si>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</si>
  <si>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</si>
  <si>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</si>
  <si>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</si>
  <si>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</si>
  <si>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</si>
  <si>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</si>
  <si>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</si>
  <si>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</si>
  <si>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</si>
  <si>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</si>
  <si>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</si>
  <si>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</si>
  <si>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</si>
  <si>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</si>
  <si>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</si>
  <si>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</si>
  <si>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</si>
  <si>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</si>
  <si>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</si>
  <si>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</si>
  <si>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</si>
  <si>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</si>
  <si>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</si>
  <si>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</si>
  <si>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</si>
  <si>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</si>
  <si>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</si>
  <si>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</si>
  <si>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</si>
  <si>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</si>
  <si>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</si>
  <si>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</si>
  <si>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</si>
  <si>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</si>
  <si>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</si>
  <si>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</si>
  <si>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</si>
  <si>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</si>
  <si>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</si>
  <si>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</si>
  <si>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</si>
  <si>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</si>
  <si>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</si>
  <si>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</si>
  <si>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</si>
  <si>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</si>
  <si>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</si>
  <si>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</si>
  <si>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</si>
  <si>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</si>
  <si>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</si>
  <si>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</si>
  <si>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</si>
  <si>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</si>
  <si>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</si>
  <si>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</si>
  <si>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</si>
  <si>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</si>
  <si>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</si>
  <si>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</si>
  <si>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</si>
  <si>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</si>
  <si>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</si>
  <si>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</si>
  <si>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</si>
  <si>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</si>
  <si>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</si>
  <si>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</si>
  <si>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</si>
  <si>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</si>
  <si>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</si>
  <si>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</si>
  <si>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</si>
  <si>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</si>
  <si>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</si>
  <si>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</si>
  <si>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</si>
  <si>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</si>
  <si>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</si>
  <si>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</si>
  <si>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</si>
  <si>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</si>
  <si>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</si>
  <si>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</si>
  <si>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</si>
  <si>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</si>
  <si>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</si>
  <si>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</si>
  <si>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</si>
  <si>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</si>
  <si>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</si>
  <si>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</si>
  <si>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</si>
  <si>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</si>
  <si>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</si>
  <si>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</si>
  <si>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</si>
  <si>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</si>
  <si>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</si>
  <si>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</si>
  <si>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</si>
  <si>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</si>
  <si>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</si>
  <si>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</si>
  <si>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</si>
  <si>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</si>
  <si>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</si>
  <si>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</si>
  <si>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</si>
  <si>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</si>
  <si>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</si>
  <si>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</si>
  <si>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</si>
  <si>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</si>
  <si>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</si>
  <si>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</si>
  <si>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</si>
  <si>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</si>
  <si>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</si>
  <si>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</si>
  <si>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</si>
  <si>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</si>
  <si>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</si>
  <si>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</si>
  <si>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</si>
  <si>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</si>
  <si>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</si>
  <si>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</si>
  <si>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</si>
  <si>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</si>
  <si>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</si>
  <si>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</si>
  <si>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</si>
  <si>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</si>
  <si>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</si>
  <si>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</si>
  <si>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</si>
  <si>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</si>
  <si>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</si>
  <si>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</si>
  <si>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</si>
  <si>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</si>
  <si>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</si>
  <si>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</si>
  <si>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</si>
  <si>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</si>
  <si>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</si>
  <si>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</si>
  <si>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</si>
  <si>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</si>
  <si>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</si>
  <si>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</si>
  <si>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</si>
  <si>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</si>
  <si>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</si>
  <si>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</si>
  <si>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</si>
  <si>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</si>
  <si>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</si>
  <si>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</si>
  <si>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</si>
  <si>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</si>
  <si>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</si>
  <si>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</si>
  <si>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</si>
  <si>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</si>
  <si>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</si>
  <si>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</si>
  <si>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</si>
  <si>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</si>
  <si>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</si>
  <si>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</si>
  <si>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</si>
  <si>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</si>
  <si>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</si>
  <si>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</si>
  <si>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</si>
  <si>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</si>
  <si>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</si>
  <si>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</si>
  <si>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</si>
  <si>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</si>
  <si>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</si>
  <si>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</si>
  <si>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</si>
  <si>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</si>
  <si>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</si>
  <si>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</si>
  <si>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</si>
  <si>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</si>
  <si>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</si>
  <si>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</si>
  <si>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</si>
  <si>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</si>
  <si>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</si>
  <si>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</si>
  <si>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</si>
  <si>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</si>
  <si>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</si>
  <si>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</si>
  <si>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</si>
  <si>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</si>
  <si>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</si>
  <si>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</si>
  <si>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</si>
  <si>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</si>
  <si>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</si>
  <si>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</si>
  <si>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</si>
  <si>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</si>
  <si>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</si>
  <si>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</si>
  <si>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</si>
  <si>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</si>
  <si>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</si>
  <si>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</si>
  <si>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</si>
  <si>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</si>
  <si>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</si>
  <si>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</si>
  <si>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</si>
  <si>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</si>
  <si>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</si>
  <si>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</si>
  <si>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</si>
  <si>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</si>
  <si>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</si>
  <si>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</si>
  <si>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</si>
  <si>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</si>
  <si>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</si>
  <si>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</si>
  <si>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</si>
  <si>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</si>
  <si>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</si>
  <si>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</si>
  <si>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</si>
  <si>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</si>
  <si>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</si>
  <si>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</si>
  <si>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</si>
  <si>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</si>
  <si>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</si>
  <si>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</si>
  <si>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</si>
  <si>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</si>
  <si>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</si>
  <si>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</si>
  <si>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</si>
  <si>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</si>
  <si>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</si>
  <si>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</si>
  <si>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</si>
  <si>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</si>
  <si>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</si>
  <si>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</si>
  <si>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</si>
  <si>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</si>
  <si>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</si>
  <si>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</si>
  <si>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</si>
  <si>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</si>
  <si>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</si>
  <si>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</si>
  <si>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</si>
  <si>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</si>
  <si>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</si>
  <si>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</si>
  <si>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</si>
  <si>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</si>
  <si>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</si>
  <si>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</si>
  <si>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</si>
  <si>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</si>
  <si>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</si>
  <si>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</si>
  <si>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</si>
  <si>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</si>
  <si>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</si>
  <si>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</si>
  <si>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</si>
  <si>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</si>
  <si>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</si>
  <si>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</si>
  <si>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</si>
  <si>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</si>
  <si>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</si>
  <si>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</si>
  <si>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</si>
  <si>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</si>
  <si>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</si>
  <si>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</si>
  <si>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</si>
  <si>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</si>
  <si>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</si>
  <si>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</si>
  <si>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</si>
  <si>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</si>
  <si>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</si>
  <si>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</si>
  <si>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</si>
  <si>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</si>
  <si>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</si>
  <si>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</si>
  <si>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</si>
  <si>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</si>
  <si>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</si>
  <si>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</si>
  <si>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</si>
  <si>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</si>
  <si>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</si>
  <si>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</si>
  <si>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</si>
  <si>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</si>
  <si>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</si>
  <si>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</si>
  <si>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</si>
  <si>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</si>
  <si>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</si>
  <si>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</si>
  <si>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</si>
  <si>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</si>
  <si>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</si>
  <si>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</si>
  <si>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</si>
  <si>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</si>
  <si>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</si>
  <si>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</si>
  <si>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</si>
  <si>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</si>
  <si>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</si>
  <si>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</si>
  <si>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</si>
  <si>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</si>
  <si>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</si>
  <si>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</si>
  <si>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</si>
  <si>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</si>
  <si>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</si>
  <si>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</si>
  <si>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</si>
  <si>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</si>
  <si>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</si>
  <si>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</si>
  <si>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</si>
  <si>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</si>
  <si>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</si>
  <si>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</si>
  <si>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</si>
  <si>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</si>
  <si>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</si>
  <si>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</si>
  <si>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</si>
  <si>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</si>
  <si>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</si>
  <si>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</si>
  <si>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</si>
  <si>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</si>
  <si>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</si>
  <si>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</si>
  <si>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</si>
  <si>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</si>
  <si>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</si>
  <si>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</si>
  <si>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</si>
  <si>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</si>
  <si>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</si>
  <si>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</si>
  <si>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</si>
  <si>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</si>
  <si>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</si>
  <si>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</si>
  <si>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</si>
  <si>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</si>
  <si>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</si>
  <si>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</si>
  <si>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</si>
  <si>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</si>
  <si>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</si>
  <si>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</si>
  <si>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</si>
  <si>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</si>
  <si>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</si>
  <si>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</si>
  <si>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</si>
  <si>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</si>
  <si>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</si>
  <si>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</si>
  <si>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</si>
  <si>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</si>
  <si>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</si>
  <si>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</si>
  <si>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</si>
  <si>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</si>
  <si>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</si>
  <si>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</si>
  <si>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</si>
  <si>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</si>
  <si>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</si>
  <si>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</si>
  <si>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</si>
  <si>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</si>
  <si>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</si>
  <si>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</si>
  <si>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</si>
  <si>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</si>
  <si>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</si>
  <si>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</si>
  <si>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</si>
  <si>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</si>
  <si>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</si>
  <si>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</si>
  <si>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</si>
  <si>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</si>
  <si>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</si>
  <si>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</si>
  <si>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</si>
  <si>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</si>
  <si>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</si>
  <si>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</si>
  <si>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</si>
  <si>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</si>
  <si>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</si>
  <si>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</si>
  <si>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</si>
  <si>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</si>
  <si>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</si>
  <si>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</si>
  <si>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</si>
  <si>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</si>
  <si>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</si>
  <si>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</si>
  <si>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</si>
  <si>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</si>
  <si>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</si>
  <si>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</si>
  <si>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</si>
  <si>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</si>
  <si>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</si>
  <si>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</si>
  <si>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</si>
  <si>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</si>
  <si>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</si>
  <si>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</si>
  <si>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</si>
  <si>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</si>
  <si>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</si>
  <si>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</si>
  <si>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</si>
  <si>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</si>
  <si>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</si>
  <si>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</si>
  <si>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</si>
  <si>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</si>
  <si>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</si>
  <si>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</si>
  <si>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</si>
  <si>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</si>
  <si>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</si>
  <si>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</si>
  <si>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</si>
  <si>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</si>
  <si>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</si>
  <si>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</si>
  <si>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</si>
  <si>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</si>
  <si>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</si>
  <si>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</si>
  <si>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</si>
  <si>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</si>
  <si>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</si>
  <si>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</si>
  <si>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</si>
  <si>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</si>
  <si>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</si>
  <si>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</si>
  <si>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</si>
  <si>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</si>
  <si>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</si>
  <si>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</si>
  <si>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</si>
  <si>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</si>
  <si>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</si>
  <si>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</si>
  <si>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</si>
  <si>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</si>
  <si>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</si>
  <si>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</si>
  <si>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</si>
  <si>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</si>
  <si>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</si>
  <si>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</si>
  <si>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</si>
  <si>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</si>
  <si>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</si>
  <si>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</si>
  <si>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</si>
  <si>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</si>
  <si>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</si>
  <si>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</si>
  <si>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</si>
  <si>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</si>
  <si>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</si>
  <si>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</si>
  <si>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</si>
  <si>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</si>
  <si>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</si>
  <si>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</si>
  <si>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</si>
  <si>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</si>
  <si>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</si>
  <si>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</si>
  <si>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</si>
  <si>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</si>
  <si>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</si>
  <si>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</si>
  <si>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</si>
  <si>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</si>
  <si>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</si>
  <si>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</si>
  <si>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</si>
  <si>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</si>
  <si>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</si>
  <si>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</si>
  <si>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</si>
  <si>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</si>
  <si>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</si>
  <si>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</si>
  <si>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</si>
  <si>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</si>
  <si>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</si>
  <si>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</si>
  <si>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</si>
  <si>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</si>
  <si>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</si>
  <si>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</si>
  <si>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</si>
  <si>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</si>
  <si>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</si>
  <si>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</si>
  <si>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</si>
  <si>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</si>
  <si>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</si>
  <si>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</si>
  <si>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</si>
  <si>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</si>
  <si>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</si>
  <si>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</si>
  <si>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</si>
  <si>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</si>
  <si>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</si>
  <si>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</si>
  <si>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</si>
  <si>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</si>
  <si>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</si>
  <si>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</si>
  <si>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</si>
  <si>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</si>
  <si>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</si>
  <si>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</si>
  <si>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</si>
  <si>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</si>
  <si>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</si>
  <si>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</si>
  <si>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</si>
  <si>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</si>
  <si>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</si>
  <si>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</si>
  <si>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</si>
  <si>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</si>
  <si>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</si>
  <si>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</si>
  <si>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</si>
  <si>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</si>
  <si>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</si>
  <si>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</si>
  <si>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</si>
  <si>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</si>
  <si>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</si>
  <si>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</si>
  <si>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</si>
  <si>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</si>
  <si>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</si>
  <si>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</si>
  <si>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</si>
  <si>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</si>
  <si>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</si>
  <si>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</si>
  <si>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</si>
  <si>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</si>
  <si>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</si>
  <si>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</si>
  <si>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</si>
  <si>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</si>
  <si>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</si>
  <si>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</si>
  <si>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</si>
  <si>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</si>
  <si>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</si>
  <si>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</si>
  <si>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</si>
  <si>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</si>
  <si>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</si>
  <si>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</si>
  <si>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</si>
  <si>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</si>
  <si>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</si>
  <si>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</si>
  <si>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</si>
  <si>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</si>
  <si>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</si>
  <si>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</si>
  <si>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</si>
  <si>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</si>
  <si>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</si>
  <si>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</si>
  <si>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</si>
  <si>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</si>
  <si>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</si>
  <si>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</si>
  <si>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</si>
  <si>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</si>
  <si>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</si>
  <si>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</si>
  <si>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</si>
  <si>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</si>
  <si>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</si>
  <si>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</si>
  <si>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</si>
  <si>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</si>
  <si>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</si>
  <si>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</si>
  <si>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</si>
  <si>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</si>
  <si>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</si>
  <si>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</si>
  <si>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</si>
  <si>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</si>
  <si>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</si>
  <si>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</si>
  <si>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</si>
  <si>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</si>
  <si>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</si>
  <si>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</si>
  <si>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</si>
  <si>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</si>
  <si>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</si>
  <si>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</si>
  <si>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</si>
  <si>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</si>
  <si>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</si>
  <si>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</si>
  <si>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</si>
  <si>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</si>
  <si>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</si>
  <si>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</si>
  <si>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</si>
  <si>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</si>
  <si>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</si>
  <si>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</si>
  <si>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</si>
  <si>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</si>
  <si>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</si>
  <si>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</si>
  <si>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</si>
  <si>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</si>
  <si>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</si>
  <si>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</si>
  <si>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</si>
  <si>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</si>
  <si>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</si>
  <si>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</si>
  <si>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</si>
  <si>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</si>
  <si>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</si>
  <si>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</si>
  <si>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</si>
  <si>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</si>
  <si>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</si>
  <si>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</si>
  <si>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</si>
  <si>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</si>
  <si>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</si>
  <si>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</si>
  <si>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</si>
  <si>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</si>
  <si>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</si>
  <si>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</si>
  <si>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</si>
  <si>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</si>
  <si>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</si>
  <si>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</si>
  <si>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</si>
  <si>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</si>
  <si>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</si>
  <si>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</si>
  <si>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</si>
  <si>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</si>
  <si>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</si>
  <si>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</si>
  <si>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</si>
  <si>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</si>
  <si>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</si>
  <si>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</si>
  <si>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</si>
  <si>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</si>
  <si>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</si>
  <si>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</si>
  <si>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</si>
  <si>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</si>
  <si>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</si>
  <si>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</si>
  <si>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</si>
  <si>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</si>
  <si>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</si>
  <si>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</si>
  <si>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</si>
  <si>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</si>
  <si>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</si>
  <si>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</si>
  <si>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</si>
  <si>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</si>
  <si>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</si>
  <si>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</si>
  <si>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</si>
  <si>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</si>
  <si>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</si>
  <si>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</si>
  <si>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</si>
  <si>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</si>
  <si>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</si>
  <si>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</si>
  <si>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</si>
  <si>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</si>
  <si>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</si>
  <si>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</si>
  <si>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</si>
  <si>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</si>
  <si>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</si>
  <si>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</si>
  <si>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</si>
  <si>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</si>
  <si>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</si>
  <si>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</si>
  <si>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</si>
  <si>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</si>
  <si>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</si>
  <si>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</si>
  <si>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</si>
  <si>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</si>
  <si>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</si>
  <si>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</si>
  <si>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</si>
  <si>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</si>
  <si>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</si>
  <si>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</si>
  <si>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</si>
  <si>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</si>
  <si>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</si>
  <si>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</si>
  <si>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</si>
  <si>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</si>
  <si>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</si>
  <si>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</si>
  <si>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</si>
  <si>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</si>
  <si>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</si>
  <si>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</si>
  <si>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</si>
  <si>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</si>
  <si>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</si>
  <si>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</si>
  <si>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</si>
  <si>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</si>
  <si>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</si>
  <si>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</si>
  <si>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</si>
  <si>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</si>
  <si>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</si>
  <si>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</si>
  <si>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</si>
  <si>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</si>
  <si>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</si>
  <si>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</si>
  <si>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</si>
  <si>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</si>
  <si>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</si>
  <si>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</si>
  <si>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</si>
  <si>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</si>
  <si>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</si>
  <si>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</si>
  <si>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</si>
  <si>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</si>
  <si>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</si>
  <si>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</si>
  <si>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</si>
  <si>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</si>
  <si>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</si>
  <si>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</si>
  <si>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</si>
  <si>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</si>
  <si>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</si>
  <si>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</si>
  <si>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</si>
  <si>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</si>
  <si>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</si>
  <si>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</si>
  <si>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</si>
  <si>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</si>
  <si>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</si>
  <si>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</si>
  <si>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</si>
  <si>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</si>
  <si>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</si>
  <si>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</si>
  <si>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</si>
  <si>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</si>
  <si>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</si>
  <si>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</si>
  <si>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</si>
  <si>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</si>
  <si>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</si>
  <si>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</si>
  <si>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</si>
  <si>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</si>
  <si>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</si>
  <si>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</si>
  <si>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</si>
  <si>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</si>
  <si>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</si>
  <si>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</si>
  <si>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</si>
  <si>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</si>
  <si>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</si>
  <si>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</si>
  <si>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</si>
  <si>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</si>
  <si>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</si>
  <si>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</si>
  <si>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</si>
  <si>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</si>
  <si>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</si>
  <si>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</si>
  <si>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</si>
  <si>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</si>
  <si>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</si>
  <si>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</si>
  <si>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</si>
  <si>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</si>
  <si>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</si>
  <si>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</si>
  <si>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</si>
  <si>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</si>
  <si>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</si>
  <si>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</si>
  <si>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</si>
  <si>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</si>
  <si>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</si>
  <si>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</si>
  <si>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</si>
  <si>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</si>
  <si>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</si>
  <si>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</si>
  <si>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</si>
  <si>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</si>
  <si>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</si>
  <si>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</si>
  <si>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</si>
  <si>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</si>
  <si>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</si>
  <si>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</si>
  <si>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</si>
  <si>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</si>
  <si>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</si>
  <si>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</si>
  <si>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</si>
  <si>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</si>
  <si>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</si>
  <si>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</si>
  <si>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</si>
  <si>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</si>
  <si>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</si>
  <si>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</si>
  <si>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</si>
  <si>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</si>
  <si>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</si>
  <si>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</si>
  <si>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</si>
  <si>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</si>
  <si>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</si>
  <si>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</si>
  <si>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</si>
  <si>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</si>
  <si>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</si>
  <si>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</si>
  <si>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</si>
  <si>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</si>
  <si>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</si>
  <si>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</si>
  <si>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</si>
  <si>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</si>
  <si>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</si>
  <si>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</si>
  <si>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</si>
  <si>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</si>
  <si>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</si>
  <si>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</si>
  <si>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</si>
  <si>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</si>
  <si>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</si>
  <si>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</si>
  <si>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</si>
  <si>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</si>
  <si>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</si>
  <si>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</si>
  <si>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</si>
  <si>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</si>
  <si>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</si>
  <si>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</si>
  <si>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</si>
  <si>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</si>
  <si>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</si>
  <si>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</si>
  <si>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</si>
  <si>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</si>
  <si>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</si>
  <si>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</si>
  <si>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</si>
  <si>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</si>
  <si>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</si>
  <si>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</si>
  <si>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</si>
  <si>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</si>
  <si>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</si>
  <si>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</si>
  <si>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</si>
  <si>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</si>
  <si>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</si>
  <si>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</si>
  <si>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</si>
  <si>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</si>
  <si>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</si>
  <si>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</si>
  <si>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</si>
  <si>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</si>
  <si>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</si>
  <si>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</si>
  <si>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</si>
  <si>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</si>
  <si>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</si>
  <si>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</si>
  <si>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</si>
  <si>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</si>
  <si>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</si>
  <si>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</si>
  <si>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</si>
  <si>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</si>
  <si>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</si>
  <si>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</si>
  <si>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</si>
  <si>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</si>
  <si>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</si>
  <si>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</si>
  <si>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</si>
  <si>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</si>
  <si>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</si>
  <si>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</si>
  <si>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</si>
  <si>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</si>
  <si>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</si>
  <si>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</si>
  <si>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</si>
  <si>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</si>
  <si>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</si>
  <si>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</si>
  <si>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</si>
  <si>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</si>
  <si>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</si>
  <si>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</si>
  <si>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</si>
  <si>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</si>
  <si>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</si>
  <si>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</si>
  <si>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</si>
  <si>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</si>
  <si>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</si>
  <si>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</si>
  <si>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</si>
  <si>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</si>
  <si>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</si>
  <si>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</si>
  <si>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</si>
  <si>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</si>
  <si>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</si>
  <si>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</si>
  <si>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</si>
  <si>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</si>
  <si>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</si>
  <si>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</si>
  <si>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</si>
  <si>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</si>
  <si>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</si>
  <si>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</si>
  <si>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</si>
  <si>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</si>
  <si>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</si>
  <si>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</si>
  <si>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</si>
  <si>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</si>
  <si>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</si>
  <si>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</si>
  <si>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</si>
  <si>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</si>
  <si>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</si>
  <si>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</si>
  <si>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</si>
  <si>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</si>
  <si>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</si>
  <si>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</si>
  <si>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</si>
  <si>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</si>
  <si>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</si>
  <si>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</si>
  <si>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</si>
  <si>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</si>
  <si>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</si>
  <si>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</si>
  <si>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</si>
  <si>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</si>
  <si>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</si>
  <si>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</si>
  <si>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</si>
  <si>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</si>
  <si>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</si>
  <si>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</si>
  <si>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</si>
  <si>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</si>
  <si>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</si>
  <si>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</si>
  <si>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</si>
  <si>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</si>
  <si>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</si>
  <si>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</si>
  <si>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</si>
  <si>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</si>
  <si>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</si>
  <si>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</si>
  <si>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</si>
  <si>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</si>
  <si>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</si>
  <si>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</si>
  <si>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</si>
  <si>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</si>
  <si>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</si>
  <si>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</si>
  <si>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</si>
  <si>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</si>
  <si>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</si>
  <si>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</si>
  <si>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</si>
  <si>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</si>
  <si>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</si>
  <si>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</si>
  <si>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</si>
  <si>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</si>
  <si>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</si>
  <si>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</si>
  <si>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</si>
  <si>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</si>
  <si>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</si>
  <si>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</si>
  <si>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</si>
  <si>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</si>
  <si>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</si>
  <si>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</si>
  <si>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</si>
  <si>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</si>
  <si>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</si>
  <si>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</si>
  <si>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</si>
  <si>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</si>
  <si>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</si>
  <si>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</si>
  <si>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</si>
  <si>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</si>
  <si>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</si>
  <si>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</si>
  <si>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</si>
  <si>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</si>
  <si>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</si>
  <si>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</si>
  <si>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</si>
  <si>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</si>
  <si>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</si>
  <si>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</si>
  <si>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</si>
  <si>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</si>
  <si>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</si>
  <si>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</si>
  <si>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</si>
  <si>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</si>
  <si>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</si>
  <si>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</si>
  <si>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</si>
  <si>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</si>
  <si>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</si>
  <si>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</si>
  <si>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</si>
  <si>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</si>
  <si>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</si>
  <si>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</si>
  <si>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</si>
  <si>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</si>
  <si>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</si>
  <si>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</si>
  <si>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</si>
  <si>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</si>
  <si>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</si>
  <si>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</si>
  <si>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</si>
  <si>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</si>
  <si>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</si>
  <si>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</si>
  <si>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</si>
  <si>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</si>
  <si>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</si>
  <si>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</si>
  <si>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</si>
  <si>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</si>
  <si>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</si>
  <si>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</si>
  <si>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</si>
  <si>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</si>
  <si>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</si>
  <si>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</si>
  <si>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</si>
  <si>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</si>
  <si>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</si>
  <si>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</si>
  <si>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</si>
  <si>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</si>
  <si>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</si>
  <si>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</si>
  <si>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</si>
  <si>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</si>
  <si>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</si>
  <si>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</si>
  <si>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</si>
  <si>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</si>
  <si>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</si>
  <si>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</si>
  <si>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</si>
  <si>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</si>
  <si>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</si>
  <si>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</si>
  <si>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</si>
  <si>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</si>
  <si>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</si>
  <si>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</si>
  <si>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</si>
  <si>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</si>
  <si>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</si>
  <si>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</si>
  <si>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</si>
  <si>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</si>
  <si>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</si>
  <si>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</si>
  <si>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</si>
  <si>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</si>
  <si>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</si>
  <si>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</si>
  <si>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</si>
  <si>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</si>
  <si>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</si>
  <si>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</si>
  <si>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</si>
  <si>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</si>
  <si>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</si>
  <si>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</si>
  <si>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</si>
  <si>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</si>
  <si>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</si>
  <si>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</si>
  <si>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</si>
  <si>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</si>
  <si>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</si>
  <si>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</si>
  <si>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</si>
  <si>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</si>
  <si>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</si>
  <si>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</si>
  <si>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</si>
  <si>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</si>
  <si>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</si>
  <si>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</si>
  <si>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</si>
  <si>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</si>
  <si>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</si>
  <si>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</si>
  <si>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</si>
  <si>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</si>
  <si>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</si>
  <si>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</si>
  <si>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</si>
  <si>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</si>
  <si>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</si>
  <si>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</si>
  <si>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</si>
  <si>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</si>
  <si>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</si>
  <si>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</si>
  <si>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</si>
  <si>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</si>
  <si>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</si>
  <si>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</si>
  <si>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</si>
  <si>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</si>
  <si>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</si>
  <si>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</si>
  <si>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</si>
  <si>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</si>
  <si>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</si>
  <si>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</si>
  <si>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</si>
  <si>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</si>
  <si>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</si>
  <si>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</si>
  <si>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</si>
  <si>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</si>
  <si>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</si>
  <si>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</si>
  <si>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</si>
  <si>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</si>
  <si>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</si>
  <si>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</si>
  <si>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</si>
  <si>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</si>
  <si>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</si>
  <si>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</si>
  <si>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</si>
  <si>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</si>
  <si>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</si>
  <si>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</si>
  <si>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</si>
  <si>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</si>
  <si>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</si>
  <si>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</si>
  <si>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</si>
  <si>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</si>
  <si>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</si>
  <si>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</si>
  <si>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</si>
  <si>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</si>
  <si>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</si>
  <si>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</si>
  <si>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</si>
  <si>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</si>
  <si>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</si>
  <si>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</si>
  <si>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</si>
  <si>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</si>
  <si>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</si>
  <si>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</si>
  <si>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</si>
  <si>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</si>
  <si>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</si>
  <si>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</si>
  <si>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</si>
  <si>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</si>
  <si>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</si>
  <si>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</si>
  <si>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</si>
  <si>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</si>
  <si>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</si>
  <si>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</si>
  <si>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</si>
  <si>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</si>
  <si>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</si>
  <si>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</si>
  <si>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</si>
  <si>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</si>
  <si>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</si>
  <si>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</si>
  <si>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</si>
  <si>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</si>
  <si>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</si>
  <si>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</si>
  <si>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</si>
  <si>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</si>
  <si>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</si>
  <si>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</si>
  <si>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</si>
  <si>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</si>
  <si>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</si>
  <si>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</si>
  <si>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</si>
  <si>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</si>
  <si>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</si>
  <si>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</si>
  <si>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</si>
  <si>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</si>
  <si>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</si>
  <si>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</si>
  <si>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</si>
  <si>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</si>
  <si>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</si>
  <si>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</si>
  <si>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</si>
  <si>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</si>
  <si>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</si>
  <si>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</si>
  <si>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</si>
  <si>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</si>
  <si>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</si>
  <si>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</si>
  <si>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</si>
  <si>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</si>
  <si>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</si>
  <si>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</si>
  <si>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</si>
  <si>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</si>
  <si>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</si>
  <si>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</si>
  <si>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</si>
  <si>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</si>
  <si>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</si>
  <si>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</si>
  <si>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</si>
  <si>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</si>
  <si>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</si>
  <si>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</si>
  <si>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</si>
  <si>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</si>
  <si>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</si>
  <si>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</si>
  <si>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</si>
  <si>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</si>
  <si>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</si>
  <si>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</si>
  <si>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</si>
  <si>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</si>
  <si>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</si>
  <si>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</si>
  <si>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</si>
  <si>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</si>
  <si>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</si>
  <si>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</si>
  <si>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</si>
  <si>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</si>
  <si>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</si>
  <si>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</si>
  <si>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</si>
  <si>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</si>
  <si>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</si>
  <si>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</si>
  <si>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</si>
  <si>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</si>
  <si>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</si>
  <si>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</si>
  <si>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</si>
  <si>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</si>
  <si>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</si>
  <si>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</si>
  <si>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</si>
  <si>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</si>
  <si>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</si>
  <si>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</si>
  <si>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</si>
  <si>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</si>
  <si>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</si>
  <si>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</si>
  <si>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</si>
  <si>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</si>
  <si>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</si>
  <si>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</si>
  <si>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</si>
  <si>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</si>
  <si>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</si>
  <si>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</si>
  <si>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</si>
  <si>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</si>
  <si>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</si>
  <si>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</si>
  <si>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</si>
  <si>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</si>
  <si>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</si>
  <si>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</si>
  <si>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</si>
  <si>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</si>
  <si>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</si>
  <si>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</si>
  <si>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</si>
  <si>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</si>
  <si>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</si>
  <si>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</si>
  <si>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</si>
  <si>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</si>
  <si>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</si>
  <si>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</si>
  <si>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</si>
  <si>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</si>
  <si>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</si>
  <si>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</si>
  <si>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</si>
  <si>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</si>
  <si>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</si>
  <si>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</si>
  <si>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</si>
  <si>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</si>
  <si>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</si>
  <si>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</si>
  <si>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</si>
  <si>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</si>
  <si>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</si>
  <si>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</si>
  <si>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</si>
  <si>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</si>
  <si>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</si>
  <si>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</si>
  <si>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</si>
  <si>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</si>
  <si>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</si>
  <si>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</si>
  <si>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</si>
  <si>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</si>
  <si>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</si>
  <si>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</si>
  <si>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</si>
  <si>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</si>
  <si>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</si>
  <si>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</si>
  <si>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</si>
  <si>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</si>
  <si>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</si>
  <si>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</si>
  <si>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</si>
  <si>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</si>
  <si>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</si>
  <si>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</si>
  <si>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</si>
  <si>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</si>
  <si>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</si>
  <si>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</si>
  <si>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</si>
  <si>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</si>
  <si>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</si>
  <si>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</si>
  <si>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</si>
  <si>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</si>
  <si>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</si>
  <si>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</si>
  <si>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</si>
  <si>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</si>
  <si>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</si>
  <si>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</si>
  <si>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</si>
  <si>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</si>
  <si>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</si>
  <si>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</si>
  <si>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</si>
  <si>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</si>
  <si>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</si>
  <si>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</si>
  <si>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</si>
  <si>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</si>
  <si>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</si>
  <si>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</si>
  <si>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</si>
  <si>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</si>
  <si>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</si>
  <si>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</si>
  <si>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</si>
  <si>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</si>
  <si>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</si>
  <si>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</si>
  <si>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</si>
  <si>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</si>
  <si>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</si>
  <si>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</si>
  <si>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</si>
  <si>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</si>
  <si>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</si>
  <si>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</si>
  <si>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</si>
  <si>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</si>
  <si>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</si>
  <si>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</si>
  <si>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</si>
  <si>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</si>
  <si>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</si>
  <si>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</si>
  <si>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</si>
  <si>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</si>
  <si>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</si>
  <si>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</si>
  <si>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</si>
  <si>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</si>
  <si>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</si>
  <si>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</si>
  <si>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</si>
  <si>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</si>
  <si>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</si>
  <si>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</si>
  <si>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</si>
  <si>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</si>
  <si>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</si>
  <si>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</si>
  <si>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</si>
  <si>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</si>
  <si>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</si>
  <si>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</si>
  <si>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</si>
  <si>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</si>
  <si>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</si>
  <si>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</si>
  <si>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</si>
  <si>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</si>
  <si>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</si>
  <si>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</si>
  <si>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</si>
  <si>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</si>
  <si>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</si>
  <si>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</si>
  <si>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</si>
  <si>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</si>
  <si>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</si>
  <si>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</si>
  <si>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</si>
  <si>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</si>
  <si>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</si>
  <si>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</si>
  <si>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</si>
  <si>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</si>
  <si>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</si>
  <si>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</si>
  <si>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</si>
  <si>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</si>
  <si>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</si>
  <si>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</si>
  <si>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</si>
  <si>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</si>
  <si>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</si>
  <si>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</si>
  <si>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</si>
  <si>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</si>
  <si>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</si>
  <si>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</si>
  <si>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</si>
  <si>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</si>
  <si>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</si>
  <si>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</si>
  <si>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</si>
  <si>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</si>
  <si>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</si>
  <si>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</si>
  <si>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</si>
  <si>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</si>
  <si>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</si>
  <si>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</si>
  <si>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</si>
  <si>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</si>
  <si>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</si>
  <si>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</si>
  <si>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</si>
  <si>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</si>
  <si>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</si>
  <si>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</si>
  <si>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</si>
  <si>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</si>
  <si>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</si>
  <si>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</si>
  <si>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</si>
  <si>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</si>
  <si>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</si>
  <si>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</si>
  <si>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</si>
  <si>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</si>
  <si>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</si>
  <si>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</si>
  <si>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</si>
  <si>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</si>
  <si>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</si>
  <si>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</si>
  <si>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</si>
  <si>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</si>
  <si>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</si>
  <si>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</si>
  <si>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</si>
  <si>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</si>
  <si>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</si>
  <si>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</si>
  <si>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</si>
  <si>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</si>
  <si>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</si>
  <si>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</si>
  <si>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</si>
  <si>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</si>
  <si>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</si>
  <si>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</si>
  <si>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</si>
  <si>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</si>
  <si>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</si>
  <si>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</si>
  <si>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</si>
  <si>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</si>
  <si>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</si>
  <si>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</si>
  <si>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</si>
  <si>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</si>
  <si>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</si>
  <si>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</si>
  <si>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</si>
  <si>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</si>
  <si>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</si>
  <si>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</si>
  <si>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</si>
  <si>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</si>
  <si>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</si>
  <si>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</si>
  <si>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</si>
  <si>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</si>
  <si>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</si>
  <si>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</si>
  <si>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</si>
  <si>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</si>
  <si>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</si>
  <si>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</si>
  <si>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</si>
  <si>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</si>
  <si>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</si>
  <si>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</si>
  <si>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</si>
  <si>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</si>
  <si>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</si>
  <si>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</si>
  <si>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</si>
  <si>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</si>
  <si>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</si>
  <si>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</si>
  <si>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</si>
  <si>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</si>
  <si>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</si>
  <si>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</si>
  <si>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</si>
  <si>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</si>
  <si>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</si>
  <si>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</si>
  <si>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</si>
  <si>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</si>
  <si>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</si>
  <si>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</si>
  <si>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</si>
  <si>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</si>
  <si>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</si>
  <si>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</si>
  <si>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</si>
  <si>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</si>
  <si>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</si>
  <si>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</si>
  <si>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</si>
  <si>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</si>
  <si>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</si>
  <si>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</si>
  <si>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</si>
  <si>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</si>
  <si>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</si>
  <si>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</si>
  <si>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</si>
  <si>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</si>
  <si>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</si>
  <si>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</si>
  <si>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</si>
  <si>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</si>
  <si>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</si>
  <si>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</si>
  <si>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</si>
  <si>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</si>
  <si>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</si>
  <si>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</si>
  <si>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</si>
  <si>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</si>
  <si>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</si>
  <si>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</si>
  <si>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</si>
  <si>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</si>
  <si>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</si>
  <si>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</si>
  <si>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</si>
  <si>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</si>
  <si>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</si>
  <si>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</si>
  <si>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</si>
  <si>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</si>
  <si>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</si>
  <si>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</si>
  <si>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</si>
  <si>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</si>
  <si>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</si>
  <si>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</si>
  <si>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</si>
  <si>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</si>
  <si>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</si>
  <si>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</si>
  <si>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</si>
  <si>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</si>
  <si>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</si>
  <si>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</si>
  <si>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</si>
  <si>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</si>
  <si>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</si>
  <si>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</si>
  <si>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</si>
  <si>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</si>
  <si>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</si>
  <si>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</si>
  <si>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</si>
  <si>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</si>
  <si>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</si>
  <si>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</si>
  <si>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</si>
  <si>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</si>
  <si>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</si>
  <si>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</si>
  <si>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</si>
  <si>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</si>
  <si>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</si>
  <si>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</si>
  <si>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</si>
  <si>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</si>
  <si>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</si>
  <si>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</si>
  <si>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</si>
  <si>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</si>
  <si>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</si>
  <si>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</si>
  <si>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</si>
  <si>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</si>
  <si>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</si>
  <si>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</si>
  <si>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</si>
  <si>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</si>
  <si>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</si>
  <si>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</si>
  <si>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</si>
  <si>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</si>
  <si>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</si>
  <si>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</si>
  <si>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</si>
  <si>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</si>
  <si>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</si>
  <si>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</si>
  <si>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</si>
  <si>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</si>
  <si>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</si>
  <si>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</si>
  <si>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</si>
  <si>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</si>
  <si>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</si>
  <si>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</si>
  <si>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</si>
  <si>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</si>
  <si>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</si>
  <si>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</si>
  <si>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</si>
  <si>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</si>
  <si>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</si>
  <si>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</si>
  <si>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</si>
  <si>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</si>
  <si>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</si>
  <si>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</si>
  <si>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</si>
  <si>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</si>
  <si>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</si>
  <si>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</si>
  <si>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</si>
  <si>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</si>
  <si>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</si>
  <si>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</si>
  <si>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</si>
  <si>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</si>
  <si>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</si>
  <si>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</si>
  <si>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</si>
  <si>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</si>
  <si>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</si>
  <si>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</si>
  <si>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</si>
  <si>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</si>
  <si>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</si>
  <si>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</si>
  <si>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</si>
  <si>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</si>
  <si>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</si>
  <si>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</si>
  <si>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</si>
  <si>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</si>
  <si>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</si>
  <si>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</si>
  <si>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</si>
  <si>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</si>
  <si>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</si>
  <si>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</si>
  <si>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</si>
  <si>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</si>
  <si>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</si>
  <si>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</si>
  <si>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</si>
  <si>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</si>
  <si>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</si>
  <si>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</si>
  <si>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</si>
  <si>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</si>
  <si>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</si>
  <si>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</si>
  <si>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</si>
  <si>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</si>
  <si>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</si>
  <si>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</si>
  <si>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</si>
  <si>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</si>
  <si>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</si>
  <si>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</si>
  <si>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</si>
  <si>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</si>
  <si>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</si>
  <si>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</si>
  <si>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</si>
  <si>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</si>
  <si>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</si>
  <si>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</si>
  <si>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</si>
  <si>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</si>
  <si>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</si>
  <si>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</si>
  <si>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</si>
  <si>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</si>
  <si>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</si>
  <si>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</si>
  <si>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</si>
  <si>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</si>
  <si>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</si>
  <si>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</si>
  <si>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</si>
  <si>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</si>
  <si>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</si>
  <si>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</si>
  <si>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</si>
  <si>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</si>
  <si>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</si>
  <si>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</si>
  <si>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</si>
  <si>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</si>
  <si>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</si>
  <si>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</si>
  <si>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</si>
  <si>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</si>
  <si>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</si>
  <si>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</si>
  <si>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</si>
  <si>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</si>
  <si>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</si>
  <si>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</si>
  <si>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</si>
  <si>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</si>
  <si>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</si>
  <si>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</si>
  <si>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</si>
  <si>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</si>
  <si>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</si>
  <si>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</si>
  <si>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</si>
  <si>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</si>
  <si>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</si>
  <si>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</si>
  <si>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</si>
  <si>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</si>
  <si>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</si>
  <si>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</si>
  <si>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</si>
  <si>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</si>
  <si>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</si>
  <si>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</si>
  <si>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</si>
  <si>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</si>
  <si>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</si>
  <si>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</si>
  <si>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</si>
  <si>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</si>
  <si>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</si>
  <si>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</si>
  <si>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</si>
  <si>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</si>
  <si>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</si>
  <si>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</si>
  <si>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</si>
  <si>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</si>
  <si>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</si>
  <si>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</si>
  <si>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</si>
  <si>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</si>
  <si>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</si>
  <si>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</si>
  <si>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</si>
  <si>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</si>
  <si>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</si>
  <si>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</si>
  <si>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</si>
  <si>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</si>
  <si>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</si>
  <si>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</si>
  <si>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</si>
  <si>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</si>
  <si>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</si>
  <si>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</si>
  <si>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</si>
  <si>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</si>
  <si>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</si>
  <si>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</si>
  <si>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</si>
  <si>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</si>
  <si>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</si>
  <si>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</si>
  <si>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</si>
  <si>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</si>
  <si>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</si>
  <si>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</si>
  <si>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</si>
  <si>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</si>
  <si>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</si>
  <si>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</si>
  <si>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</si>
  <si>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</si>
  <si>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</si>
  <si>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</si>
  <si>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</si>
  <si>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</si>
  <si>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</si>
  <si>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</si>
  <si>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</si>
  <si>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</si>
  <si>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</si>
  <si>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</si>
  <si>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</si>
  <si>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</si>
  <si>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</si>
  <si>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</si>
  <si>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</si>
  <si>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</si>
  <si>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</si>
  <si>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</si>
  <si>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</si>
  <si>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</si>
  <si>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</si>
  <si>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</si>
  <si>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</si>
  <si>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</si>
  <si>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</si>
  <si>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</si>
  <si>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</si>
  <si>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</si>
  <si>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</si>
  <si>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</si>
  <si>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</si>
  <si>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</si>
  <si>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</si>
  <si>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</si>
  <si>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</si>
  <si>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</si>
  <si>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</si>
  <si>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</si>
  <si>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</si>
  <si>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</si>
  <si>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</si>
  <si>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</si>
  <si>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</si>
  <si>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</si>
  <si>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</si>
  <si>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</si>
  <si>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</si>
  <si>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</si>
  <si>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</si>
  <si>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</si>
  <si>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</si>
  <si>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</si>
  <si>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</si>
  <si>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</si>
  <si>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</si>
  <si>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</si>
  <si>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</si>
  <si>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</si>
  <si>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</si>
  <si>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</si>
  <si>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</si>
  <si>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</si>
  <si>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</si>
  <si>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</si>
  <si>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</si>
  <si>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</si>
  <si>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</si>
  <si>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</si>
  <si>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</si>
  <si>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</si>
  <si>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</si>
  <si>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</si>
  <si>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</si>
  <si>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</si>
  <si>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</si>
  <si>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</si>
  <si>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</si>
  <si>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</si>
  <si>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</si>
  <si>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</si>
  <si>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</si>
  <si>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</si>
  <si>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</si>
  <si>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</si>
  <si>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</si>
  <si>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</si>
  <si>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</si>
  <si>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</si>
  <si>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</si>
  <si>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</si>
  <si>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</si>
  <si>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</si>
  <si>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</si>
  <si>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</si>
  <si>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</si>
  <si>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</si>
  <si>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</si>
  <si>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</si>
  <si>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</si>
  <si>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</si>
  <si>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</si>
  <si>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</si>
  <si>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</si>
  <si>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</si>
  <si>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</si>
  <si>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</si>
  <si>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</si>
  <si>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</si>
  <si>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</si>
  <si>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</si>
  <si>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</si>
  <si>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</si>
  <si>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</si>
  <si>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</si>
  <si>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</si>
  <si>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</si>
  <si>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</si>
  <si>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</si>
  <si>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</si>
  <si>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</si>
  <si>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</si>
  <si>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</si>
  <si>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</si>
  <si>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</si>
  <si>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</si>
  <si>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</si>
  <si>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</si>
  <si>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</si>
  <si>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</si>
  <si>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</si>
  <si>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</si>
  <si>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</si>
  <si>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</si>
  <si>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</si>
  <si>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</si>
  <si>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</si>
  <si>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</si>
  <si>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</si>
  <si>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</si>
  <si>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</si>
  <si>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</si>
  <si>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</si>
  <si>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</si>
  <si>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</si>
  <si>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</si>
  <si>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</si>
  <si>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</si>
  <si>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</si>
  <si>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</si>
  <si>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</si>
  <si>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</si>
  <si>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</si>
  <si>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</si>
  <si>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</si>
  <si>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</si>
  <si>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</si>
  <si>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</si>
  <si>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</si>
  <si>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</si>
  <si>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</si>
  <si>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</si>
  <si>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</si>
  <si>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</si>
  <si>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</si>
  <si>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</si>
  <si>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</si>
  <si>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</si>
  <si>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</si>
  <si>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</si>
  <si>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</si>
  <si>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</si>
  <si>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</si>
  <si>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</si>
  <si>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</si>
  <si>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</si>
  <si>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</si>
  <si>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</si>
  <si>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</si>
  <si>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</si>
  <si>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</si>
  <si>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</si>
  <si>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</si>
  <si>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</si>
  <si>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</si>
  <si>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</si>
  <si>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</si>
  <si>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</si>
  <si>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</si>
  <si>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</si>
  <si>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</si>
  <si>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</si>
  <si>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</si>
  <si>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</si>
  <si>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</si>
  <si>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</si>
  <si>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</si>
  <si>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</si>
  <si>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</si>
  <si>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</si>
  <si>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</si>
  <si>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</si>
  <si>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</si>
  <si>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</si>
  <si>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</si>
  <si>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</si>
  <si>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</si>
  <si>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</si>
  <si>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</si>
  <si>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</si>
  <si>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</si>
  <si>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</si>
  <si>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</si>
  <si>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</si>
  <si>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</si>
  <si>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</si>
  <si>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</si>
  <si>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</si>
  <si>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</si>
  <si>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</si>
  <si>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</si>
  <si>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</si>
  <si>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</si>
  <si>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</si>
  <si>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</si>
  <si>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</si>
  <si>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</si>
  <si>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</si>
  <si>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</si>
  <si>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</si>
  <si>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</si>
  <si>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</si>
  <si>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</si>
  <si>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</si>
  <si>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</si>
  <si>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</si>
  <si>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</si>
  <si>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</si>
  <si>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</si>
  <si>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</si>
  <si>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</si>
  <si>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</si>
  <si>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</si>
  <si>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</si>
  <si>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</si>
  <si>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</si>
  <si>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</si>
  <si>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</si>
  <si>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</si>
  <si>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</si>
  <si>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</si>
  <si>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</si>
  <si>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</si>
  <si>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</si>
  <si>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</si>
  <si>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</si>
  <si>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</si>
  <si>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</si>
  <si>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</si>
  <si>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</si>
  <si>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</si>
  <si>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</si>
  <si>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</si>
  <si>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</si>
  <si>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</si>
  <si>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</si>
  <si>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</si>
  <si>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</si>
  <si>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</si>
  <si>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</si>
  <si>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</si>
  <si>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</si>
  <si>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</si>
  <si>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</si>
  <si>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</si>
  <si>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</si>
  <si>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</si>
  <si>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</si>
  <si>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</si>
  <si>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</si>
  <si>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</si>
  <si>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</si>
  <si>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</si>
  <si>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</si>
  <si>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</si>
  <si>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</si>
  <si>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</si>
  <si>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</si>
  <si>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</si>
  <si>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</si>
  <si>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</si>
  <si>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</si>
  <si>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</si>
  <si>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</si>
  <si>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</si>
  <si>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</si>
  <si>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</si>
  <si>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</si>
  <si>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</si>
  <si>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</si>
  <si>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</si>
  <si>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</si>
  <si>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</si>
  <si>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</si>
  <si>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</si>
  <si>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</si>
  <si>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</si>
  <si>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</si>
  <si>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</si>
  <si>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</si>
  <si>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</si>
  <si>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</si>
  <si>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</si>
  <si>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</si>
  <si>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</si>
  <si>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</si>
  <si>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</si>
  <si>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</si>
  <si>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</si>
  <si>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</si>
  <si>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</si>
  <si>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</si>
  <si>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</si>
  <si>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</si>
  <si>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</si>
  <si>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</si>
  <si>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</si>
  <si>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</si>
  <si>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</si>
  <si>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</si>
  <si>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</si>
  <si>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</si>
  <si>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</si>
  <si>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</si>
  <si>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</si>
  <si>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</si>
  <si>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</si>
  <si>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</si>
  <si>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</si>
  <si>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</si>
  <si>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</si>
  <si>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</si>
  <si>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</si>
  <si>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</si>
  <si>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</si>
  <si>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</si>
  <si>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</si>
  <si>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</si>
  <si>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</si>
  <si>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</si>
  <si>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</si>
  <si>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</si>
  <si>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</si>
  <si>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</si>
  <si>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</si>
  <si>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</si>
  <si>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</si>
  <si>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</si>
  <si>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</si>
  <si>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</si>
  <si>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</si>
  <si>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</si>
  <si>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</si>
  <si>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</si>
  <si>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</si>
  <si>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</si>
  <si>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</si>
  <si>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</si>
  <si>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</si>
  <si>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</si>
  <si>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</si>
  <si>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</si>
  <si>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</si>
  <si>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</si>
  <si>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</si>
  <si>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</si>
  <si>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</si>
  <si>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</si>
  <si>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</si>
  <si>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</si>
  <si>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</si>
  <si>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</si>
  <si>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</si>
  <si>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</si>
  <si>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</si>
  <si>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</si>
  <si>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</si>
  <si>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</si>
  <si>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</si>
  <si>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</si>
  <si>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</si>
  <si>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</si>
  <si>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</si>
  <si>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</si>
  <si>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</si>
  <si>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</si>
  <si>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</si>
  <si>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</si>
  <si>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</si>
  <si>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</si>
  <si>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</si>
  <si>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</si>
  <si>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</si>
  <si>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</si>
  <si>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</si>
  <si>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</si>
  <si>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</si>
  <si>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</si>
  <si>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</si>
  <si>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</si>
  <si>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</si>
  <si>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</si>
  <si>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</si>
  <si>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</si>
  <si>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</si>
  <si>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</si>
  <si>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</si>
  <si>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</si>
  <si>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</si>
  <si>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</si>
  <si>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</si>
  <si>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</si>
  <si>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</si>
  <si>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</si>
  <si>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</si>
  <si>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</si>
  <si>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</si>
  <si>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</si>
  <si>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</si>
  <si>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</si>
  <si>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</si>
  <si>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</si>
  <si>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</si>
  <si>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</si>
  <si>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</si>
  <si>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</si>
  <si>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</si>
  <si>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</si>
  <si>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</si>
  <si>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</si>
  <si>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</si>
  <si>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</si>
  <si>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</si>
  <si>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</si>
  <si>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</si>
  <si>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</si>
  <si>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</si>
  <si>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</si>
  <si>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</si>
  <si>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</si>
  <si>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</si>
  <si>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</si>
  <si>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</si>
  <si>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</si>
  <si>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</si>
  <si>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</si>
  <si>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</si>
  <si>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</si>
  <si>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</si>
  <si>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</si>
  <si>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</si>
  <si>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</si>
  <si>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</si>
  <si>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</si>
  <si>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</si>
  <si>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</si>
  <si>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</si>
  <si>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</si>
  <si>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</si>
  <si>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</si>
  <si>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</si>
  <si>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</si>
  <si>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</si>
  <si>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</si>
  <si>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</si>
  <si>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</si>
  <si>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</si>
  <si>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</si>
  <si>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</si>
  <si>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</si>
  <si>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</si>
  <si>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</si>
  <si>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</si>
  <si>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</si>
  <si>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</si>
  <si>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</si>
  <si>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</si>
  <si>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</si>
  <si>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</si>
  <si>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</si>
  <si>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</si>
  <si>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</si>
  <si>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</si>
  <si>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</si>
  <si>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</si>
  <si>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</si>
  <si>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</si>
  <si>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</si>
  <si>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</si>
  <si>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</si>
  <si>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</si>
  <si>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</si>
  <si>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</si>
  <si>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</si>
  <si>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</si>
  <si>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</si>
  <si>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</si>
  <si>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</si>
  <si>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</si>
  <si>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</si>
  <si>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</si>
  <si>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</si>
  <si>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</si>
  <si>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</si>
  <si>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</si>
  <si>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</si>
  <si>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</si>
  <si>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</si>
  <si>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</si>
  <si>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</si>
  <si>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</si>
  <si>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</si>
  <si>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</si>
  <si>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</si>
  <si>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</si>
  <si>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</si>
  <si>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</si>
  <si>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</si>
  <si>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</si>
  <si>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</si>
  <si>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</si>
  <si>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</si>
  <si>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</si>
  <si>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</si>
  <si>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</si>
  <si>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</si>
  <si>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</si>
  <si>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</si>
  <si>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</si>
  <si>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</si>
  <si>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</si>
  <si>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</si>
  <si>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</si>
  <si>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</si>
  <si>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</si>
  <si>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</si>
  <si>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</si>
  <si>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</si>
  <si>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</si>
  <si>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</si>
  <si>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</si>
  <si>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</si>
  <si>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</si>
  <si>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</si>
  <si>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</si>
  <si>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</si>
  <si>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</si>
  <si>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</si>
  <si>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</si>
  <si>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</si>
  <si>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</si>
  <si>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</si>
  <si>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</si>
  <si>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</si>
  <si>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</si>
  <si>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</si>
  <si>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</si>
  <si>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</si>
  <si>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</si>
  <si>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</si>
  <si>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</si>
  <si>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</si>
  <si>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</si>
  <si>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</si>
  <si>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</si>
  <si>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</si>
  <si>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</si>
  <si>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</si>
  <si>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</si>
  <si>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</si>
  <si>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</si>
  <si>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</si>
  <si>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</si>
  <si>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</si>
  <si>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</si>
  <si>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</si>
  <si>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</si>
  <si>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</si>
  <si>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</si>
  <si>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</si>
  <si>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</si>
  <si>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</si>
  <si>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</si>
  <si>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</si>
  <si>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</si>
  <si>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</si>
  <si>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</si>
  <si>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</si>
  <si>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</si>
  <si>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</si>
  <si>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</si>
  <si>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</si>
  <si>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</si>
  <si>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</si>
  <si>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</si>
  <si>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</si>
  <si>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</si>
  <si>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</si>
  <si>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</si>
  <si>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</si>
  <si>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</si>
  <si>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</si>
  <si>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</si>
  <si>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</si>
  <si>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</si>
  <si>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</si>
  <si>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</si>
  <si>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</si>
  <si>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</si>
  <si>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</si>
  <si>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</si>
  <si>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</si>
  <si>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</si>
  <si>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</si>
  <si>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</si>
  <si>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</si>
  <si>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</si>
  <si>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</si>
  <si>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</si>
  <si>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</si>
  <si>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</si>
  <si>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</si>
  <si>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</si>
  <si>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</si>
  <si>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</si>
  <si>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</si>
  <si>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</si>
  <si>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</si>
  <si>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</si>
  <si>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</si>
  <si>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</si>
  <si>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</si>
  <si>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</si>
  <si>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</si>
  <si>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</si>
  <si>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</si>
  <si>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</si>
  <si>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</si>
  <si>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</si>
  <si>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</si>
  <si>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</si>
  <si>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</si>
  <si>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</si>
  <si>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</si>
  <si>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</si>
  <si>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</si>
  <si>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</si>
  <si>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</si>
  <si>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</si>
  <si>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</si>
  <si>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</si>
  <si>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</si>
  <si>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</si>
  <si>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</si>
  <si>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</si>
  <si>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</si>
  <si>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</si>
  <si>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</si>
  <si>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</si>
  <si>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</si>
  <si>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</si>
  <si>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</si>
  <si>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</si>
  <si>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</si>
  <si>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</si>
  <si>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</si>
  <si>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</si>
  <si>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</si>
  <si>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</si>
  <si>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</si>
  <si>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</si>
  <si>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</si>
  <si>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</si>
  <si>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</si>
  <si>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</si>
  <si>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</si>
  <si>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</si>
  <si>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</si>
  <si>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</si>
  <si>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</si>
  <si>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</si>
  <si>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</si>
  <si>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</si>
  <si>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</si>
  <si>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</si>
  <si>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</si>
  <si>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</si>
  <si>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</si>
  <si>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</si>
  <si>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</si>
  <si>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</si>
  <si>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</si>
  <si>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</si>
  <si>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</si>
  <si>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</si>
  <si>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</si>
  <si>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</si>
  <si>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</si>
  <si>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</si>
  <si>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</si>
  <si>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</si>
  <si>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</si>
  <si>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</si>
  <si>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</si>
  <si>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</si>
  <si>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</si>
  <si>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</si>
  <si>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</si>
  <si>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</si>
  <si>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</si>
  <si>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</si>
  <si>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</si>
  <si>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</si>
  <si>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</si>
  <si>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</si>
  <si>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</si>
  <si>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</si>
  <si>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</si>
  <si>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</si>
  <si>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</si>
  <si>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</si>
  <si>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</si>
  <si>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</si>
  <si>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</si>
  <si>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</si>
  <si>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</si>
  <si>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</si>
  <si>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</si>
  <si>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</si>
  <si>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</si>
  <si>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</si>
  <si>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</si>
  <si>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</si>
  <si>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</si>
  <si>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</si>
  <si>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</si>
  <si>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</si>
  <si>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</si>
  <si>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</si>
  <si>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</si>
  <si>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</si>
  <si>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</si>
  <si>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</si>
  <si>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</si>
  <si>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</si>
  <si>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</si>
  <si>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</si>
  <si>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</si>
  <si>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</si>
  <si>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</si>
  <si>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</si>
  <si>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</si>
  <si>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</si>
  <si>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</si>
  <si>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</si>
  <si>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</si>
  <si>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</si>
  <si>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</si>
  <si>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</si>
  <si>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</si>
  <si>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</si>
  <si>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</si>
  <si>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</si>
  <si>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</si>
  <si>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</si>
  <si>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</si>
  <si>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</si>
  <si>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</si>
  <si>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</si>
  <si>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</si>
  <si>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</si>
  <si>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</si>
  <si>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</si>
  <si>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</si>
  <si>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</si>
  <si>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</si>
  <si>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</si>
  <si>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</si>
  <si>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</si>
  <si>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</si>
  <si>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</si>
  <si>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</si>
  <si>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</si>
  <si>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</si>
  <si>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</si>
  <si>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</si>
  <si>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</si>
  <si>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</si>
  <si>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</si>
  <si>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</si>
  <si>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</si>
  <si>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</si>
  <si>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</si>
  <si>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</si>
  <si>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</si>
  <si>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</si>
  <si>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</si>
  <si>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</si>
  <si>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</si>
  <si>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</si>
  <si>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</si>
  <si>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</si>
  <si>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</si>
  <si>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</si>
  <si>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</si>
  <si>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</si>
  <si>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</si>
  <si>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</si>
  <si>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</si>
  <si>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</si>
  <si>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</si>
  <si>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</si>
  <si>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</si>
  <si>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</si>
  <si>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</si>
  <si>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</si>
  <si>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</si>
  <si>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</si>
  <si>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</si>
  <si>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</si>
  <si>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</si>
  <si>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</si>
  <si>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</si>
  <si>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</si>
  <si>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</si>
  <si>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</si>
  <si>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</si>
  <si>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</si>
  <si>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</si>
  <si>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</si>
  <si>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</si>
  <si>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</si>
  <si>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</si>
  <si>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</si>
  <si>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</si>
  <si>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</si>
  <si>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</si>
  <si>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</si>
  <si>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</si>
  <si>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</si>
  <si>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</si>
  <si>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</si>
  <si>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</si>
  <si>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</si>
  <si>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</si>
  <si>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</si>
  <si>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</si>
  <si>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</si>
  <si>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</si>
  <si>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</si>
  <si>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</si>
  <si>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</si>
  <si>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</si>
  <si>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</si>
  <si>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</si>
  <si>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</si>
  <si>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</si>
  <si>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</si>
  <si>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</si>
  <si>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</si>
  <si>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</si>
  <si>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</si>
  <si>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</si>
  <si>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</si>
  <si>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</si>
  <si>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</si>
  <si>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</si>
  <si>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</si>
  <si>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</si>
  <si>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</si>
  <si>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</si>
  <si>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</si>
  <si>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</si>
  <si>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</si>
  <si>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</si>
  <si>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</si>
  <si>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</si>
  <si>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</si>
  <si>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</si>
  <si>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</si>
  <si>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</si>
  <si>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</si>
  <si>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</si>
  <si>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</si>
  <si>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</si>
  <si>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</si>
  <si>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</si>
  <si>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</si>
  <si>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</si>
  <si>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</si>
  <si>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</si>
  <si>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</si>
  <si>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</si>
  <si>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</si>
  <si>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</si>
  <si>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</si>
  <si>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</si>
  <si>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</si>
  <si>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</si>
  <si>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</si>
  <si>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</si>
  <si>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</si>
  <si>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</si>
  <si>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</si>
  <si>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</si>
  <si>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</si>
  <si>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</si>
  <si>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</si>
  <si>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</si>
  <si>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</si>
  <si>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</si>
  <si>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</si>
  <si>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</si>
  <si>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</si>
  <si>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</si>
  <si>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</si>
  <si>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</si>
  <si>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</si>
  <si>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</si>
  <si>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</si>
  <si>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</si>
  <si>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</si>
  <si>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</si>
  <si>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</si>
  <si>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</si>
  <si>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</si>
  <si>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</si>
  <si>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</si>
  <si>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</si>
  <si>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</si>
  <si>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</si>
  <si>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</si>
  <si>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</si>
  <si>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</si>
  <si>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</si>
  <si>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</si>
  <si>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</si>
  <si>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</si>
  <si>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</si>
  <si>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</si>
  <si>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</si>
  <si>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</si>
  <si>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</si>
  <si>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</si>
  <si>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</si>
  <si>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</si>
  <si>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</si>
  <si>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</si>
  <si>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</si>
  <si>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</si>
  <si>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</si>
  <si>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</si>
  <si>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</si>
  <si>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</si>
  <si>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</si>
  <si>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</si>
  <si>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</si>
  <si>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</si>
  <si>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</si>
  <si>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</si>
  <si>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</si>
  <si>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</si>
  <si>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</si>
  <si>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</si>
  <si>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</si>
  <si>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</si>
  <si>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</si>
  <si>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</si>
  <si>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</si>
  <si>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</si>
  <si>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</si>
  <si>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</si>
  <si>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</si>
  <si>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</si>
  <si>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</si>
  <si>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</si>
  <si>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</si>
  <si>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</si>
  <si>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</si>
  <si>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</si>
  <si>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</si>
  <si>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</si>
  <si>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</si>
  <si>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</si>
  <si>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</si>
  <si>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</si>
  <si>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</si>
  <si>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</si>
  <si>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</si>
  <si>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</si>
  <si>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</si>
  <si>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</si>
  <si>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</si>
  <si>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</si>
  <si>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</si>
  <si>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</si>
  <si>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</si>
  <si>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</si>
  <si>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</si>
  <si>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</si>
  <si>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</si>
  <si>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</si>
  <si>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</si>
  <si>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</si>
  <si>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</si>
  <si>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</si>
  <si>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</si>
  <si>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</si>
  <si>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</si>
  <si>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</si>
  <si>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</si>
  <si>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</si>
  <si>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</si>
  <si>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</si>
  <si>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</si>
  <si>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</si>
  <si>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</si>
  <si>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</si>
  <si>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</si>
  <si>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</si>
  <si>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</si>
  <si>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</si>
  <si>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</si>
  <si>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</si>
  <si>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</si>
  <si>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</si>
  <si>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</si>
  <si>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</si>
  <si>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</si>
  <si>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</si>
  <si>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</si>
  <si>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</si>
  <si>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</si>
  <si>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</si>
  <si>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</si>
  <si>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</si>
  <si>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</si>
  <si>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</si>
  <si>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</si>
  <si>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</si>
  <si>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</si>
  <si>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</si>
  <si>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</si>
  <si>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</si>
  <si>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</si>
  <si>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</si>
  <si>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</si>
  <si>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</si>
  <si>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</si>
  <si>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</si>
  <si>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</si>
  <si>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</si>
  <si>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</si>
  <si>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</si>
  <si>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</si>
  <si>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</si>
  <si>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</si>
  <si>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</si>
  <si>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</si>
  <si>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</si>
  <si>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</si>
  <si>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</si>
  <si>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</si>
  <si>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</si>
  <si>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</si>
  <si>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</si>
  <si>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</si>
  <si>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</si>
  <si>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</si>
  <si>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</si>
  <si>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</si>
  <si>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</si>
  <si>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</si>
  <si>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</si>
  <si>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</si>
  <si>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</si>
  <si>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</si>
  <si>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</si>
  <si>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</si>
  <si>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</si>
  <si>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</si>
  <si>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</si>
  <si>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</si>
  <si>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</si>
  <si>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</si>
  <si>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</si>
  <si>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</si>
  <si>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</si>
  <si>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</si>
  <si>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</si>
  <si>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</si>
  <si>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</si>
  <si>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</si>
  <si>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</si>
  <si>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</si>
  <si>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</si>
  <si>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</si>
  <si>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</si>
  <si>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</si>
  <si>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</si>
  <si>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</si>
  <si>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</si>
  <si>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</si>
  <si>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</si>
  <si>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</si>
  <si>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</si>
  <si>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</si>
  <si>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</si>
  <si>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</si>
  <si>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</si>
  <si>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</si>
  <si>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</si>
  <si>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</si>
  <si>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</si>
  <si>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</si>
  <si>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</si>
  <si>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</si>
  <si>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</si>
  <si>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</si>
  <si>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</si>
  <si>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</si>
  <si>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</si>
  <si>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</si>
  <si>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</si>
  <si>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</si>
  <si>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</si>
  <si>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</si>
  <si>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</si>
  <si>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</si>
  <si>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</si>
  <si>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</si>
  <si>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</si>
  <si>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</si>
  <si>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</si>
  <si>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</si>
  <si>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</si>
  <si>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</si>
  <si>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</si>
  <si>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</si>
  <si>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</si>
  <si>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</si>
  <si>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</si>
  <si>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</si>
  <si>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</si>
  <si>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</si>
  <si>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</si>
  <si>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</si>
  <si>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</si>
  <si>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</si>
  <si>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</si>
  <si>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</si>
  <si>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</si>
  <si>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</si>
  <si>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</si>
  <si>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</si>
  <si>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</si>
  <si>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</si>
  <si>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</si>
  <si>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</si>
  <si>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</si>
  <si>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</si>
  <si>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</si>
  <si>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</si>
  <si>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</si>
  <si>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</si>
  <si>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</si>
  <si>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</si>
  <si>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</si>
  <si>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</si>
  <si>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</si>
  <si>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</si>
  <si>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</si>
  <si>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</si>
  <si>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</si>
  <si>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</si>
  <si>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</si>
  <si>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</si>
  <si>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</si>
  <si>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</si>
  <si>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</si>
  <si>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</si>
  <si>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</si>
  <si>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</si>
  <si>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</si>
  <si>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</si>
  <si>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</si>
  <si>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</si>
  <si>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</si>
  <si>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</si>
  <si>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</si>
  <si>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</si>
  <si>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</si>
  <si>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</si>
  <si>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</si>
  <si>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</si>
  <si>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</si>
  <si>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</si>
  <si>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</si>
  <si>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</si>
  <si>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</si>
  <si>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</si>
  <si>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</si>
  <si>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</si>
  <si>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</si>
  <si>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</si>
  <si>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</si>
  <si>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</si>
  <si>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</si>
  <si>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</si>
  <si>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</si>
  <si>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</si>
  <si>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</si>
  <si>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</si>
  <si>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</si>
  <si>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</si>
  <si>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</si>
  <si>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</si>
  <si>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</si>
  <si>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</si>
  <si>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</si>
  <si>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</si>
  <si>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</si>
  <si>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</si>
  <si>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</si>
  <si>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</si>
  <si>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</si>
  <si>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</si>
  <si>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</si>
  <si>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</si>
  <si>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</si>
  <si>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</si>
  <si>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</si>
  <si>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</si>
  <si>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</si>
  <si>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</si>
  <si>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</si>
  <si>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</si>
  <si>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</si>
  <si>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</si>
  <si>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</si>
  <si>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</si>
  <si>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</si>
  <si>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</si>
  <si>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</si>
  <si>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</si>
  <si>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</si>
  <si>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</si>
  <si>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</si>
  <si>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</si>
  <si>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</si>
  <si>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</si>
  <si>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</si>
  <si>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</si>
  <si>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</si>
  <si>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</si>
  <si>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</si>
  <si>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</si>
  <si>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</si>
  <si>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</si>
  <si>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</si>
  <si>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</si>
  <si>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</si>
  <si>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</si>
  <si>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</si>
  <si>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</si>
  <si>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</si>
  <si>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</si>
  <si>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</si>
  <si>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</si>
  <si>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</si>
  <si>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</si>
  <si>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</si>
  <si>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</si>
  <si>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</si>
  <si>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</si>
  <si>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</si>
  <si>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</si>
  <si>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</si>
  <si>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</si>
  <si>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</si>
  <si>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</si>
  <si>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</si>
  <si>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</si>
  <si>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</si>
  <si>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</si>
  <si>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</si>
  <si>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</si>
  <si>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</si>
  <si>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</si>
  <si>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</si>
  <si>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</si>
  <si>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</si>
  <si>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</si>
  <si>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</si>
  <si>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</si>
  <si>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</si>
  <si>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</si>
  <si>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</si>
  <si>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</si>
  <si>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</si>
  <si>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</si>
  <si>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</si>
  <si>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</si>
  <si>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</si>
  <si>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</si>
  <si>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</si>
  <si>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</si>
  <si>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</si>
  <si>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</si>
  <si>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</si>
  <si>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</si>
  <si>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</si>
  <si>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</si>
  <si>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</si>
  <si>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</si>
  <si>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</si>
  <si>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</si>
  <si>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</si>
  <si>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</si>
  <si>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</si>
  <si>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</si>
  <si>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</si>
  <si>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</si>
  <si>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</si>
  <si>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</si>
  <si>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</si>
  <si>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</si>
  <si>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</si>
  <si>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</si>
  <si>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</si>
  <si>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</si>
  <si>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</si>
  <si>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</si>
  <si>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</si>
  <si>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</si>
  <si>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</si>
  <si>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</si>
  <si>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</si>
  <si>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</si>
  <si>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</si>
  <si>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</si>
  <si>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</si>
  <si>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</si>
  <si>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</si>
  <si>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</si>
  <si>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</si>
  <si>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</si>
  <si>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</si>
  <si>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</si>
  <si>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</si>
  <si>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</si>
  <si>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</si>
  <si>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</si>
  <si>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</si>
  <si>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</si>
  <si>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</si>
  <si>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</si>
  <si>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</si>
  <si>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</si>
  <si>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</si>
  <si>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</si>
  <si>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</si>
  <si>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</si>
  <si>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</si>
  <si>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</si>
  <si>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</si>
  <si>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</si>
  <si>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</si>
  <si>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</si>
  <si>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</si>
  <si>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</si>
  <si>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</si>
  <si>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</si>
  <si>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</si>
  <si>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</si>
  <si>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</si>
  <si>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</si>
  <si>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</si>
  <si>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</si>
  <si>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</si>
  <si>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</si>
  <si>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</si>
  <si>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</si>
  <si>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</si>
  <si>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</si>
  <si>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</si>
  <si>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</si>
  <si>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</si>
  <si>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</si>
  <si>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</si>
  <si>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</si>
  <si>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</si>
  <si>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</si>
  <si>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</si>
  <si>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</si>
  <si>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</si>
  <si>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</si>
  <si>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</si>
  <si>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</si>
  <si>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</si>
  <si>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</si>
  <si>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</si>
  <si>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</si>
  <si>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</si>
  <si>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</si>
  <si>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</si>
  <si>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</si>
  <si>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</si>
  <si>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</si>
  <si>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</si>
  <si>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</si>
  <si>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</si>
  <si>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</si>
  <si>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</si>
  <si>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</si>
  <si>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</si>
  <si>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</si>
  <si>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</si>
  <si>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</si>
  <si>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</si>
  <si>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</si>
  <si>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</si>
  <si>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</si>
  <si>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</si>
  <si>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</si>
  <si>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</si>
  <si>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</si>
  <si>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</si>
  <si>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</si>
  <si>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</si>
  <si>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</si>
  <si>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</si>
  <si>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</si>
  <si>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</si>
  <si>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</si>
  <si>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</si>
  <si>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</si>
  <si>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</si>
  <si>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</si>
  <si>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</si>
  <si>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</si>
  <si>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</si>
  <si>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</si>
  <si>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</si>
  <si>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</si>
  <si>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</si>
  <si>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</si>
  <si>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</si>
  <si>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</si>
  <si>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</si>
  <si>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</si>
  <si>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</si>
  <si>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</si>
  <si>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</si>
  <si>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</si>
  <si>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</si>
  <si>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</si>
  <si>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</si>
  <si>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</si>
  <si>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</si>
  <si>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</si>
  <si>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</si>
  <si>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</si>
  <si>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</si>
  <si>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</si>
  <si>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</si>
  <si>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</si>
  <si>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</si>
  <si>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</si>
  <si>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</si>
  <si>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</si>
  <si>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</si>
  <si>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</si>
  <si>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</si>
  <si>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</si>
  <si>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</si>
  <si>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</si>
  <si>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</si>
  <si>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</si>
  <si>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</si>
  <si>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</si>
  <si>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</si>
  <si>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</si>
  <si>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</si>
  <si>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</si>
  <si>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</si>
  <si>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</si>
  <si>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</si>
  <si>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</si>
  <si>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</si>
  <si>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</si>
  <si>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</si>
  <si>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</si>
  <si>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</si>
  <si>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</si>
  <si>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</si>
  <si>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</si>
  <si>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</si>
  <si>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</si>
  <si>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</si>
  <si>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</si>
  <si>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</si>
  <si>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</si>
  <si>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</si>
  <si>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</si>
  <si>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</si>
  <si>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</si>
  <si>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</si>
  <si>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</si>
  <si>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</si>
  <si>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</si>
  <si>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</si>
  <si>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</si>
  <si>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</si>
  <si>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</si>
  <si>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</si>
  <si>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</si>
  <si>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</si>
  <si>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</si>
  <si>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</si>
  <si>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</si>
  <si>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</si>
  <si>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</si>
  <si>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</si>
  <si>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</si>
  <si>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</si>
  <si>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</si>
  <si>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</si>
  <si>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</si>
  <si>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</si>
  <si>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</si>
  <si>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</si>
  <si>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</si>
  <si>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</si>
  <si>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</si>
  <si>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</si>
  <si>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</si>
  <si>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</si>
  <si>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</si>
  <si>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</si>
  <si>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</si>
  <si>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</si>
  <si>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</si>
  <si>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</si>
  <si>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</si>
  <si>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</si>
  <si>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</si>
  <si>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</si>
  <si>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</si>
  <si>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</si>
  <si>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</si>
  <si>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</si>
  <si>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</si>
  <si>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</si>
  <si>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</si>
  <si>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</si>
  <si>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</si>
  <si>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</si>
  <si>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</si>
  <si>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</si>
  <si>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</si>
  <si>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</si>
  <si>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</si>
  <si>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</si>
  <si>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</si>
  <si>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</si>
  <si>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</si>
  <si>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</si>
  <si>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</si>
  <si>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</si>
  <si>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</si>
  <si>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</si>
  <si>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</si>
  <si>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</si>
  <si>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</si>
  <si>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</si>
  <si>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</si>
  <si>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</si>
  <si>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</si>
  <si>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</si>
  <si>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</si>
  <si>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</si>
  <si>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</si>
  <si>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</si>
  <si>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</si>
  <si>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</si>
  <si>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</si>
  <si>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</si>
  <si>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</si>
  <si>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</si>
  <si>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</si>
  <si>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</si>
  <si>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</si>
  <si>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</si>
  <si>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</si>
  <si>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</si>
  <si>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</si>
  <si>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</si>
  <si>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</si>
  <si>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</si>
  <si>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</si>
  <si>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</si>
  <si>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</si>
  <si>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</si>
  <si>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</si>
  <si>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</si>
  <si>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</si>
  <si>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</si>
  <si>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</si>
  <si>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</si>
  <si>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</si>
  <si>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</si>
  <si>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</si>
  <si>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</si>
  <si>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</si>
  <si>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</si>
  <si>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</si>
  <si>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</si>
  <si>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</si>
  <si>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</si>
  <si>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</si>
  <si>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</si>
  <si>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</si>
  <si>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</si>
  <si>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</si>
  <si>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</si>
  <si>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</si>
  <si>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</si>
  <si>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</si>
  <si>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</si>
  <si>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</si>
  <si>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</si>
  <si>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</si>
  <si>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</si>
  <si>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</si>
  <si>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</si>
  <si>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</si>
  <si>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</si>
  <si>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</si>
  <si>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</si>
  <si>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</si>
  <si>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</si>
  <si>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</si>
  <si>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</si>
  <si>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</si>
  <si>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</si>
  <si>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</si>
  <si>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</si>
  <si>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</si>
  <si>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</si>
  <si>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</si>
  <si>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</si>
  <si>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</si>
  <si>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</si>
  <si>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</si>
  <si>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</si>
  <si>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</si>
  <si>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</si>
  <si>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</si>
  <si>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</si>
  <si>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</si>
  <si>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</si>
  <si>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</si>
  <si>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</si>
  <si>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</si>
  <si>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</si>
  <si>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</si>
  <si>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</si>
  <si>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</si>
  <si>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</si>
  <si>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</si>
  <si>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</si>
  <si>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</si>
  <si>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</si>
  <si>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</si>
  <si>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</si>
  <si>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</si>
  <si>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</si>
  <si>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</si>
  <si>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</si>
  <si>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</si>
  <si>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</si>
  <si>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</si>
  <si>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</si>
  <si>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</si>
  <si>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</si>
  <si>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</si>
  <si>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</si>
  <si>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</si>
  <si>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</si>
  <si>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</si>
  <si>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</si>
  <si>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</si>
  <si>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</si>
  <si>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</si>
  <si>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</si>
  <si>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</si>
  <si>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</si>
  <si>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</si>
  <si>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</si>
  <si>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</si>
  <si>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</si>
  <si>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</si>
  <si>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</si>
  <si>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</si>
  <si>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</si>
  <si>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</si>
  <si>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</si>
  <si>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</si>
  <si>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</si>
  <si>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</si>
  <si>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</si>
  <si>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</si>
  <si>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</si>
  <si>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</si>
  <si>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</si>
  <si>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</si>
  <si>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</si>
  <si>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</si>
  <si>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</si>
  <si>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</si>
  <si>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</si>
  <si>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</si>
  <si>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</si>
  <si>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</si>
  <si>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</si>
  <si>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</si>
  <si>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</si>
  <si>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</si>
  <si>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</si>
  <si>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</si>
  <si>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</si>
  <si>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</si>
  <si>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</si>
  <si>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</si>
  <si>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</si>
  <si>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</si>
  <si>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</si>
  <si>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</si>
  <si>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</si>
  <si>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</si>
  <si>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</si>
  <si>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</si>
  <si>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</si>
  <si>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</si>
  <si>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</si>
  <si>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</si>
  <si>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</si>
  <si>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</si>
  <si>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</si>
  <si>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</si>
  <si>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</si>
  <si>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</si>
  <si>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</si>
  <si>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</si>
  <si>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</si>
  <si>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</si>
  <si>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</si>
  <si>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</si>
  <si>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</si>
  <si>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</si>
  <si>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</si>
  <si>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</si>
  <si>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</si>
  <si>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</si>
  <si>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</si>
  <si>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</si>
  <si>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</si>
  <si>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</si>
  <si>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</si>
  <si>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</si>
  <si>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</si>
  <si>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</si>
  <si>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</si>
  <si>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</si>
  <si>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</si>
  <si>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</si>
  <si>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</si>
  <si>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</si>
  <si>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</si>
  <si>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</si>
  <si>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</si>
  <si>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</si>
  <si>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</si>
  <si>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</si>
  <si>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</si>
  <si>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</si>
  <si>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</si>
  <si>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</si>
  <si>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</si>
  <si>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</si>
  <si>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</si>
  <si>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</si>
  <si>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</si>
  <si>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</si>
  <si>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</si>
  <si>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</si>
  <si>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</si>
  <si>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</si>
  <si>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</si>
  <si>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</si>
  <si>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</si>
  <si>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</si>
  <si>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</si>
  <si>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</si>
  <si>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</si>
  <si>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</si>
  <si>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</si>
  <si>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</si>
  <si>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</si>
  <si>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</si>
  <si>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</si>
  <si>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</si>
  <si>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</si>
  <si>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</si>
  <si>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</si>
  <si>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</si>
  <si>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</si>
  <si>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</si>
  <si>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</si>
  <si>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</si>
  <si>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</si>
  <si>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</si>
  <si>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</si>
  <si>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</si>
  <si>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</si>
  <si>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</si>
  <si>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</si>
  <si>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</si>
  <si>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</si>
  <si>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</si>
  <si>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</si>
  <si>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</si>
  <si>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</si>
  <si>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</si>
  <si>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</si>
  <si>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</si>
  <si>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</si>
  <si>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</si>
  <si>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</si>
  <si>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</si>
  <si>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</si>
  <si>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</si>
  <si>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</si>
  <si>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</si>
  <si>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</si>
  <si>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</si>
  <si>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</si>
  <si>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</si>
  <si>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</si>
  <si>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</si>
  <si>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</si>
  <si>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</si>
  <si>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</si>
  <si>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</si>
  <si>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</si>
  <si>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</si>
  <si>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</si>
  <si>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</si>
  <si>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</si>
  <si>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</si>
  <si>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</si>
  <si>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</si>
  <si>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</si>
  <si>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</si>
  <si>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</si>
  <si>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</si>
  <si>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</si>
  <si>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</si>
  <si>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</si>
  <si>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</si>
  <si>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</si>
  <si>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</si>
  <si>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</si>
  <si>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</si>
  <si>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</si>
  <si>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</si>
  <si>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</si>
  <si>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</si>
  <si>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</si>
  <si>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</si>
  <si>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</si>
  <si>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</si>
  <si>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</si>
  <si>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</si>
  <si>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</si>
  <si>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</si>
  <si>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</si>
  <si>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</si>
  <si>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</si>
  <si>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</si>
  <si>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</si>
  <si>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</si>
  <si>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</si>
  <si>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</si>
  <si>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</si>
  <si>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</si>
  <si>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</si>
  <si>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</si>
  <si>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</si>
  <si>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</si>
  <si>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</si>
  <si>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</si>
  <si>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</si>
  <si>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</si>
  <si>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</si>
  <si>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</si>
  <si>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</si>
  <si>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</si>
  <si>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</si>
  <si>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</si>
  <si>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</si>
  <si>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</si>
  <si>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</si>
  <si>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</si>
  <si>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</si>
  <si>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</si>
  <si>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</si>
  <si>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</si>
  <si>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</si>
  <si>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</si>
  <si>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</si>
  <si>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</si>
  <si>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</si>
  <si>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</si>
  <si>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</si>
  <si>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</si>
  <si>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</si>
  <si>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</si>
  <si>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</si>
  <si>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</si>
  <si>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</si>
  <si>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</si>
  <si>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</si>
  <si>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</si>
  <si>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</si>
  <si>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</si>
  <si>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</si>
  <si>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</si>
  <si>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</si>
  <si>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</si>
  <si>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</si>
  <si>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</si>
  <si>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</si>
  <si>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</si>
  <si>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</si>
  <si>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</si>
  <si>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</si>
  <si>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</si>
  <si>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</si>
  <si>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</si>
  <si>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</si>
  <si>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</si>
  <si>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</si>
  <si>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</si>
  <si>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</si>
  <si>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</si>
  <si>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</si>
  <si>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</si>
  <si>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</si>
  <si>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</si>
  <si>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</si>
  <si>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</si>
  <si>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</si>
  <si>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</si>
  <si>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</si>
  <si>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</si>
  <si>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</si>
  <si>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</si>
  <si>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</si>
  <si>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</si>
  <si>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</si>
  <si>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</si>
  <si>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</si>
  <si>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</si>
  <si>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</si>
  <si>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</si>
  <si>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</si>
  <si>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</si>
  <si>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</si>
  <si>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</si>
  <si>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</si>
  <si>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</si>
  <si>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</si>
  <si>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</si>
  <si>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</si>
  <si>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</si>
  <si>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</si>
  <si>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</si>
  <si>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</si>
  <si>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</si>
  <si>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</si>
  <si>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</si>
  <si>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</si>
  <si>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</si>
  <si>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</si>
  <si>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</si>
  <si>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</si>
  <si>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</si>
  <si>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</si>
  <si>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</si>
  <si>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</si>
  <si>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</si>
  <si>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</si>
  <si>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</si>
  <si>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</si>
  <si>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</si>
  <si>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</si>
  <si>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</si>
  <si>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</si>
  <si>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</si>
  <si>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</si>
  <si>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</si>
  <si>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</si>
  <si>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</si>
  <si>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</si>
  <si>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</si>
  <si>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</si>
  <si>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</si>
  <si>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</si>
  <si>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</si>
  <si>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</si>
  <si>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</si>
  <si>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</si>
  <si>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</si>
  <si>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</si>
  <si>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</si>
  <si>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</si>
  <si>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</si>
  <si>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</si>
  <si>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</si>
  <si>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</si>
  <si>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</si>
  <si>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</si>
  <si>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</si>
  <si>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</si>
  <si>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</si>
  <si>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</si>
  <si>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</si>
  <si>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</si>
  <si>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</si>
  <si>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</si>
  <si>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</si>
  <si>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</si>
  <si>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</si>
  <si>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</si>
  <si>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</si>
  <si>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</si>
  <si>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</si>
  <si>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</si>
  <si>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</si>
  <si>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</si>
  <si>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</si>
  <si>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</si>
  <si>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</si>
  <si>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</si>
  <si>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</si>
  <si>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</si>
  <si>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</si>
  <si>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</si>
  <si>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</si>
  <si>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</si>
  <si>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</si>
  <si>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</si>
  <si>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</si>
  <si>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</si>
  <si>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</si>
  <si>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</si>
  <si>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</si>
  <si>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</si>
  <si>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</si>
  <si>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</si>
  <si>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</si>
  <si>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</si>
  <si>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</si>
  <si>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</si>
  <si>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</si>
  <si>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</si>
  <si>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</si>
  <si>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</si>
  <si>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</si>
  <si>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</si>
  <si>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</si>
  <si>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</si>
  <si>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</si>
  <si>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</si>
  <si>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</si>
  <si>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</si>
  <si>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</si>
  <si>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</si>
  <si>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</si>
  <si>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</si>
  <si>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</si>
  <si>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</si>
  <si>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</si>
  <si>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</si>
  <si>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</si>
  <si>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</si>
  <si>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</si>
  <si>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</si>
  <si>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</si>
  <si>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</si>
  <si>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</si>
  <si>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</si>
  <si>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</si>
  <si>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</si>
  <si>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</si>
  <si>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</si>
  <si>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</si>
  <si>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</si>
  <si>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</si>
  <si>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</si>
  <si>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</si>
  <si>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</si>
  <si>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</si>
  <si>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</si>
  <si>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</si>
  <si>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</si>
  <si>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</si>
  <si>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</si>
  <si>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</si>
  <si>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</si>
  <si>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</si>
  <si>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</si>
  <si>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</si>
  <si>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</si>
  <si>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</si>
  <si>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</si>
  <si>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</si>
  <si>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</si>
  <si>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</si>
  <si>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</si>
  <si>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</si>
  <si>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</si>
  <si>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</si>
  <si>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</si>
  <si>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</si>
  <si>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</si>
  <si>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</si>
  <si>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</si>
  <si>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</si>
  <si>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</si>
  <si>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</si>
  <si>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</si>
  <si>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</si>
  <si>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</si>
  <si>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</si>
  <si>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</si>
  <si>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</si>
  <si>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</si>
  <si>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</si>
  <si>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</si>
  <si>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</si>
  <si>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</si>
  <si>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</si>
  <si>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</si>
  <si>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</si>
  <si>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</si>
  <si>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</si>
  <si>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</si>
  <si>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</si>
  <si>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</si>
  <si>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</si>
  <si>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</si>
  <si>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</si>
  <si>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</si>
  <si>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</si>
  <si>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</si>
  <si>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</si>
  <si>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</si>
  <si>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</si>
  <si>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</si>
  <si>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</si>
  <si>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</si>
  <si>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</si>
  <si>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</si>
  <si>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</si>
  <si>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</si>
  <si>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</si>
  <si>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</si>
  <si>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</si>
  <si>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</si>
  <si>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</si>
  <si>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</si>
  <si>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</si>
  <si>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</si>
  <si>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</si>
  <si>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</si>
  <si>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</si>
  <si>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</si>
  <si>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</si>
  <si>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</si>
  <si>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</si>
  <si>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</si>
  <si>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</si>
  <si>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</si>
  <si>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</si>
  <si>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</si>
  <si>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</si>
  <si>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</si>
  <si>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</si>
  <si>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</si>
  <si>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</si>
  <si>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</si>
  <si>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</si>
  <si>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</si>
  <si>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</si>
  <si>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</si>
  <si>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</si>
  <si>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</si>
  <si>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</si>
  <si>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</si>
  <si>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</si>
  <si>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</si>
  <si>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</si>
  <si>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</si>
  <si>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</si>
  <si>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</si>
  <si>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</si>
  <si>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</si>
  <si>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</si>
  <si>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</si>
  <si>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</si>
  <si>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</si>
  <si>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</si>
  <si>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</si>
  <si>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</si>
  <si>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</si>
  <si>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</si>
  <si>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</si>
  <si>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</si>
  <si>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</si>
  <si>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</si>
  <si>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</si>
  <si>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</si>
  <si>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</si>
  <si>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</si>
  <si>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</si>
  <si>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</si>
  <si>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</si>
  <si>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</si>
  <si>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</si>
  <si>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</si>
  <si>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</si>
  <si>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</si>
  <si>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</si>
  <si>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</si>
  <si>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</si>
  <si>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</si>
  <si>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</si>
  <si>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</si>
  <si>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</si>
  <si>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</si>
  <si>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</si>
  <si>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</si>
  <si>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</si>
  <si>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</si>
  <si>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</si>
  <si>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</si>
  <si>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</si>
  <si>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</si>
  <si>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</si>
  <si>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</si>
  <si>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</si>
  <si>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</si>
  <si>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</si>
  <si>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</si>
  <si>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</si>
  <si>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</si>
  <si>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</si>
  <si>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</si>
  <si>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</si>
  <si>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</si>
  <si>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</si>
  <si>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</si>
  <si>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</si>
  <si>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</si>
  <si>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</si>
  <si>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</si>
  <si>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</si>
  <si>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</si>
  <si>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</si>
  <si>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</si>
  <si>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</si>
  <si>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</si>
  <si>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</si>
  <si>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</si>
  <si>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</si>
  <si>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</si>
  <si>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</si>
  <si>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</si>
  <si>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</si>
  <si>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</si>
  <si>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</si>
  <si>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</si>
  <si>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</si>
  <si>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</si>
  <si>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</si>
  <si>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</si>
  <si>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</si>
  <si>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</si>
  <si>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</si>
  <si>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</si>
  <si>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</si>
  <si>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</si>
  <si>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</si>
  <si>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</si>
  <si>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</si>
  <si>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</si>
  <si>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</si>
  <si>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</si>
  <si>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</si>
  <si>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</si>
  <si>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</si>
  <si>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</si>
  <si>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</si>
  <si>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</si>
  <si>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</si>
  <si>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</si>
  <si>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</si>
  <si>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</si>
  <si>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</si>
  <si>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</si>
  <si>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</si>
  <si>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</si>
  <si>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</si>
  <si>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</si>
  <si>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</si>
  <si>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</si>
  <si>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</si>
  <si>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</si>
  <si>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</si>
  <si>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</si>
  <si>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</si>
  <si>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</si>
  <si>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</si>
  <si>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</si>
  <si>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</si>
  <si>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</si>
  <si>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</si>
  <si>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</si>
  <si>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</si>
  <si>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</si>
  <si>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</si>
  <si>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</si>
  <si>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</si>
  <si>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</si>
  <si>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</si>
  <si>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</si>
  <si>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</si>
  <si>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</si>
  <si>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</si>
  <si>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</si>
  <si>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</si>
  <si>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</si>
  <si>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</si>
  <si>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</si>
  <si>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</si>
  <si>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</si>
  <si>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</si>
  <si>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</si>
  <si>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</si>
  <si>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</si>
  <si>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</si>
  <si>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</si>
  <si>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</si>
  <si>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</si>
  <si>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</si>
  <si>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</si>
  <si>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</si>
  <si>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</si>
  <si>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</si>
  <si>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</si>
  <si>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</si>
  <si>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</si>
  <si>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</si>
  <si>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</si>
  <si>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</si>
  <si>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</si>
  <si>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</si>
  <si>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</si>
  <si>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</si>
  <si>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</si>
  <si>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</si>
  <si>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</si>
  <si>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</si>
  <si>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</si>
  <si>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</si>
  <si>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</si>
  <si>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</si>
  <si>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</si>
  <si>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</si>
  <si>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</si>
  <si>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</si>
  <si>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</si>
  <si>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</si>
  <si>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</si>
  <si>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</si>
  <si>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</si>
  <si>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</si>
  <si>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</si>
  <si>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</si>
  <si>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</si>
  <si>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</si>
  <si>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</si>
  <si>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</si>
  <si>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</si>
  <si>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</si>
  <si>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</si>
  <si>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</si>
  <si>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</si>
  <si>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</si>
  <si>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</si>
  <si>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</si>
  <si>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</si>
  <si>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</si>
  <si>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</si>
  <si>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</si>
  <si>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</si>
  <si>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</si>
  <si>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</si>
  <si>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</si>
  <si>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</si>
  <si>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</si>
  <si>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</si>
  <si>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</si>
  <si>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</si>
  <si>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</si>
  <si>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</si>
  <si>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</si>
  <si>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</si>
  <si>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</si>
  <si>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</si>
  <si>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</si>
  <si>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</si>
  <si>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</si>
  <si>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</si>
  <si>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</si>
  <si>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</si>
  <si>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</si>
  <si>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</si>
  <si>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</si>
  <si>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</si>
  <si>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</si>
  <si>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</si>
  <si>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</si>
  <si>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</si>
  <si>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</si>
  <si>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</si>
  <si>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</si>
  <si>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</si>
  <si>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</si>
  <si>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</si>
  <si>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</si>
  <si>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</si>
  <si>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</si>
  <si>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</si>
  <si>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</si>
  <si>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</si>
  <si>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</si>
  <si>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</si>
  <si>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</si>
  <si>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</si>
  <si>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</si>
  <si>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</si>
  <si>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</si>
  <si>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</si>
  <si>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</si>
  <si>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</si>
  <si>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</si>
  <si>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</si>
  <si>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</si>
  <si>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</si>
  <si>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</si>
  <si>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</si>
  <si>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</si>
  <si>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</si>
  <si>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</si>
  <si>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</si>
  <si>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</si>
  <si>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</si>
  <si>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</si>
  <si>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</si>
  <si>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</si>
  <si>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</si>
  <si>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</si>
  <si>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</si>
  <si>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</si>
  <si>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</si>
  <si>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</si>
  <si>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</si>
  <si>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</si>
  <si>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</si>
  <si>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</si>
  <si>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</si>
  <si>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</si>
  <si>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</si>
  <si>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</si>
  <si>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</si>
  <si>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</si>
  <si>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</si>
  <si>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</si>
  <si>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</si>
  <si>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</si>
  <si>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</si>
  <si>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</si>
  <si>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</si>
  <si>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</si>
  <si>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</si>
  <si>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</si>
  <si>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</si>
  <si>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</si>
  <si>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</si>
  <si>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</si>
  <si>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</si>
  <si>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</si>
  <si>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</si>
  <si>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</si>
  <si>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</si>
  <si>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</si>
  <si>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</si>
  <si>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</si>
  <si>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</si>
  <si>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</si>
  <si>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</si>
  <si>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</si>
  <si>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</si>
  <si>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</si>
  <si>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</si>
  <si>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</si>
  <si>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</si>
  <si>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</si>
  <si>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</si>
  <si>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</si>
  <si>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</si>
  <si>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</si>
  <si>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</si>
  <si>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</si>
  <si>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</si>
  <si>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</si>
  <si>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</si>
  <si>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</si>
  <si>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</si>
  <si>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</si>
  <si>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</si>
  <si>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</si>
  <si>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</si>
  <si>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</si>
  <si>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</si>
  <si>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</si>
  <si>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</si>
  <si>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</si>
  <si>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</si>
  <si>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</si>
  <si>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</si>
  <si>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</si>
  <si>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</si>
  <si>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</si>
  <si>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</si>
  <si>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</si>
  <si>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</si>
  <si>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</si>
  <si>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</si>
  <si>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</si>
  <si>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</si>
  <si>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</si>
  <si>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</si>
  <si>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</si>
  <si>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</si>
  <si>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</si>
  <si>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</si>
  <si>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</si>
  <si>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</si>
  <si>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</si>
  <si>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</si>
  <si>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</si>
  <si>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</si>
  <si>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</si>
  <si>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</si>
  <si>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</si>
  <si>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</si>
  <si>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</si>
  <si>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</si>
  <si>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</si>
  <si>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</si>
  <si>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</si>
  <si>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</si>
  <si>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</si>
  <si>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</si>
  <si>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</si>
  <si>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</si>
  <si>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</si>
  <si>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</si>
  <si>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</si>
  <si>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</si>
  <si>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</si>
  <si>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</si>
  <si>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</si>
  <si>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</si>
  <si>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</si>
  <si>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</si>
  <si>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</si>
  <si>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</si>
  <si>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</si>
  <si>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</si>
  <si>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</si>
  <si>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</si>
  <si>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</si>
  <si>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</si>
  <si>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</si>
  <si>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</si>
  <si>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</si>
  <si>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</si>
  <si>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</si>
  <si>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</si>
  <si>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</si>
  <si>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</si>
  <si>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</si>
  <si>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</si>
  <si>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</si>
  <si>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</si>
  <si>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</si>
  <si>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</si>
  <si>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</si>
  <si>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</si>
  <si>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</si>
  <si>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</si>
  <si>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</si>
  <si>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</si>
  <si>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</si>
  <si>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</si>
  <si>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</si>
  <si>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</si>
  <si>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</si>
  <si>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</si>
  <si>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</si>
  <si>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</si>
  <si>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</si>
  <si>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</si>
  <si>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</si>
  <si>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</si>
  <si>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</si>
  <si>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</si>
  <si>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</si>
  <si>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</si>
  <si>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</si>
  <si>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</si>
  <si>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</si>
  <si>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</si>
  <si>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</si>
  <si>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</si>
  <si>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</si>
  <si>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</si>
  <si>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</si>
  <si>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</si>
  <si>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</si>
  <si>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</si>
  <si>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</si>
  <si>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</si>
  <si>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</si>
  <si>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</si>
  <si>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</si>
  <si>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</si>
  <si>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</si>
  <si>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</si>
  <si>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</si>
  <si>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</si>
  <si>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</si>
  <si>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</si>
  <si>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</si>
  <si>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</si>
  <si>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</si>
  <si>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</si>
  <si>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</si>
  <si>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</si>
  <si>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</si>
  <si>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</si>
  <si>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</si>
  <si>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</si>
  <si>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</si>
  <si>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</si>
  <si>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</si>
  <si>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</si>
  <si>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</si>
  <si>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</si>
  <si>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</si>
  <si>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</si>
  <si>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</si>
  <si>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</si>
  <si>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</si>
  <si>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</si>
  <si>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</si>
  <si>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</si>
  <si>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</si>
  <si>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</si>
  <si>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</si>
  <si>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</si>
  <si>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</si>
  <si>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</si>
  <si>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</si>
  <si>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</si>
  <si>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</si>
  <si>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</si>
  <si>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</si>
  <si>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</si>
  <si>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</si>
  <si>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</si>
  <si>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</si>
  <si>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</si>
  <si>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</si>
  <si>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</si>
  <si>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</si>
  <si>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</si>
  <si>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</si>
  <si>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</si>
  <si>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</si>
  <si>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</si>
  <si>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</si>
  <si>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</si>
  <si>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</si>
  <si>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</si>
  <si>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</si>
  <si>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</si>
  <si>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</si>
  <si>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</si>
  <si>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</si>
  <si>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</si>
  <si>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</si>
  <si>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</si>
  <si>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</si>
  <si>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</si>
  <si>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</si>
  <si>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</si>
  <si>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</si>
  <si>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</si>
  <si>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</si>
  <si>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</si>
  <si>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</si>
  <si>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</si>
  <si>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</si>
  <si>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</si>
  <si>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</si>
  <si>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</si>
  <si>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</si>
  <si>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</si>
  <si>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</si>
  <si>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</si>
  <si>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</si>
  <si>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</si>
  <si>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</si>
  <si>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</si>
  <si>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</si>
  <si>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</si>
  <si>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</si>
  <si>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</si>
  <si>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</si>
  <si>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</si>
  <si>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</si>
  <si>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</si>
  <si>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</si>
  <si>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</si>
  <si>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</si>
  <si>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</si>
  <si>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</si>
  <si>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</si>
  <si>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</si>
  <si>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</si>
  <si>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</si>
  <si>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</si>
  <si>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</si>
  <si>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</si>
  <si>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</si>
  <si>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</si>
  <si>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</si>
  <si>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</si>
  <si>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</si>
  <si>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</si>
  <si>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</si>
  <si>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</si>
  <si>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</si>
  <si>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</si>
  <si>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</si>
  <si>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</si>
  <si>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</si>
  <si>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</si>
  <si>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</si>
  <si>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</si>
  <si>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</si>
  <si>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</si>
  <si>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</si>
  <si>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</si>
  <si>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</si>
  <si>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</si>
  <si>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</si>
  <si>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</si>
  <si>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</si>
  <si>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</si>
  <si>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</si>
  <si>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</si>
  <si>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</si>
  <si>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</si>
  <si>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</si>
  <si>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</si>
  <si>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</si>
  <si>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</si>
  <si>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</si>
  <si>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</si>
  <si>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</si>
  <si>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</si>
  <si>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</si>
  <si>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</si>
  <si>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</si>
  <si>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</si>
  <si>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</si>
  <si>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</si>
  <si>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</si>
  <si>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</si>
  <si>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</si>
  <si>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</si>
  <si>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</si>
  <si>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</si>
  <si>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</si>
  <si>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</si>
  <si>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</si>
  <si>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</si>
  <si>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</si>
  <si>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</si>
  <si>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</si>
  <si>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</si>
  <si>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</si>
  <si>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</si>
  <si>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</si>
  <si>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</si>
  <si>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</si>
  <si>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</si>
  <si>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</si>
  <si>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</si>
  <si>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</si>
  <si>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~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</si>
  <si>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</si>
  <si>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</si>
  <si>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</si>
  <si>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</si>
  <si>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</si>
  <si>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</si>
  <si>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</si>
  <si>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</si>
  <si>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</si>
  <si>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</si>
  <si>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</si>
  <si>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</si>
  <si>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</si>
  <si>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</si>
  <si>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</si>
  <si>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</si>
  <si>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</si>
  <si>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</si>
  <si>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</si>
  <si>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</si>
  <si>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</si>
  <si>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</si>
  <si>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</si>
  <si>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Trucker Cap Gaslamp</t>
  </si>
  <si>
    <t>Trucker Cap American Heritage Master</t>
  </si>
  <si>
    <t>Trucker Cap Gambling Grifter</t>
  </si>
  <si>
    <t>Trucker Cap Sun</t>
  </si>
  <si>
    <t>Trucker Cap Chrome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</si>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</sst>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34"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1273077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1274566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P5" sqref="P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6085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/>
      <c r="V3" s="58"/>
      <c r="X3" s="58"/>
      <c r="Z3" s="58">
        <v>2</v>
      </c>
      <c r="AB3" s="58">
        <v>1</v>
      </c>
      <c r="AD3" s="58"/>
      <c r="AQ3" s="57">
        <f t="shared" si="1"/>
        <v>3</v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>
        <f t="shared" si="4"/>
        <v>0.30000000000000004</v>
      </c>
      <c r="AX3" s="43">
        <f t="shared" si="5"/>
        <v>0.45000000000000007</v>
      </c>
      <c r="AY3" s="156">
        <v>8624.08</v>
      </c>
      <c r="AZ3" s="151">
        <f t="shared" si="6"/>
        <v>25872.239999999998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6085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/>
      <c r="V4" s="58"/>
      <c r="X4" s="58"/>
      <c r="Z4" s="58">
        <v>2</v>
      </c>
      <c r="AB4" s="58">
        <v>1</v>
      </c>
      <c r="AD4" s="58"/>
      <c r="AQ4" s="57">
        <f t="shared" si="1"/>
        <v>3</v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>
        <f t="shared" si="4"/>
        <v>0.30000000000000004</v>
      </c>
      <c r="AX4" s="43">
        <f t="shared" si="5"/>
        <v>0.45000000000000007</v>
      </c>
      <c r="AY4" s="156">
        <v>9098.7999999999993</v>
      </c>
      <c r="AZ4" s="151">
        <f t="shared" si="6"/>
        <v>27296.399999999998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6085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/>
      <c r="V5" s="58"/>
      <c r="X5" s="58">
        <v>1</v>
      </c>
      <c r="Z5" s="58">
        <v>1</v>
      </c>
      <c r="AB5" s="58"/>
      <c r="AD5" s="58"/>
      <c r="AQ5" s="57">
        <f t="shared" si="1"/>
        <v>2</v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>
        <f t="shared" si="4"/>
        <v>0.2</v>
      </c>
      <c r="AX5" s="43">
        <f t="shared" si="5"/>
        <v>0.30000000000000004</v>
      </c>
      <c r="AY5" s="156">
        <v>8624.08</v>
      </c>
      <c r="AZ5" s="151">
        <f t="shared" si="6"/>
        <v>17248.16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6025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6026</v>
      </c>
      <c r="J6" s="57" t="str">
        <f>'1C'!$AF$1</f>
        <v>STETSON</v>
      </c>
      <c r="K6" s="103">
        <v>7</v>
      </c>
      <c r="L6" s="58" t="s">
        <v>63</v>
      </c>
      <c r="M6" s="66"/>
      <c r="N6" s="141" t="s">
        <v>6027</v>
      </c>
      <c r="O6" s="65"/>
      <c r="P6" s="63" t="s">
        <v>35</v>
      </c>
      <c r="Q6" s="58" t="s">
        <v>4</v>
      </c>
      <c r="R6" s="58" t="s">
        <v>382</v>
      </c>
      <c r="S6" s="58"/>
      <c r="V6" s="58">
        <v>1</v>
      </c>
      <c r="X6" s="58">
        <v>3</v>
      </c>
      <c r="Z6" s="58">
        <v>4</v>
      </c>
      <c r="AB6" s="58">
        <v>3</v>
      </c>
      <c r="AD6" s="58">
        <v>1</v>
      </c>
      <c r="AQ6" s="57">
        <f t="shared" si="1"/>
        <v>12</v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56">
        <v>4509.8399999999992</v>
      </c>
      <c r="AZ6" s="151">
        <f t="shared" si="6"/>
        <v>54118.079999999987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6031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/>
      <c r="V7" s="58"/>
      <c r="X7" s="58">
        <v>1</v>
      </c>
      <c r="Z7" s="58">
        <v>4</v>
      </c>
      <c r="AB7" s="58">
        <v>3</v>
      </c>
      <c r="AD7" s="58"/>
      <c r="AQ7" s="57">
        <f t="shared" si="1"/>
        <v>8</v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0.8</v>
      </c>
      <c r="AX7" s="43">
        <f t="shared" si="5"/>
        <v>1.2000000000000002</v>
      </c>
      <c r="AY7" s="156">
        <v>2682.1680000000001</v>
      </c>
      <c r="AZ7" s="151">
        <f t="shared" si="6"/>
        <v>21457.344000000001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6031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/>
      <c r="V8" s="58"/>
      <c r="X8" s="58">
        <v>2</v>
      </c>
      <c r="Z8" s="58">
        <v>4</v>
      </c>
      <c r="AB8" s="58"/>
      <c r="AD8" s="58"/>
      <c r="AQ8" s="57">
        <f t="shared" si="1"/>
        <v>6</v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0.60000000000000009</v>
      </c>
      <c r="AX8" s="43">
        <f t="shared" si="5"/>
        <v>0.90000000000000013</v>
      </c>
      <c r="AY8" s="156">
        <v>2682.1680000000001</v>
      </c>
      <c r="AZ8" s="151">
        <f t="shared" si="6"/>
        <v>16093.008000000002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47" t="str">
        <f>IF(K9&lt;&gt;"",IFERROR(VLOOKUP(A9,'1C'!A:T,18,0),IFERROR(VLOOKUP(K9,Colors!D:E,2,0),"")),"")</f>
        <v>бежевый</v>
      </c>
      <c r="N9" s="148" t="s">
        <v>6031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/>
      <c r="V9" s="58"/>
      <c r="X9" s="58"/>
      <c r="Z9" s="58">
        <v>4</v>
      </c>
      <c r="AB9" s="58"/>
      <c r="AD9" s="58"/>
      <c r="AQ9" s="57">
        <f t="shared" si="1"/>
        <v>4</v>
      </c>
      <c r="AR9" s="147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0.4</v>
      </c>
      <c r="AX9" s="43">
        <f t="shared" si="5"/>
        <v>0.60000000000000009</v>
      </c>
      <c r="AY9" s="156">
        <v>2682.1680000000001</v>
      </c>
      <c r="AZ9" s="151">
        <f t="shared" si="6"/>
        <v>10728.672</v>
      </c>
      <c r="BA9" s="45">
        <f>IF(A9&lt;&gt;"",IF(_xlfn.XLOOKUP(A9,'1C'!A:A,'1C'!A:A,0,0)&gt;0,1,0),"")</f>
        <v>1</v>
      </c>
      <c r="BB9" s="152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6031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/>
      <c r="V10" s="58"/>
      <c r="X10" s="58">
        <v>2</v>
      </c>
      <c r="Z10" s="58"/>
      <c r="AB10" s="58"/>
      <c r="AD10" s="58"/>
      <c r="AQ10" s="57">
        <f t="shared" si="1"/>
        <v>2</v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0.2</v>
      </c>
      <c r="AX10" s="43">
        <f t="shared" si="5"/>
        <v>0.30000000000000004</v>
      </c>
      <c r="AY10" s="156">
        <v>1811.8479999999997</v>
      </c>
      <c r="AZ10" s="151">
        <f t="shared" si="6"/>
        <v>3623.6959999999995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6028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6026</v>
      </c>
      <c r="J11" s="57" t="str">
        <f>'1C'!$AF$1</f>
        <v>STETSON</v>
      </c>
      <c r="K11" s="103">
        <v>77</v>
      </c>
      <c r="L11" s="58" t="s">
        <v>63</v>
      </c>
      <c r="M11" s="66"/>
      <c r="N11" s="141" t="s">
        <v>6031</v>
      </c>
      <c r="O11" s="65"/>
      <c r="P11" s="63" t="s">
        <v>35</v>
      </c>
      <c r="Q11" s="58" t="s">
        <v>4</v>
      </c>
      <c r="R11" s="58" t="s">
        <v>382</v>
      </c>
      <c r="S11" s="58"/>
      <c r="V11" s="58">
        <v>2</v>
      </c>
      <c r="X11" s="58">
        <v>5</v>
      </c>
      <c r="Z11" s="58">
        <v>7</v>
      </c>
      <c r="AB11" s="58">
        <v>5</v>
      </c>
      <c r="AD11" s="58">
        <v>2</v>
      </c>
      <c r="AQ11" s="57">
        <f t="shared" si="1"/>
        <v>21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2.1</v>
      </c>
      <c r="AX11" s="43">
        <f t="shared" si="5"/>
        <v>3.1500000000000004</v>
      </c>
      <c r="AY11" s="156">
        <v>1811.8479999999997</v>
      </c>
      <c r="AZ11" s="151">
        <f t="shared" si="6"/>
        <v>38048.807999999997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6028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6026</v>
      </c>
      <c r="J12" s="57" t="str">
        <f>'1C'!$AF$1</f>
        <v>STETSON</v>
      </c>
      <c r="K12" s="103">
        <v>67</v>
      </c>
      <c r="L12" s="58" t="s">
        <v>63</v>
      </c>
      <c r="M12" s="66"/>
      <c r="N12" s="141" t="s">
        <v>6031</v>
      </c>
      <c r="O12" s="65"/>
      <c r="P12" s="63" t="s">
        <v>35</v>
      </c>
      <c r="Q12" s="58" t="s">
        <v>4</v>
      </c>
      <c r="R12" s="58" t="s">
        <v>382</v>
      </c>
      <c r="S12" s="58"/>
      <c r="V12" s="58">
        <v>2</v>
      </c>
      <c r="X12" s="58">
        <v>5</v>
      </c>
      <c r="Z12" s="58">
        <v>7</v>
      </c>
      <c r="AB12" s="58">
        <v>5</v>
      </c>
      <c r="AD12" s="58">
        <v>2</v>
      </c>
      <c r="AQ12" s="57">
        <f t="shared" si="1"/>
        <v>21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2.1</v>
      </c>
      <c r="AX12" s="43">
        <f t="shared" si="5"/>
        <v>3.1500000000000004</v>
      </c>
      <c r="AY12" s="156">
        <v>1811.8479999999997</v>
      </c>
      <c r="AZ12" s="151">
        <f t="shared" si="6"/>
        <v>38048.807999999997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02-656-14</v>
      </c>
      <c r="C13" s="44">
        <v>2938510</v>
      </c>
      <c r="D13" s="44" t="s">
        <v>6029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6026</v>
      </c>
      <c r="J13" s="57" t="str">
        <f>'1C'!$AF$1</f>
        <v>STETSON</v>
      </c>
      <c r="K13" s="103">
        <v>67</v>
      </c>
      <c r="L13" s="58" t="s">
        <v>86</v>
      </c>
      <c r="M13" s="66"/>
      <c r="N13" s="141" t="s">
        <v>6032</v>
      </c>
      <c r="O13" s="65"/>
      <c r="P13" s="63" t="s">
        <v>35</v>
      </c>
      <c r="Q13" s="58" t="s">
        <v>4</v>
      </c>
      <c r="R13" s="58" t="s">
        <v>382</v>
      </c>
      <c r="S13" s="58"/>
      <c r="V13" s="58">
        <v>1</v>
      </c>
      <c r="X13" s="58">
        <v>4</v>
      </c>
      <c r="Z13" s="58">
        <v>6</v>
      </c>
      <c r="AB13" s="58">
        <v>4</v>
      </c>
      <c r="AD13" s="58">
        <v>1</v>
      </c>
      <c r="AQ13" s="57">
        <f t="shared" si="1"/>
        <v>16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1.6</v>
      </c>
      <c r="AX13" s="43">
        <f t="shared" si="5"/>
        <v>2.4000000000000004</v>
      </c>
      <c r="AY13" s="156">
        <v>2998.6479999999997</v>
      </c>
      <c r="AZ13" s="151">
        <f t="shared" si="6"/>
        <v>47978.367999999995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6030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6026</v>
      </c>
      <c r="J14" s="57" t="str">
        <f>'1C'!$AF$1</f>
        <v>STETSON</v>
      </c>
      <c r="K14" s="103">
        <v>7</v>
      </c>
      <c r="L14" s="58" t="s">
        <v>63</v>
      </c>
      <c r="M14" s="66"/>
      <c r="N14" s="141" t="s">
        <v>6031</v>
      </c>
      <c r="O14" s="65"/>
      <c r="P14" s="63" t="s">
        <v>35</v>
      </c>
      <c r="Q14" s="58" t="s">
        <v>4</v>
      </c>
      <c r="R14" s="58" t="s">
        <v>382</v>
      </c>
      <c r="S14" s="58">
        <v>6</v>
      </c>
      <c r="V14" s="58"/>
      <c r="X14" s="58"/>
      <c r="Z14" s="58"/>
      <c r="AB14" s="58"/>
      <c r="AD14" s="58"/>
      <c r="AQ14" s="57">
        <f t="shared" si="1"/>
        <v>6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0.60000000000000009</v>
      </c>
      <c r="AX14" s="43">
        <f t="shared" si="5"/>
        <v>0.90000000000000013</v>
      </c>
      <c r="AY14" s="156">
        <v>2365.6880000000001</v>
      </c>
      <c r="AZ14" s="151">
        <f t="shared" si="6"/>
        <v>14194.128000000001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">
        <v>6032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/>
      <c r="V15" s="58">
        <v>2</v>
      </c>
      <c r="X15" s="58"/>
      <c r="Z15" s="58">
        <v>6</v>
      </c>
      <c r="AB15" s="58">
        <v>7</v>
      </c>
      <c r="AD15" s="58">
        <v>7</v>
      </c>
      <c r="AQ15" s="57">
        <f t="shared" si="1"/>
        <v>22</v>
      </c>
      <c r="AR15" s="147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2.2000000000000002</v>
      </c>
      <c r="AX15" s="43">
        <f t="shared" si="5"/>
        <v>3.3000000000000007</v>
      </c>
      <c r="AY15" s="156">
        <v>2365.6880000000001</v>
      </c>
      <c r="AZ15" s="151">
        <f t="shared" si="6"/>
        <v>52045.135999999999</v>
      </c>
      <c r="BA15" s="45">
        <f>IF(A15&lt;&gt;"",IF(_xlfn.XLOOKUP(A15,'1C'!A:A,'1C'!A:A,0,0)&gt;0,1,0),"")</f>
        <v>1</v>
      </c>
      <c r="BB15" s="152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6032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/>
      <c r="V16" s="58">
        <v>2</v>
      </c>
      <c r="X16" s="58">
        <v>3</v>
      </c>
      <c r="Z16" s="58">
        <v>4</v>
      </c>
      <c r="AB16" s="58">
        <v>5</v>
      </c>
      <c r="AD16" s="58">
        <v>5</v>
      </c>
      <c r="AQ16" s="57">
        <f t="shared" si="1"/>
        <v>19</v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1.9000000000000001</v>
      </c>
      <c r="AX16" s="43">
        <f t="shared" si="5"/>
        <v>2.8500000000000005</v>
      </c>
      <c r="AY16" s="156">
        <v>2365.6880000000001</v>
      </c>
      <c r="AZ16" s="151">
        <f t="shared" si="6"/>
        <v>44948.072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6032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>
        <v>2</v>
      </c>
      <c r="Z17" s="58"/>
      <c r="AB17" s="58">
        <v>2</v>
      </c>
      <c r="AD17" s="58">
        <v>2</v>
      </c>
      <c r="AQ17" s="57">
        <f t="shared" si="1"/>
        <v>6</v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6">
        <v>2365.6880000000001</v>
      </c>
      <c r="AZ17" s="151">
        <f t="shared" si="6"/>
        <v>14194.128000000001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6033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6026</v>
      </c>
      <c r="J18" s="57" t="str">
        <f>'1C'!$AF$1</f>
        <v>STETSON</v>
      </c>
      <c r="K18" s="103">
        <v>7</v>
      </c>
      <c r="L18" s="58" t="s">
        <v>63</v>
      </c>
      <c r="M18" s="66"/>
      <c r="N18" s="141" t="s">
        <v>6045</v>
      </c>
      <c r="O18" s="65"/>
      <c r="P18" s="63" t="s">
        <v>35</v>
      </c>
      <c r="Q18" s="58" t="s">
        <v>4</v>
      </c>
      <c r="R18" s="58" t="s">
        <v>382</v>
      </c>
      <c r="S18" s="58"/>
      <c r="V18" s="58"/>
      <c r="X18" s="58">
        <v>3</v>
      </c>
      <c r="Z18" s="58">
        <v>5</v>
      </c>
      <c r="AB18" s="58">
        <v>3</v>
      </c>
      <c r="AD18" s="58"/>
      <c r="AQ18" s="57">
        <f t="shared" si="1"/>
        <v>11</v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>
        <f t="shared" si="4"/>
        <v>1.1000000000000001</v>
      </c>
      <c r="AX18" s="43">
        <f t="shared" si="5"/>
        <v>1.6500000000000004</v>
      </c>
      <c r="AY18" s="156">
        <v>3631.6079999999997</v>
      </c>
      <c r="AZ18" s="151">
        <f t="shared" si="6"/>
        <v>39947.687999999995</v>
      </c>
      <c r="BA18" s="45">
        <f>IF(A18&lt;&gt;"",IF(_xlfn.XLOOKUP(A18,'1C'!A:A,'1C'!A:A,0,0)&gt;0,1,0),"")</f>
        <v>0</v>
      </c>
      <c r="BB18" s="152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6034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6026</v>
      </c>
      <c r="J19" s="57" t="str">
        <f>'1C'!$AF$1</f>
        <v>STETSON</v>
      </c>
      <c r="K19" s="103">
        <v>7</v>
      </c>
      <c r="L19" s="58" t="s">
        <v>63</v>
      </c>
      <c r="M19" s="66"/>
      <c r="N19" s="141" t="s">
        <v>6032</v>
      </c>
      <c r="O19" s="65"/>
      <c r="P19" s="63" t="s">
        <v>35</v>
      </c>
      <c r="Q19" s="58" t="s">
        <v>4</v>
      </c>
      <c r="R19" s="58" t="s">
        <v>382</v>
      </c>
      <c r="S19" s="58"/>
      <c r="V19" s="58">
        <v>2</v>
      </c>
      <c r="X19" s="58">
        <v>6</v>
      </c>
      <c r="Z19" s="58">
        <v>8</v>
      </c>
      <c r="AB19" s="58">
        <v>6</v>
      </c>
      <c r="AD19" s="58">
        <v>3</v>
      </c>
      <c r="AQ19" s="57">
        <f t="shared" si="1"/>
        <v>25</v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>
        <f t="shared" si="4"/>
        <v>2.5</v>
      </c>
      <c r="AX19" s="43">
        <f t="shared" si="5"/>
        <v>3.7500000000000004</v>
      </c>
      <c r="AY19" s="156">
        <v>2365.6880000000001</v>
      </c>
      <c r="AZ19" s="151">
        <f t="shared" si="6"/>
        <v>59142.200000000004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6044</v>
      </c>
      <c r="J20" s="57" t="str">
        <f>'1C'!$AF$1</f>
        <v>STETSON</v>
      </c>
      <c r="K20" s="103">
        <v>99</v>
      </c>
      <c r="L20" s="58" t="s">
        <v>91</v>
      </c>
      <c r="M20" s="66"/>
      <c r="N20" s="141" t="s">
        <v>6046</v>
      </c>
      <c r="O20" s="65"/>
      <c r="P20" s="63" t="s">
        <v>37</v>
      </c>
      <c r="Q20" s="58" t="s">
        <v>15</v>
      </c>
      <c r="R20" s="58" t="s">
        <v>382</v>
      </c>
      <c r="S20" s="58"/>
      <c r="V20" s="58"/>
      <c r="X20" s="58">
        <v>2</v>
      </c>
      <c r="Z20" s="58">
        <v>4</v>
      </c>
      <c r="AB20" s="58">
        <v>2</v>
      </c>
      <c r="AD20" s="58"/>
      <c r="AQ20" s="57">
        <f t="shared" si="1"/>
        <v>8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0.8</v>
      </c>
      <c r="AX20" s="43">
        <f t="shared" si="5"/>
        <v>1.2000000000000002</v>
      </c>
      <c r="AY20" s="156">
        <v>2998.6479999999997</v>
      </c>
      <c r="AZ20" s="151">
        <f t="shared" si="6"/>
        <v>23989.183999999997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6036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6044</v>
      </c>
      <c r="J21" s="57" t="str">
        <f>'1C'!$AF$1</f>
        <v>STETSON</v>
      </c>
      <c r="K21" s="103">
        <v>99</v>
      </c>
      <c r="L21" s="58" t="s">
        <v>91</v>
      </c>
      <c r="M21" s="66"/>
      <c r="N21" s="141" t="s">
        <v>6046</v>
      </c>
      <c r="O21" s="65"/>
      <c r="P21" s="63" t="s">
        <v>37</v>
      </c>
      <c r="Q21" s="58" t="s">
        <v>15</v>
      </c>
      <c r="R21" s="58" t="s">
        <v>382</v>
      </c>
      <c r="S21" s="58"/>
      <c r="V21" s="58"/>
      <c r="X21" s="58">
        <v>2</v>
      </c>
      <c r="Z21" s="58">
        <v>4</v>
      </c>
      <c r="AB21" s="58">
        <v>2</v>
      </c>
      <c r="AD21" s="58"/>
      <c r="AQ21" s="57">
        <f t="shared" si="1"/>
        <v>8</v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>
        <f t="shared" si="4"/>
        <v>0.8</v>
      </c>
      <c r="AX21" s="43">
        <f t="shared" si="5"/>
        <v>1.2000000000000002</v>
      </c>
      <c r="AY21" s="156">
        <v>2998.6479999999997</v>
      </c>
      <c r="AZ21" s="151">
        <f t="shared" si="6"/>
        <v>23989.183999999997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6037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6044</v>
      </c>
      <c r="J22" s="57" t="str">
        <f>'1C'!$AF$1</f>
        <v>STETSON</v>
      </c>
      <c r="K22" s="103">
        <v>99</v>
      </c>
      <c r="L22" s="58" t="s">
        <v>135</v>
      </c>
      <c r="M22" s="66"/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/>
      <c r="V22" s="58"/>
      <c r="X22" s="58">
        <v>10</v>
      </c>
      <c r="Z22" s="58">
        <v>12</v>
      </c>
      <c r="AB22" s="58">
        <v>8</v>
      </c>
      <c r="AD22" s="58"/>
      <c r="AQ22" s="57">
        <f t="shared" si="1"/>
        <v>30</v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>
        <f t="shared" si="4"/>
        <v>3</v>
      </c>
      <c r="AX22" s="43">
        <f t="shared" si="5"/>
        <v>4.5000000000000009</v>
      </c>
      <c r="AY22" s="156">
        <v>2128.328</v>
      </c>
      <c r="AZ22" s="151">
        <f t="shared" si="6"/>
        <v>63849.84</v>
      </c>
      <c r="BA22" s="45">
        <f>IF(A22&lt;&gt;"",IF(_xlfn.XLOOKUP(A22,'1C'!A:A,'1C'!A:A,0,0)&gt;0,1,0),"")</f>
        <v>0</v>
      </c>
      <c r="BB22" s="152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6038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6044</v>
      </c>
      <c r="J23" s="57" t="str">
        <f>'1C'!$AF$1</f>
        <v>STETSON</v>
      </c>
      <c r="K23" s="103">
        <v>99</v>
      </c>
      <c r="L23" s="58" t="s">
        <v>135</v>
      </c>
      <c r="M23" s="66"/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/>
      <c r="V23" s="58"/>
      <c r="X23" s="58">
        <v>2</v>
      </c>
      <c r="Z23" s="58">
        <v>4</v>
      </c>
      <c r="AB23" s="58">
        <v>2</v>
      </c>
      <c r="AD23" s="58"/>
      <c r="AQ23" s="57">
        <f t="shared" si="1"/>
        <v>8</v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>
        <f t="shared" si="4"/>
        <v>0.8</v>
      </c>
      <c r="AX23" s="43">
        <f t="shared" si="5"/>
        <v>1.2000000000000002</v>
      </c>
      <c r="AY23" s="156">
        <v>2128.328</v>
      </c>
      <c r="AZ23" s="151">
        <f t="shared" si="6"/>
        <v>17026.624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6039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6044</v>
      </c>
      <c r="J24" s="57" t="str">
        <f>'1C'!$AF$1</f>
        <v>STETSON</v>
      </c>
      <c r="K24" s="103">
        <v>82</v>
      </c>
      <c r="L24" s="58" t="s">
        <v>252</v>
      </c>
      <c r="M24" s="66"/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>
        <v>110</v>
      </c>
      <c r="V24" s="58"/>
      <c r="X24" s="58"/>
      <c r="Z24" s="58"/>
      <c r="AB24" s="58"/>
      <c r="AD24" s="58"/>
      <c r="AQ24" s="57">
        <f t="shared" si="1"/>
        <v>110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11</v>
      </c>
      <c r="AX24" s="43">
        <f t="shared" si="5"/>
        <v>16.500000000000004</v>
      </c>
      <c r="AY24" s="156">
        <v>1178.8879999999997</v>
      </c>
      <c r="AZ24" s="151">
        <f t="shared" si="6"/>
        <v>129677.67999999996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6040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6044</v>
      </c>
      <c r="J25" s="57" t="str">
        <f>'1C'!$AF$1</f>
        <v>STETSON</v>
      </c>
      <c r="K25" s="103">
        <v>22</v>
      </c>
      <c r="L25" s="58" t="s">
        <v>249</v>
      </c>
      <c r="M25" s="66"/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>
        <v>50</v>
      </c>
      <c r="V25" s="58"/>
      <c r="X25" s="58"/>
      <c r="Z25" s="58"/>
      <c r="AB25" s="58"/>
      <c r="AD25" s="58"/>
      <c r="AQ25" s="57">
        <f t="shared" si="1"/>
        <v>50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5</v>
      </c>
      <c r="AX25" s="43">
        <f t="shared" si="5"/>
        <v>7.5000000000000009</v>
      </c>
      <c r="AY25" s="156">
        <v>1178.8879999999997</v>
      </c>
      <c r="AZ25" s="151">
        <f t="shared" si="6"/>
        <v>58944.399999999987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6040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6044</v>
      </c>
      <c r="J26" s="57" t="str">
        <f>'1C'!$AF$1</f>
        <v>STETSON</v>
      </c>
      <c r="K26" s="103">
        <v>83</v>
      </c>
      <c r="L26" s="58" t="s">
        <v>212</v>
      </c>
      <c r="M26" s="66"/>
      <c r="N26" s="141" t="s">
        <v>3755</v>
      </c>
      <c r="O26" s="65"/>
      <c r="P26" s="63" t="s">
        <v>43</v>
      </c>
      <c r="Q26" s="58" t="s">
        <v>15</v>
      </c>
      <c r="R26" s="58" t="s">
        <v>6047</v>
      </c>
      <c r="S26" s="58">
        <v>75</v>
      </c>
      <c r="V26" s="58"/>
      <c r="X26" s="58"/>
      <c r="Z26" s="58"/>
      <c r="AB26" s="58"/>
      <c r="AD26" s="58"/>
      <c r="AQ26" s="57">
        <f t="shared" si="1"/>
        <v>75</v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7.5</v>
      </c>
      <c r="AX26" s="43">
        <f t="shared" si="5"/>
        <v>11.250000000000002</v>
      </c>
      <c r="AY26" s="156">
        <v>1178.8879999999997</v>
      </c>
      <c r="AZ26" s="151">
        <f t="shared" si="6"/>
        <v>88416.599999999977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02-666-38</v>
      </c>
      <c r="C27" s="44">
        <v>7751193</v>
      </c>
      <c r="D27" s="44" t="s">
        <v>6041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6044</v>
      </c>
      <c r="J27" s="57" t="str">
        <f>'1C'!$AF$1</f>
        <v>STETSON</v>
      </c>
      <c r="K27" s="103">
        <v>52</v>
      </c>
      <c r="L27" s="58" t="s">
        <v>97</v>
      </c>
      <c r="M27" s="66"/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>
        <v>115</v>
      </c>
      <c r="V27" s="58"/>
      <c r="X27" s="58"/>
      <c r="Z27" s="58"/>
      <c r="AB27" s="58"/>
      <c r="AD27" s="58"/>
      <c r="AQ27" s="57">
        <f t="shared" si="1"/>
        <v>115</v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>
        <f t="shared" si="4"/>
        <v>11.5</v>
      </c>
      <c r="AX27" s="43">
        <f t="shared" si="5"/>
        <v>17.250000000000004</v>
      </c>
      <c r="AY27" s="156">
        <v>1178.8879999999997</v>
      </c>
      <c r="AZ27" s="151">
        <f t="shared" si="6"/>
        <v>135572.11999999997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6042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6044</v>
      </c>
      <c r="J28" s="57" t="str">
        <f>'1C'!$AF$1</f>
        <v>STETSON</v>
      </c>
      <c r="K28" s="103">
        <v>26</v>
      </c>
      <c r="L28" s="58" t="s">
        <v>130</v>
      </c>
      <c r="M28" s="66"/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>
        <v>140</v>
      </c>
      <c r="V28" s="58"/>
      <c r="X28" s="58"/>
      <c r="Z28" s="58"/>
      <c r="AB28" s="58"/>
      <c r="AD28" s="58"/>
      <c r="AQ28" s="57">
        <f t="shared" si="1"/>
        <v>140</v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14</v>
      </c>
      <c r="AX28" s="43">
        <f t="shared" si="5"/>
        <v>21.000000000000004</v>
      </c>
      <c r="AY28" s="156">
        <v>1178.8879999999997</v>
      </c>
      <c r="AZ28" s="151">
        <f t="shared" si="6"/>
        <v>165044.31999999995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6043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6044</v>
      </c>
      <c r="J29" s="57" t="str">
        <f>'1C'!$AF$1</f>
        <v>STETSON</v>
      </c>
      <c r="K29" s="103">
        <v>27</v>
      </c>
      <c r="L29" s="58" t="s">
        <v>247</v>
      </c>
      <c r="M29" s="66"/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>
        <v>140</v>
      </c>
      <c r="V29" s="58"/>
      <c r="X29" s="58"/>
      <c r="Z29" s="58"/>
      <c r="AB29" s="58"/>
      <c r="AD29" s="58"/>
      <c r="AQ29" s="57">
        <f t="shared" si="1"/>
        <v>140</v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14</v>
      </c>
      <c r="AX29" s="43">
        <f t="shared" si="5"/>
        <v>21.000000000000004</v>
      </c>
      <c r="AY29" s="156">
        <v>1178.8879999999997</v>
      </c>
      <c r="AZ29" s="151">
        <f t="shared" si="6"/>
        <v>165044.31999999995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>
        <v>100</v>
      </c>
      <c r="V30" s="58"/>
      <c r="X30" s="58"/>
      <c r="Z30" s="58"/>
      <c r="AB30" s="58"/>
      <c r="AD30" s="58"/>
      <c r="AQ30" s="57">
        <f t="shared" si="1"/>
        <v>100</v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10</v>
      </c>
      <c r="AX30" s="43">
        <f t="shared" si="5"/>
        <v>15.000000000000002</v>
      </c>
      <c r="AY30" s="156">
        <v>1178.8879999999997</v>
      </c>
      <c r="AZ30" s="151">
        <f t="shared" si="6"/>
        <v>117888.79999999997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>
        <v>100</v>
      </c>
      <c r="V31" s="58"/>
      <c r="X31" s="58"/>
      <c r="Z31" s="58"/>
      <c r="AB31" s="58"/>
      <c r="AD31" s="58"/>
      <c r="AQ31" s="57">
        <f t="shared" si="1"/>
        <v>100</v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10</v>
      </c>
      <c r="AX31" s="43">
        <f t="shared" si="5"/>
        <v>15.000000000000002</v>
      </c>
      <c r="AY31" s="156">
        <v>1178.8879999999997</v>
      </c>
      <c r="AZ31" s="151">
        <f t="shared" si="6"/>
        <v>117888.79999999997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>
        <v>100</v>
      </c>
      <c r="V32" s="58"/>
      <c r="X32" s="58"/>
      <c r="Z32" s="58"/>
      <c r="AB32" s="58"/>
      <c r="AD32" s="58"/>
      <c r="AQ32" s="57">
        <f t="shared" si="1"/>
        <v>100</v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10</v>
      </c>
      <c r="AX32" s="43">
        <f t="shared" si="5"/>
        <v>15.000000000000002</v>
      </c>
      <c r="AY32" s="156">
        <v>1178.8879999999997</v>
      </c>
      <c r="AZ32" s="151">
        <f t="shared" si="6"/>
        <v>117888.79999999997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/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>
        <v>70</v>
      </c>
      <c r="V33" s="58"/>
      <c r="X33" s="58"/>
      <c r="Z33" s="58"/>
      <c r="AB33" s="58"/>
      <c r="AD33" s="58"/>
      <c r="AQ33" s="57">
        <f t="shared" si="1"/>
        <v>70</v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7</v>
      </c>
      <c r="AX33" s="43">
        <f t="shared" si="5"/>
        <v>10.500000000000002</v>
      </c>
      <c r="AY33" s="156">
        <v>1178.8879999999997</v>
      </c>
      <c r="AZ33" s="151">
        <f t="shared" si="6"/>
        <v>82522.159999999974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>
        <v>130</v>
      </c>
      <c r="V34" s="58"/>
      <c r="X34" s="58"/>
      <c r="Z34" s="58"/>
      <c r="AB34" s="58"/>
      <c r="AD34" s="58"/>
      <c r="AQ34" s="57">
        <f t="shared" si="1"/>
        <v>130</v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13</v>
      </c>
      <c r="AX34" s="43">
        <f t="shared" si="5"/>
        <v>19.500000000000004</v>
      </c>
      <c r="AY34" s="156">
        <v>1178.8879999999997</v>
      </c>
      <c r="AZ34" s="151">
        <f t="shared" si="6"/>
        <v>153255.43999999997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>
        <v>130</v>
      </c>
      <c r="V35" s="58"/>
      <c r="X35" s="58"/>
      <c r="Z35" s="58"/>
      <c r="AB35" s="58"/>
      <c r="AD35" s="58"/>
      <c r="AQ35" s="57">
        <f t="shared" si="1"/>
        <v>130</v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13</v>
      </c>
      <c r="AX35" s="43">
        <f t="shared" si="5"/>
        <v>19.500000000000004</v>
      </c>
      <c r="AY35" s="156">
        <v>1178.8879999999997</v>
      </c>
      <c r="AZ35" s="151">
        <f t="shared" si="6"/>
        <v>153255.43999999997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>
        <v>130</v>
      </c>
      <c r="V36" s="58"/>
      <c r="X36" s="58"/>
      <c r="Z36" s="58"/>
      <c r="AB36" s="58"/>
      <c r="AD36" s="58"/>
      <c r="AQ36" s="59">
        <f t="shared" si="1"/>
        <v>130</v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13</v>
      </c>
      <c r="AX36" s="43">
        <f t="shared" si="5"/>
        <v>19.500000000000004</v>
      </c>
      <c r="AY36" s="156">
        <v>1178.8879999999997</v>
      </c>
      <c r="AZ36" s="151">
        <f t="shared" si="6"/>
        <v>153255.43999999997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>
        <v>140</v>
      </c>
      <c r="V37" s="58"/>
      <c r="X37" s="58"/>
      <c r="Z37" s="58"/>
      <c r="AB37" s="58"/>
      <c r="AD37" s="58"/>
      <c r="AQ37" s="59">
        <f t="shared" si="1"/>
        <v>140</v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14</v>
      </c>
      <c r="AX37" s="43">
        <f t="shared" si="5"/>
        <v>21.000000000000004</v>
      </c>
      <c r="AY37" s="156">
        <v>1178.8879999999997</v>
      </c>
      <c r="AZ37" s="151">
        <f t="shared" si="6"/>
        <v>165044.31999999995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>
        <v>20</v>
      </c>
      <c r="V38" s="58"/>
      <c r="X38" s="58"/>
      <c r="Z38" s="58"/>
      <c r="AB38" s="58"/>
      <c r="AD38" s="58"/>
      <c r="AQ38" s="59">
        <f t="shared" si="1"/>
        <v>20</v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2</v>
      </c>
      <c r="AX38" s="43">
        <f t="shared" si="5"/>
        <v>3.0000000000000004</v>
      </c>
      <c r="AY38" s="156">
        <v>1178.8879999999997</v>
      </c>
      <c r="AZ38" s="151">
        <f t="shared" si="6"/>
        <v>23577.759999999995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/>
      </c>
      <c r="R39" s="59" t="str">
        <f>IF(A39&lt;&gt;"",_xlfn.XLOOKUP(A39,'1C'!A:A,'1C'!K:K,_xlfn.XLOOKUP(C39,'1C'!S:S,'1C'!K:K,"",0),0),"")</f>
        <v>Унисекс</v>
      </c>
      <c r="S39" s="58">
        <v>110</v>
      </c>
      <c r="V39" s="58"/>
      <c r="X39" s="58"/>
      <c r="Z39" s="58"/>
      <c r="AB39" s="58"/>
      <c r="AD39" s="58"/>
      <c r="AQ39" s="59">
        <f t="shared" si="1"/>
        <v>110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11</v>
      </c>
      <c r="AX39" s="43">
        <f t="shared" si="5"/>
        <v>16.500000000000004</v>
      </c>
      <c r="AY39" s="156">
        <v>1178.8879999999997</v>
      </c>
      <c r="AZ39" s="151">
        <f t="shared" si="6"/>
        <v>129677.67999999996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/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>
        <v>50</v>
      </c>
      <c r="V40" s="58"/>
      <c r="X40" s="58"/>
      <c r="Z40" s="58"/>
      <c r="AB40" s="58"/>
      <c r="AD40" s="58"/>
      <c r="AQ40" s="59">
        <f t="shared" si="1"/>
        <v>50</v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5</v>
      </c>
      <c r="AX40" s="43">
        <f t="shared" si="5"/>
        <v>7.5000000000000009</v>
      </c>
      <c r="AY40" s="156">
        <v>1178.8879999999997</v>
      </c>
      <c r="AZ40" s="151">
        <f t="shared" si="6"/>
        <v>58944.399999999987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/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>
        <v>65</v>
      </c>
      <c r="V41" s="58"/>
      <c r="X41" s="58"/>
      <c r="Z41" s="58"/>
      <c r="AB41" s="58"/>
      <c r="AD41" s="58"/>
      <c r="AQ41" s="59">
        <f t="shared" si="1"/>
        <v>65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6.5</v>
      </c>
      <c r="AX41" s="43">
        <f t="shared" si="5"/>
        <v>9.7500000000000018</v>
      </c>
      <c r="AY41" s="156">
        <v>1178.8879999999997</v>
      </c>
      <c r="AZ41" s="151">
        <f t="shared" si="6"/>
        <v>76627.719999999987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>
        <v>20</v>
      </c>
      <c r="V42" s="58"/>
      <c r="X42" s="58"/>
      <c r="Z42" s="58"/>
      <c r="AB42" s="58"/>
      <c r="AD42" s="58"/>
      <c r="AQ42" s="59">
        <f t="shared" si="1"/>
        <v>20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</v>
      </c>
      <c r="AX42" s="43">
        <f t="shared" si="5"/>
        <v>3.0000000000000004</v>
      </c>
      <c r="AY42" s="156">
        <v>1178.8879999999997</v>
      </c>
      <c r="AZ42" s="151">
        <f t="shared" si="6"/>
        <v>23577.759999999995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>
        <v>55</v>
      </c>
      <c r="V43" s="58"/>
      <c r="X43" s="58"/>
      <c r="Z43" s="58"/>
      <c r="AB43" s="58"/>
      <c r="AD43" s="58"/>
      <c r="AQ43" s="59">
        <f t="shared" si="1"/>
        <v>55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5.5</v>
      </c>
      <c r="AX43" s="43">
        <f t="shared" si="5"/>
        <v>8.2500000000000018</v>
      </c>
      <c r="AY43" s="156">
        <v>1178.8879999999997</v>
      </c>
      <c r="AZ43" s="151">
        <f t="shared" si="6"/>
        <v>64838.839999999982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6048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6044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>
        <v>90</v>
      </c>
      <c r="V44" s="58"/>
      <c r="X44" s="58"/>
      <c r="Z44" s="58"/>
      <c r="AB44" s="58"/>
      <c r="AD44" s="58"/>
      <c r="AQ44" s="59">
        <f t="shared" si="1"/>
        <v>90</v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9</v>
      </c>
      <c r="AX44" s="43">
        <f t="shared" si="5"/>
        <v>13.500000000000002</v>
      </c>
      <c r="AY44" s="156">
        <v>1178.8879999999997</v>
      </c>
      <c r="AZ44" s="151">
        <f t="shared" si="6"/>
        <v>106099.91999999997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>
        <v>130</v>
      </c>
      <c r="V45" s="58"/>
      <c r="X45" s="58"/>
      <c r="Z45" s="58"/>
      <c r="AB45" s="58"/>
      <c r="AD45" s="58"/>
      <c r="AQ45" s="59">
        <f t="shared" si="1"/>
        <v>130</v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13</v>
      </c>
      <c r="AX45" s="43">
        <f t="shared" si="5"/>
        <v>19.500000000000004</v>
      </c>
      <c r="AY45" s="156">
        <v>1178.8879999999997</v>
      </c>
      <c r="AZ45" s="151">
        <f t="shared" si="6"/>
        <v>153255.43999999997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02-670-20</v>
      </c>
      <c r="C46" s="44">
        <v>7751189</v>
      </c>
      <c r="D46" s="44" t="s">
        <v>6049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6044</v>
      </c>
      <c r="J46" s="43" t="str">
        <f>'1C'!$AF$1</f>
        <v>STETSON</v>
      </c>
      <c r="K46" s="104">
        <v>89</v>
      </c>
      <c r="L46" s="63" t="s">
        <v>823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>
        <v>130</v>
      </c>
      <c r="V46" s="58"/>
      <c r="X46" s="58"/>
      <c r="Z46" s="58"/>
      <c r="AB46" s="58"/>
      <c r="AD46" s="58"/>
      <c r="AQ46" s="59">
        <f t="shared" si="1"/>
        <v>130</v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13</v>
      </c>
      <c r="AX46" s="43">
        <f t="shared" si="5"/>
        <v>19.500000000000004</v>
      </c>
      <c r="AY46" s="156">
        <v>1178.8879999999997</v>
      </c>
      <c r="AZ46" s="151">
        <f t="shared" si="6"/>
        <v>153255.43999999997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6050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6044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>
        <v>150</v>
      </c>
      <c r="V47" s="58"/>
      <c r="X47" s="58"/>
      <c r="Z47" s="58"/>
      <c r="AB47" s="58"/>
      <c r="AD47" s="58"/>
      <c r="AQ47" s="59">
        <f t="shared" si="1"/>
        <v>150</v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15</v>
      </c>
      <c r="AX47" s="43">
        <f t="shared" si="5"/>
        <v>22.500000000000004</v>
      </c>
      <c r="AY47" s="156">
        <v>1178.8879999999997</v>
      </c>
      <c r="AZ47" s="151">
        <f t="shared" si="6"/>
        <v>176833.19999999995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02-672-14</v>
      </c>
      <c r="C48" s="44">
        <v>7751194</v>
      </c>
      <c r="D48" s="44" t="s">
        <v>6051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6044</v>
      </c>
      <c r="J48" s="43" t="str">
        <f>'1C'!$AF$1</f>
        <v>STETSON</v>
      </c>
      <c r="K48" s="104">
        <v>5</v>
      </c>
      <c r="L48" s="63" t="s">
        <v>753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>
        <v>115</v>
      </c>
      <c r="V48" s="58"/>
      <c r="X48" s="58"/>
      <c r="Z48" s="58"/>
      <c r="AB48" s="58"/>
      <c r="AD48" s="58"/>
      <c r="AQ48" s="59">
        <f t="shared" si="1"/>
        <v>115</v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11.5</v>
      </c>
      <c r="AX48" s="43">
        <f t="shared" si="5"/>
        <v>17.250000000000004</v>
      </c>
      <c r="AY48" s="156">
        <v>1178.8879999999997</v>
      </c>
      <c r="AZ48" s="151">
        <f t="shared" si="6"/>
        <v>135572.11999999997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6052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6044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>
        <v>115</v>
      </c>
      <c r="V49" s="58"/>
      <c r="X49" s="58"/>
      <c r="Z49" s="58"/>
      <c r="AB49" s="58"/>
      <c r="AD49" s="58"/>
      <c r="AQ49" s="59">
        <f t="shared" si="1"/>
        <v>115</v>
      </c>
      <c r="AR49" s="66" t="e">
        <f>VLOOKUP(VALUE(A49),#REF!,2,0)</f>
        <v>#REF!</v>
      </c>
      <c r="AS49" s="56" t="e">
        <f ca="1">IF(BA49&gt;0,_xlfn.XLOOKUP(A49,'1C'!$A:$A,'1C'!P:P,"",0,),IF(AR49&lt;&gt;"",VLOOKUP(AR49,INDIRECT(SUBSTITUTE($J49," ","")&amp;"Manufactures"),3,0),"Требуется код страны"))</f>
        <v>#REF!</v>
      </c>
      <c r="AT49" s="56" t="e">
        <f ca="1">IF(BA49&gt;0,_xlfn.XLOOKUP(A49,'1C'!$A:$A,'1C'!O:O,"",0),IF(AR49&lt;&gt;"",VLOOKUP(AR49,INDIRECT(SUBSTITUTE($J49," ","")&amp;"Manufactures"),2,0),"Требуется код страны"))</f>
        <v>#REF!</v>
      </c>
      <c r="AU49" s="76">
        <f t="shared" si="2"/>
        <v>0.1</v>
      </c>
      <c r="AV49" s="43">
        <f t="shared" si="3"/>
        <v>0.15000000000000002</v>
      </c>
      <c r="AW49" s="43">
        <f t="shared" si="4"/>
        <v>11.5</v>
      </c>
      <c r="AX49" s="43">
        <f t="shared" si="5"/>
        <v>17.250000000000004</v>
      </c>
      <c r="AY49" s="156">
        <v>1178.8879999999997</v>
      </c>
      <c r="AZ49" s="151">
        <f t="shared" si="6"/>
        <v>135572.11999999997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6061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>
        <v>25</v>
      </c>
      <c r="V50" s="58"/>
      <c r="X50" s="58"/>
      <c r="Z50" s="58"/>
      <c r="AB50" s="58"/>
      <c r="AD50" s="58"/>
      <c r="AQ50" s="59">
        <f t="shared" si="1"/>
        <v>25</v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2.5</v>
      </c>
      <c r="AX50" s="43">
        <f t="shared" si="5"/>
        <v>3.7500000000000004</v>
      </c>
      <c r="AY50" s="156">
        <v>1178.8879999999997</v>
      </c>
      <c r="AZ50" s="151">
        <f t="shared" si="6"/>
        <v>29472.199999999993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/>
      </c>
      <c r="R51" s="59" t="str">
        <f>IF(A51&lt;&gt;"",_xlfn.XLOOKUP(A51,'1C'!A:A,'1C'!K:K,_xlfn.XLOOKUP(C51,'1C'!S:S,'1C'!K:K,"",0),0),"")</f>
        <v>Унисекс</v>
      </c>
      <c r="S51" s="58">
        <v>105</v>
      </c>
      <c r="V51" s="58"/>
      <c r="X51" s="58"/>
      <c r="Z51" s="58"/>
      <c r="AB51" s="58"/>
      <c r="AD51" s="58"/>
      <c r="AQ51" s="59">
        <f t="shared" si="1"/>
        <v>105</v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10.5</v>
      </c>
      <c r="AX51" s="43">
        <f t="shared" si="5"/>
        <v>15.750000000000002</v>
      </c>
      <c r="AY51" s="156">
        <v>1178.8879999999997</v>
      </c>
      <c r="AZ51" s="151">
        <f t="shared" si="6"/>
        <v>123783.23999999996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/>
      </c>
      <c r="R52" s="59" t="str">
        <f>IF(A52&lt;&gt;"",_xlfn.XLOOKUP(A52,'1C'!A:A,'1C'!K:K,_xlfn.XLOOKUP(C52,'1C'!S:S,'1C'!K:K,"",0),0),"")</f>
        <v>Унисекс</v>
      </c>
      <c r="S52" s="58">
        <v>130</v>
      </c>
      <c r="V52" s="58"/>
      <c r="X52" s="58"/>
      <c r="Z52" s="58"/>
      <c r="AB52" s="58"/>
      <c r="AD52" s="58"/>
      <c r="AQ52" s="59">
        <f t="shared" si="1"/>
        <v>130</v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13</v>
      </c>
      <c r="AX52" s="43">
        <f t="shared" si="5"/>
        <v>19.500000000000004</v>
      </c>
      <c r="AY52" s="156">
        <v>1178.8879999999997</v>
      </c>
      <c r="AZ52" s="151">
        <f t="shared" si="6"/>
        <v>153255.43999999997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/>
      </c>
      <c r="R53" s="59" t="str">
        <f>IF(A53&lt;&gt;"",_xlfn.XLOOKUP(A53,'1C'!A:A,'1C'!K:K,_xlfn.XLOOKUP(C53,'1C'!S:S,'1C'!K:K,"",0),0),"")</f>
        <v>Унисекс</v>
      </c>
      <c r="S53" s="58">
        <v>90</v>
      </c>
      <c r="V53" s="58"/>
      <c r="X53" s="58"/>
      <c r="Z53" s="58"/>
      <c r="AB53" s="58"/>
      <c r="AD53" s="58"/>
      <c r="AQ53" s="59">
        <f t="shared" si="1"/>
        <v>90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9</v>
      </c>
      <c r="AX53" s="43">
        <f t="shared" si="5"/>
        <v>13.500000000000002</v>
      </c>
      <c r="AY53" s="156">
        <v>1178.8879999999997</v>
      </c>
      <c r="AZ53" s="151">
        <f t="shared" si="6"/>
        <v>106099.91999999997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/>
      </c>
      <c r="R54" s="59" t="str">
        <f>IF(A54&lt;&gt;"",_xlfn.XLOOKUP(A54,'1C'!A:A,'1C'!K:K,_xlfn.XLOOKUP(C54,'1C'!S:S,'1C'!K:K,"",0),0),"")</f>
        <v>Унисекс</v>
      </c>
      <c r="S54" s="58">
        <v>130</v>
      </c>
      <c r="V54" s="58"/>
      <c r="X54" s="58"/>
      <c r="Z54" s="58"/>
      <c r="AB54" s="58"/>
      <c r="AD54" s="58"/>
      <c r="AQ54" s="59">
        <f t="shared" si="1"/>
        <v>130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13</v>
      </c>
      <c r="AX54" s="43">
        <f t="shared" si="5"/>
        <v>19.500000000000004</v>
      </c>
      <c r="AY54" s="156">
        <v>1178.8879999999997</v>
      </c>
      <c r="AZ54" s="151">
        <f t="shared" si="6"/>
        <v>153255.43999999997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6053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6044</v>
      </c>
      <c r="J55" s="43" t="str">
        <f>'1C'!$AF$1</f>
        <v>STETSON</v>
      </c>
      <c r="K55" s="104">
        <v>3</v>
      </c>
      <c r="L55" s="63" t="s">
        <v>91</v>
      </c>
      <c r="M55" s="66"/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>
        <v>10</v>
      </c>
      <c r="V55" s="58"/>
      <c r="X55" s="58"/>
      <c r="Z55" s="58"/>
      <c r="AB55" s="58"/>
      <c r="AD55" s="58"/>
      <c r="AQ55" s="59">
        <f t="shared" si="1"/>
        <v>10</v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</v>
      </c>
      <c r="AX55" s="43">
        <f t="shared" si="5"/>
        <v>1.5000000000000002</v>
      </c>
      <c r="AY55" s="156">
        <v>1178.8879999999997</v>
      </c>
      <c r="AZ55" s="151">
        <f t="shared" si="6"/>
        <v>11788.879999999997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6053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6044</v>
      </c>
      <c r="J56" s="43" t="str">
        <f>'1C'!$AF$1</f>
        <v>STETSON</v>
      </c>
      <c r="K56" s="104">
        <v>5</v>
      </c>
      <c r="L56" s="63" t="s">
        <v>195</v>
      </c>
      <c r="M56" s="66"/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>
        <v>10</v>
      </c>
      <c r="V56" s="58"/>
      <c r="X56" s="58"/>
      <c r="Z56" s="58"/>
      <c r="AB56" s="58"/>
      <c r="AD56" s="58"/>
      <c r="AQ56" s="59">
        <f t="shared" si="1"/>
        <v>10</v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</v>
      </c>
      <c r="AX56" s="43">
        <f t="shared" si="5"/>
        <v>1.5000000000000002</v>
      </c>
      <c r="AY56" s="156">
        <v>1178.8879999999997</v>
      </c>
      <c r="AZ56" s="151">
        <f t="shared" si="6"/>
        <v>11788.879999999997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6054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6044</v>
      </c>
      <c r="J57" s="43" t="str">
        <f>'1C'!$AF$1</f>
        <v>STETSON</v>
      </c>
      <c r="K57" s="104">
        <v>6</v>
      </c>
      <c r="L57" s="63" t="s">
        <v>86</v>
      </c>
      <c r="M57" s="66"/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>
        <v>40</v>
      </c>
      <c r="V57" s="58"/>
      <c r="X57" s="58"/>
      <c r="Z57" s="58"/>
      <c r="AB57" s="58"/>
      <c r="AD57" s="58"/>
      <c r="AQ57" s="59">
        <f t="shared" si="1"/>
        <v>40</v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4</v>
      </c>
      <c r="AX57" s="43">
        <f t="shared" si="5"/>
        <v>6.0000000000000009</v>
      </c>
      <c r="AY57" s="156">
        <v>1495.3679999999997</v>
      </c>
      <c r="AZ57" s="151">
        <f t="shared" si="6"/>
        <v>59814.719999999987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6053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6044</v>
      </c>
      <c r="J58" s="43" t="str">
        <f>'1C'!$AF$1</f>
        <v>STETSON</v>
      </c>
      <c r="K58" s="104">
        <v>2</v>
      </c>
      <c r="L58" s="63" t="s">
        <v>55</v>
      </c>
      <c r="M58" s="66"/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>
        <v>60</v>
      </c>
      <c r="V58" s="58"/>
      <c r="X58" s="58"/>
      <c r="Z58" s="58"/>
      <c r="AB58" s="58"/>
      <c r="AD58" s="58"/>
      <c r="AQ58" s="59">
        <f t="shared" si="1"/>
        <v>60</v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>
        <f t="shared" si="4"/>
        <v>6</v>
      </c>
      <c r="AX58" s="43">
        <f t="shared" si="5"/>
        <v>9.0000000000000018</v>
      </c>
      <c r="AY58" s="156">
        <v>1178.8879999999997</v>
      </c>
      <c r="AZ58" s="151">
        <f t="shared" si="6"/>
        <v>70733.279999999984</v>
      </c>
      <c r="BA58" s="45">
        <f>IF(A58&lt;&gt;"",IF(_xlfn.XLOOKUP(A58,'1C'!A:A,'1C'!A:A,0,0)&gt;0,1,0),"")</f>
        <v>0</v>
      </c>
      <c r="BB58" s="152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6053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6044</v>
      </c>
      <c r="J59" s="43" t="str">
        <f>'1C'!$AF$1</f>
        <v>STETSON</v>
      </c>
      <c r="K59" s="104">
        <v>5</v>
      </c>
      <c r="L59" s="63" t="s">
        <v>195</v>
      </c>
      <c r="M59" s="66"/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>
        <v>60</v>
      </c>
      <c r="V59" s="58"/>
      <c r="X59" s="58"/>
      <c r="Z59" s="58"/>
      <c r="AB59" s="58"/>
      <c r="AD59" s="58"/>
      <c r="AQ59" s="59">
        <f t="shared" si="1"/>
        <v>60</v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6</v>
      </c>
      <c r="AX59" s="43">
        <f t="shared" si="5"/>
        <v>9.0000000000000018</v>
      </c>
      <c r="AY59" s="156">
        <v>1178.8879999999997</v>
      </c>
      <c r="AZ59" s="151">
        <f t="shared" si="6"/>
        <v>70733.279999999984</v>
      </c>
      <c r="BA59" s="45">
        <f>IF(A59&lt;&gt;"",IF(_xlfn.XLOOKUP(A59,'1C'!A:A,'1C'!A:A,0,0)&gt;0,1,0),"")</f>
        <v>0</v>
      </c>
      <c r="BB59" s="152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/>
      </c>
      <c r="R60" s="59" t="str">
        <f>IF(A60&lt;&gt;"",_xlfn.XLOOKUP(A60,'1C'!A:A,'1C'!K:K,_xlfn.XLOOKUP(C60,'1C'!S:S,'1C'!K:K,"",0),0),"")</f>
        <v>Унисекс</v>
      </c>
      <c r="S60" s="58">
        <v>12</v>
      </c>
      <c r="V60" s="58"/>
      <c r="X60" s="58"/>
      <c r="Z60" s="58"/>
      <c r="AB60" s="58"/>
      <c r="AD60" s="58"/>
      <c r="AQ60" s="59">
        <f t="shared" si="1"/>
        <v>12</v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1.2000000000000002</v>
      </c>
      <c r="AX60" s="43">
        <f t="shared" si="5"/>
        <v>1.8000000000000003</v>
      </c>
      <c r="AY60" s="156">
        <v>1178.8879999999997</v>
      </c>
      <c r="AZ60" s="151">
        <f t="shared" si="6"/>
        <v>14146.655999999995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/>
      </c>
      <c r="R61" s="59" t="str">
        <f>IF(A61&lt;&gt;"",_xlfn.XLOOKUP(A61,'1C'!A:A,'1C'!K:K,_xlfn.XLOOKUP(C61,'1C'!S:S,'1C'!K:K,"",0),0),"")</f>
        <v>Унисекс</v>
      </c>
      <c r="S61" s="58">
        <v>6</v>
      </c>
      <c r="V61" s="58"/>
      <c r="X61" s="58"/>
      <c r="Z61" s="58"/>
      <c r="AB61" s="58"/>
      <c r="AD61" s="58"/>
      <c r="AQ61" s="59">
        <f t="shared" si="1"/>
        <v>6</v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0.60000000000000009</v>
      </c>
      <c r="AX61" s="43">
        <f t="shared" si="5"/>
        <v>0.90000000000000013</v>
      </c>
      <c r="AY61" s="156">
        <v>1178.8879999999997</v>
      </c>
      <c r="AZ61" s="151">
        <f t="shared" si="6"/>
        <v>7073.3279999999977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47" t="str">
        <f>IF(K62&lt;&gt;"",IFERROR(VLOOKUP(A62,'1C'!A:T,18,0),IFERROR(VLOOKUP(K62,Colors!D:E,2,0),"")),"")</f>
        <v>черный</v>
      </c>
      <c r="N62" s="148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tr">
        <f>IF(P62&lt;&gt;"",IFERROR(VLOOKUP(P62,MaterialsTypes!F:G,2,0),IFERROR(VLOOKUP(N62,MaterialsTypes100,2,0),"")),IFERROR(VLOOKUP(N62,MaterialsTypes100,2,0),""))</f>
        <v/>
      </c>
      <c r="R62" s="59" t="str">
        <f>IF(A62&lt;&gt;"",_xlfn.XLOOKUP(A62,'1C'!A:A,'1C'!K:K,_xlfn.XLOOKUP(C62,'1C'!S:S,'1C'!K:K,"",0),0),"")</f>
        <v>Унисекс</v>
      </c>
      <c r="S62" s="58">
        <v>6</v>
      </c>
      <c r="V62" s="58"/>
      <c r="X62" s="58"/>
      <c r="Z62" s="58"/>
      <c r="AB62" s="58"/>
      <c r="AD62" s="58"/>
      <c r="AQ62" s="59">
        <f t="shared" si="1"/>
        <v>6</v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>
        <f t="shared" si="4"/>
        <v>0.60000000000000009</v>
      </c>
      <c r="AX62" s="43">
        <f t="shared" si="5"/>
        <v>0.90000000000000013</v>
      </c>
      <c r="AY62" s="156">
        <v>1178.8879999999997</v>
      </c>
      <c r="AZ62" s="151">
        <f t="shared" si="6"/>
        <v>7073.3279999999977</v>
      </c>
      <c r="BA62" s="45">
        <f>IF(A62&lt;&gt;"",IF(_xlfn.XLOOKUP(A62,'1C'!A:A,'1C'!A:A,0,0)&gt;0,1,0),"")</f>
        <v>1</v>
      </c>
      <c r="BB62" s="152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/>
      </c>
      <c r="R63" s="59" t="str">
        <f>IF(A63&lt;&gt;"",_xlfn.XLOOKUP(A63,'1C'!A:A,'1C'!K:K,_xlfn.XLOOKUP(C63,'1C'!S:S,'1C'!K:K,"",0),0),"")</f>
        <v>Унисекс</v>
      </c>
      <c r="S63" s="58">
        <v>6</v>
      </c>
      <c r="V63" s="58"/>
      <c r="X63" s="58"/>
      <c r="Z63" s="58"/>
      <c r="AB63" s="58"/>
      <c r="AD63" s="58"/>
      <c r="AQ63" s="59">
        <f t="shared" si="1"/>
        <v>6</v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0.60000000000000009</v>
      </c>
      <c r="AX63" s="43">
        <f t="shared" si="5"/>
        <v>0.90000000000000013</v>
      </c>
      <c r="AY63" s="156">
        <v>1178.8879999999997</v>
      </c>
      <c r="AZ63" s="151">
        <f t="shared" si="6"/>
        <v>7073.3279999999977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/>
      </c>
      <c r="R64" s="59" t="str">
        <f>IF(A64&lt;&gt;"",_xlfn.XLOOKUP(A64,'1C'!A:A,'1C'!K:K,_xlfn.XLOOKUP(C64,'1C'!S:S,'1C'!K:K,"",0),0),"")</f>
        <v>Унисекс</v>
      </c>
      <c r="S64" s="58">
        <v>6</v>
      </c>
      <c r="V64" s="58"/>
      <c r="X64" s="58"/>
      <c r="Z64" s="58"/>
      <c r="AB64" s="58"/>
      <c r="AD64" s="58"/>
      <c r="AQ64" s="59">
        <f t="shared" si="1"/>
        <v>6</v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0.60000000000000009</v>
      </c>
      <c r="AX64" s="43">
        <f t="shared" si="5"/>
        <v>0.90000000000000013</v>
      </c>
      <c r="AY64" s="156">
        <v>1178.8879999999997</v>
      </c>
      <c r="AZ64" s="151">
        <f t="shared" si="6"/>
        <v>7073.3279999999977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6055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6044</v>
      </c>
      <c r="J65" s="43" t="str">
        <f>'1C'!$AF$1</f>
        <v>STETSON</v>
      </c>
      <c r="K65" s="104">
        <v>1</v>
      </c>
      <c r="L65" s="63" t="s">
        <v>53</v>
      </c>
      <c r="M65" s="66"/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>
        <v>6</v>
      </c>
      <c r="V65" s="58"/>
      <c r="X65" s="58"/>
      <c r="Z65" s="58"/>
      <c r="AB65" s="58"/>
      <c r="AD65" s="58"/>
      <c r="AQ65" s="59">
        <f t="shared" si="1"/>
        <v>6</v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>
        <f t="shared" si="4"/>
        <v>0.60000000000000009</v>
      </c>
      <c r="AX65" s="43">
        <f t="shared" si="5"/>
        <v>0.90000000000000013</v>
      </c>
      <c r="AY65" s="156">
        <v>1178.8879999999997</v>
      </c>
      <c r="AZ65" s="151">
        <f t="shared" si="6"/>
        <v>7073.3279999999977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02-678-86</v>
      </c>
      <c r="C66" s="44">
        <v>7785101</v>
      </c>
      <c r="D66" s="44" t="s">
        <v>6056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6044</v>
      </c>
      <c r="J66" s="43" t="str">
        <f>'1C'!$AF$1</f>
        <v>STETSON</v>
      </c>
      <c r="K66" s="104">
        <v>89</v>
      </c>
      <c r="L66" s="63" t="s">
        <v>824</v>
      </c>
      <c r="M66" s="66"/>
      <c r="N66" s="141" t="s">
        <v>6061</v>
      </c>
      <c r="O66" s="65"/>
      <c r="P66" s="63" t="s">
        <v>43</v>
      </c>
      <c r="Q66" s="58" t="s">
        <v>15</v>
      </c>
      <c r="R66" s="58" t="s">
        <v>382</v>
      </c>
      <c r="S66" s="58">
        <v>6</v>
      </c>
      <c r="V66" s="58"/>
      <c r="X66" s="58"/>
      <c r="Z66" s="58"/>
      <c r="AB66" s="58"/>
      <c r="AD66" s="58"/>
      <c r="AQ66" s="59">
        <f t="shared" si="1"/>
        <v>6</v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0.60000000000000009</v>
      </c>
      <c r="AX66" s="43">
        <f t="shared" si="5"/>
        <v>0.90000000000000013</v>
      </c>
      <c r="AY66" s="156">
        <v>1178.8879999999997</v>
      </c>
      <c r="AZ66" s="151">
        <f t="shared" si="6"/>
        <v>7073.3279999999977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6057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6044</v>
      </c>
      <c r="J67" s="43" t="str">
        <f>'1C'!$AF$1</f>
        <v>STETSON</v>
      </c>
      <c r="K67" s="104">
        <v>2</v>
      </c>
      <c r="L67" s="63" t="s">
        <v>55</v>
      </c>
      <c r="M67" s="66"/>
      <c r="N67" s="141" t="s">
        <v>6062</v>
      </c>
      <c r="O67" s="65"/>
      <c r="P67" s="63" t="s">
        <v>43</v>
      </c>
      <c r="Q67" s="58" t="s">
        <v>15</v>
      </c>
      <c r="R67" s="58" t="s">
        <v>382</v>
      </c>
      <c r="S67" s="58"/>
      <c r="V67" s="58">
        <v>1</v>
      </c>
      <c r="X67" s="58">
        <v>5</v>
      </c>
      <c r="Z67" s="58">
        <v>7</v>
      </c>
      <c r="AB67" s="58">
        <v>5</v>
      </c>
      <c r="AD67" s="58">
        <v>3</v>
      </c>
      <c r="AQ67" s="59">
        <f t="shared" si="1"/>
        <v>21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2.1</v>
      </c>
      <c r="AX67" s="43">
        <f t="shared" si="5"/>
        <v>3.1500000000000004</v>
      </c>
      <c r="AY67" s="156">
        <v>1811.8479999999997</v>
      </c>
      <c r="AZ67" s="151">
        <f t="shared" si="6"/>
        <v>38048.807999999997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6058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6044</v>
      </c>
      <c r="J68" s="43" t="str">
        <f>'1C'!$AF$1</f>
        <v>STETSON</v>
      </c>
      <c r="K68" s="104">
        <v>2</v>
      </c>
      <c r="L68" s="63" t="s">
        <v>55</v>
      </c>
      <c r="M68" s="66"/>
      <c r="N68" s="141" t="s">
        <v>6062</v>
      </c>
      <c r="O68" s="65"/>
      <c r="P68" s="63" t="s">
        <v>43</v>
      </c>
      <c r="Q68" s="58" t="s">
        <v>15</v>
      </c>
      <c r="R68" s="58" t="s">
        <v>382</v>
      </c>
      <c r="S68" s="58"/>
      <c r="V68" s="58">
        <v>1</v>
      </c>
      <c r="X68" s="58">
        <v>4</v>
      </c>
      <c r="Z68" s="58">
        <v>6</v>
      </c>
      <c r="AB68" s="58">
        <v>4</v>
      </c>
      <c r="AD68" s="58">
        <v>3</v>
      </c>
      <c r="AQ68" s="59">
        <f t="shared" si="1"/>
        <v>18</v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>
        <f t="shared" si="4"/>
        <v>1.8</v>
      </c>
      <c r="AX68" s="43">
        <f t="shared" si="5"/>
        <v>2.7</v>
      </c>
      <c r="AY68" s="156">
        <v>1811.8479999999997</v>
      </c>
      <c r="AZ68" s="151">
        <f t="shared" si="6"/>
        <v>32613.263999999996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6059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6026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6063</v>
      </c>
      <c r="O69" s="65"/>
      <c r="P69" s="63" t="s">
        <v>37</v>
      </c>
      <c r="Q69" s="58" t="s">
        <v>15</v>
      </c>
      <c r="R69" s="58" t="s">
        <v>382</v>
      </c>
      <c r="S69" s="58"/>
      <c r="V69" s="58">
        <v>3</v>
      </c>
      <c r="X69" s="58">
        <v>7</v>
      </c>
      <c r="Z69" s="58">
        <v>9</v>
      </c>
      <c r="AB69" s="58">
        <v>7</v>
      </c>
      <c r="AD69" s="58">
        <v>3</v>
      </c>
      <c r="AQ69" s="59">
        <f t="shared" si="1"/>
        <v>29</v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>
        <f t="shared" si="4"/>
        <v>2.9000000000000004</v>
      </c>
      <c r="AX69" s="43">
        <f t="shared" si="5"/>
        <v>4.3500000000000005</v>
      </c>
      <c r="AY69" s="156">
        <v>2128.328</v>
      </c>
      <c r="AZ69" s="151">
        <f t="shared" si="6"/>
        <v>61721.512000000002</v>
      </c>
      <c r="BA69" s="45">
        <f>IF(A69&lt;&gt;"",IF(_xlfn.XLOOKUP(A69,'1C'!A:A,'1C'!A:A,0,0)&gt;0,1,0),"")</f>
        <v>0</v>
      </c>
      <c r="BB69" s="152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6060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6026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6063</v>
      </c>
      <c r="O70" s="65"/>
      <c r="P70" s="63" t="s">
        <v>37</v>
      </c>
      <c r="Q70" s="58" t="s">
        <v>15</v>
      </c>
      <c r="R70" s="58" t="s">
        <v>382</v>
      </c>
      <c r="S70" s="58"/>
      <c r="V70" s="58">
        <v>3</v>
      </c>
      <c r="X70" s="58">
        <v>7</v>
      </c>
      <c r="Z70" s="58">
        <v>9</v>
      </c>
      <c r="AB70" s="58">
        <v>7</v>
      </c>
      <c r="AD70" s="58">
        <v>3</v>
      </c>
      <c r="AQ70" s="59">
        <f t="shared" si="1"/>
        <v>29</v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>
        <f t="shared" si="4"/>
        <v>2.9000000000000004</v>
      </c>
      <c r="AX70" s="43">
        <f t="shared" si="5"/>
        <v>4.3500000000000005</v>
      </c>
      <c r="AY70" s="156">
        <v>2365.6880000000001</v>
      </c>
      <c r="AZ70" s="151">
        <f t="shared" si="6"/>
        <v>68604.952000000005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/>
      <c r="V71" s="58"/>
      <c r="X71" s="58">
        <v>5</v>
      </c>
      <c r="Z71" s="58">
        <v>5</v>
      </c>
      <c r="AB71" s="58">
        <v>1</v>
      </c>
      <c r="AD71" s="58"/>
      <c r="AQ71" s="59">
        <f t="shared" si="1"/>
        <v>11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1.1000000000000001</v>
      </c>
      <c r="AX71" s="43">
        <f t="shared" si="5"/>
        <v>1.6500000000000004</v>
      </c>
      <c r="AY71" s="156">
        <v>1020.6479999999999</v>
      </c>
      <c r="AZ71" s="151">
        <f t="shared" si="6"/>
        <v>11227.127999999999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tr">
        <f>IF(P72&lt;&gt;"",IFERROR(VLOOKUP(P72,MaterialsTypes!F:G,2,0),IFERROR(VLOOKUP(N72,MaterialsTypes100,2,0),"")),IFERROR(VLOOKUP(N72,MaterialsTypes100,2,0),""))</f>
        <v/>
      </c>
      <c r="R72" s="59" t="str">
        <f>IF(A72&lt;&gt;"",_xlfn.XLOOKUP(A72,'1C'!A:A,'1C'!K:K,_xlfn.XLOOKUP(C72,'1C'!S:S,'1C'!K:K,"",0),0),"")</f>
        <v>Унисекс</v>
      </c>
      <c r="S72" s="58"/>
      <c r="V72" s="58"/>
      <c r="X72" s="58">
        <v>7</v>
      </c>
      <c r="Z72" s="58">
        <v>8</v>
      </c>
      <c r="AB72" s="58">
        <v>5</v>
      </c>
      <c r="AD72" s="58"/>
      <c r="AQ72" s="59">
        <f t="shared" si="1"/>
        <v>20</v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2</v>
      </c>
      <c r="AX72" s="43">
        <f t="shared" si="5"/>
        <v>3.0000000000000004</v>
      </c>
      <c r="AY72" s="156">
        <v>1020.6479999999999</v>
      </c>
      <c r="AZ72" s="151">
        <f t="shared" si="6"/>
        <v>20412.96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/>
      <c r="V73" s="58"/>
      <c r="X73" s="58">
        <v>2</v>
      </c>
      <c r="Z73" s="58">
        <v>4</v>
      </c>
      <c r="AB73" s="58">
        <v>2</v>
      </c>
      <c r="AD73" s="58"/>
      <c r="AQ73" s="59">
        <f t="shared" si="1"/>
        <v>8</v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0.8</v>
      </c>
      <c r="AX73" s="43">
        <f t="shared" si="5"/>
        <v>1.2000000000000002</v>
      </c>
      <c r="AY73" s="156">
        <v>1020.6479999999999</v>
      </c>
      <c r="AZ73" s="151">
        <f t="shared" si="6"/>
        <v>8165.1839999999993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/>
      </c>
      <c r="R74" s="59" t="str">
        <f>IF(A74&lt;&gt;"",_xlfn.XLOOKUP(A74,'1C'!A:A,'1C'!K:K,_xlfn.XLOOKUP(C74,'1C'!S:S,'1C'!K:K,"",0),0),"")</f>
        <v>Унисекс</v>
      </c>
      <c r="S74" s="58"/>
      <c r="V74" s="58"/>
      <c r="X74" s="58">
        <v>4</v>
      </c>
      <c r="Z74" s="58">
        <v>9</v>
      </c>
      <c r="AB74" s="58">
        <v>6</v>
      </c>
      <c r="AD74" s="58"/>
      <c r="AQ74" s="59">
        <f t="shared" si="1"/>
        <v>19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1.9000000000000001</v>
      </c>
      <c r="AX74" s="43">
        <f t="shared" si="5"/>
        <v>2.8500000000000005</v>
      </c>
      <c r="AY74" s="156">
        <v>1020.6479999999999</v>
      </c>
      <c r="AZ74" s="151">
        <f t="shared" si="6"/>
        <v>19392.311999999998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/>
      </c>
      <c r="R75" s="59" t="str">
        <f>IF(A75&lt;&gt;"",_xlfn.XLOOKUP(A75,'1C'!A:A,'1C'!K:K,_xlfn.XLOOKUP(C75,'1C'!S:S,'1C'!K:K,"",0),0),"")</f>
        <v>Унисекс</v>
      </c>
      <c r="S75" s="58"/>
      <c r="V75" s="58"/>
      <c r="X75" s="58">
        <v>5</v>
      </c>
      <c r="Z75" s="58">
        <v>6</v>
      </c>
      <c r="AB75" s="58">
        <v>5</v>
      </c>
      <c r="AD75" s="58"/>
      <c r="AQ75" s="59">
        <f t="shared" si="1"/>
        <v>16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1.6</v>
      </c>
      <c r="AX75" s="43">
        <f t="shared" si="5"/>
        <v>2.4000000000000004</v>
      </c>
      <c r="AY75" s="156">
        <v>1020.6479999999999</v>
      </c>
      <c r="AZ75" s="151">
        <f t="shared" si="6"/>
        <v>16330.367999999999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47" t="str">
        <f>IF(K76&lt;&gt;"",IFERROR(VLOOKUP(A76,'1C'!A:T,18,0),IFERROR(VLOOKUP(K76,Colors!D:E,2,0),"")),"")</f>
        <v>бежевый</v>
      </c>
      <c r="N76" s="148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tr">
        <f>IF(P76&lt;&gt;"",IFERROR(VLOOKUP(P76,MaterialsTypes!F:G,2,0),IFERROR(VLOOKUP(N76,MaterialsTypes100,2,0),"")),IFERROR(VLOOKUP(N76,MaterialsTypes100,2,0),""))</f>
        <v/>
      </c>
      <c r="R76" s="59" t="str">
        <f>IF(A76&lt;&gt;"",_xlfn.XLOOKUP(A76,'1C'!A:A,'1C'!K:K,_xlfn.XLOOKUP(C76,'1C'!S:S,'1C'!K:K,"",0),0),"")</f>
        <v>Унисекс</v>
      </c>
      <c r="S76" s="58"/>
      <c r="V76" s="58"/>
      <c r="X76" s="58">
        <v>3</v>
      </c>
      <c r="Z76" s="58">
        <v>7</v>
      </c>
      <c r="AB76" s="58">
        <v>3</v>
      </c>
      <c r="AD76" s="58"/>
      <c r="AQ76" s="59">
        <f t="shared" si="1"/>
        <v>13</v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1.3</v>
      </c>
      <c r="AX76" s="43">
        <f t="shared" si="5"/>
        <v>1.9500000000000002</v>
      </c>
      <c r="AY76" s="156">
        <v>1020.6479999999999</v>
      </c>
      <c r="AZ76" s="151">
        <f t="shared" si="6"/>
        <v>13268.423999999999</v>
      </c>
      <c r="BA76" s="45">
        <f>IF(A76&lt;&gt;"",IF(_xlfn.XLOOKUP(A76,'1C'!A:A,'1C'!A:A,0,0)&gt;0,1,0),"")</f>
        <v>1</v>
      </c>
      <c r="BB76" s="152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/>
      <c r="N77" s="148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tr">
        <f>IF(P77&lt;&gt;"",IFERROR(VLOOKUP(P77,MaterialsTypes!F:G,2,0),IFERROR(VLOOKUP(N77,MaterialsTypes100,2,0),"")),IFERROR(VLOOKUP(N77,MaterialsTypes100,2,0),""))</f>
        <v/>
      </c>
      <c r="R77" s="59" t="str">
        <f>IF(A77&lt;&gt;"",_xlfn.XLOOKUP(A77,'1C'!A:A,'1C'!K:K,_xlfn.XLOOKUP(C77,'1C'!S:S,'1C'!K:K,"",0),0),"")</f>
        <v>Унисекс</v>
      </c>
      <c r="S77" s="58"/>
      <c r="V77" s="58"/>
      <c r="X77" s="58">
        <v>2</v>
      </c>
      <c r="Z77" s="58">
        <v>4</v>
      </c>
      <c r="AB77" s="58">
        <v>2</v>
      </c>
      <c r="AD77" s="58"/>
      <c r="AQ77" s="59">
        <f t="shared" si="1"/>
        <v>8</v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0.8</v>
      </c>
      <c r="AX77" s="43">
        <f t="shared" si="5"/>
        <v>1.2000000000000002</v>
      </c>
      <c r="AY77" s="156">
        <v>1020.6479999999999</v>
      </c>
      <c r="AZ77" s="151">
        <f t="shared" si="6"/>
        <v>8165.1839999999993</v>
      </c>
      <c r="BA77" s="45">
        <f>IF(A77&lt;&gt;"",IF(_xlfn.XLOOKUP(A77,'1C'!A:A,'1C'!A:A,0,0)&gt;0,1,0),"")</f>
        <v>0</v>
      </c>
      <c r="BB77" s="152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/>
      <c r="V78" s="58">
        <v>1</v>
      </c>
      <c r="X78" s="58">
        <v>3</v>
      </c>
      <c r="Z78" s="58">
        <v>8</v>
      </c>
      <c r="AB78" s="58">
        <v>5</v>
      </c>
      <c r="AD78" s="58">
        <v>4</v>
      </c>
      <c r="AQ78" s="59">
        <f t="shared" si="1"/>
        <v>21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2.1</v>
      </c>
      <c r="AX78" s="43">
        <f t="shared" si="5"/>
        <v>3.1500000000000004</v>
      </c>
      <c r="AY78" s="156">
        <v>1178.8879999999997</v>
      </c>
      <c r="AZ78" s="151">
        <f t="shared" si="6"/>
        <v>24756.647999999994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/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tr">
        <f>IF(P79&lt;&gt;"",IFERROR(VLOOKUP(P79,MaterialsTypes!F:G,2,0),IFERROR(VLOOKUP(N79,MaterialsTypes100,2,0),"")),IFERROR(VLOOKUP(N79,MaterialsTypes100,2,0),""))</f>
        <v/>
      </c>
      <c r="R79" s="59" t="str">
        <f>IF(A79&lt;&gt;"",_xlfn.XLOOKUP(A79,'1C'!A:A,'1C'!K:K,_xlfn.XLOOKUP(C79,'1C'!S:S,'1C'!K:K,"",0),0),"")</f>
        <v>Унисекс</v>
      </c>
      <c r="S79" s="58"/>
      <c r="V79" s="58">
        <v>1</v>
      </c>
      <c r="X79" s="58">
        <v>4</v>
      </c>
      <c r="Z79" s="58">
        <v>7</v>
      </c>
      <c r="AB79" s="58">
        <v>5</v>
      </c>
      <c r="AD79" s="58">
        <v>2</v>
      </c>
      <c r="AQ79" s="59">
        <f t="shared" si="1"/>
        <v>19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1.9000000000000001</v>
      </c>
      <c r="AX79" s="43">
        <f t="shared" si="5"/>
        <v>2.8500000000000005</v>
      </c>
      <c r="AY79" s="156">
        <v>1178.8879999999997</v>
      </c>
      <c r="AZ79" s="151">
        <f t="shared" si="6"/>
        <v>22398.871999999996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47" t="str">
        <f>IF(K80&lt;&gt;"",IFERROR(VLOOKUP(A80,'1C'!A:T,18,0),IFERROR(VLOOKUP(K80,Colors!D:E,2,0),"")),"")</f>
        <v>желтый</v>
      </c>
      <c r="N80" s="148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IF(A80&lt;&gt;"",_xlfn.XLOOKUP(A80,'1C'!A:A,'1C'!K:K,_xlfn.XLOOKUP(C80,'1C'!S:S,'1C'!K:K,"",0),0),"")</f>
        <v>Унисекс</v>
      </c>
      <c r="S80" s="58">
        <v>5</v>
      </c>
      <c r="V80" s="58"/>
      <c r="X80" s="58"/>
      <c r="Z80" s="58"/>
      <c r="AB80" s="58"/>
      <c r="AD80" s="58"/>
      <c r="AQ80" s="59">
        <f t="shared" si="1"/>
        <v>5</v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0.5</v>
      </c>
      <c r="AX80" s="43">
        <f t="shared" si="5"/>
        <v>0.75000000000000011</v>
      </c>
      <c r="AY80" s="156">
        <v>862.40800000000002</v>
      </c>
      <c r="AZ80" s="151">
        <f t="shared" si="6"/>
        <v>4312.04</v>
      </c>
      <c r="BA80" s="45">
        <f>IF(A80&lt;&gt;"",IF(_xlfn.XLOOKUP(A80,'1C'!A:A,'1C'!A:A,0,0)&gt;0,1,0),"")</f>
        <v>1</v>
      </c>
      <c r="BB80" s="152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IF(A81&lt;&gt;"",_xlfn.XLOOKUP(A81,'1C'!A:A,'1C'!K:K,_xlfn.XLOOKUP(C81,'1C'!S:S,'1C'!K:K,"",0),0),"")</f>
        <v>Унисекс</v>
      </c>
      <c r="S81" s="58">
        <v>95</v>
      </c>
      <c r="V81" s="58"/>
      <c r="X81" s="58"/>
      <c r="Z81" s="58"/>
      <c r="AB81" s="58"/>
      <c r="AD81" s="58"/>
      <c r="AQ81" s="59">
        <f t="shared" si="1"/>
        <v>95</v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9.5</v>
      </c>
      <c r="AX81" s="43">
        <f t="shared" si="5"/>
        <v>14.250000000000002</v>
      </c>
      <c r="AY81" s="156">
        <v>862.40800000000002</v>
      </c>
      <c r="AZ81" s="151">
        <f t="shared" si="6"/>
        <v>81928.759999999995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47" t="str">
        <f>IF(K82&lt;&gt;"",IFERROR(VLOOKUP(A82,'1C'!A:T,18,0),IFERROR(VLOOKUP(K82,Colors!D:E,2,0),"")),"")</f>
        <v>белый</v>
      </c>
      <c r="N82" s="148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tr">
        <f>IF(P82&lt;&gt;"",IFERROR(VLOOKUP(P82,MaterialsTypes!F:G,2,0),IFERROR(VLOOKUP(N82,MaterialsTypes100,2,0),"")),IFERROR(VLOOKUP(N82,MaterialsTypes100,2,0),""))</f>
        <v/>
      </c>
      <c r="R82" s="59" t="str">
        <f>IF(A82&lt;&gt;"",_xlfn.XLOOKUP(A82,'1C'!A:A,'1C'!K:K,_xlfn.XLOOKUP(C82,'1C'!S:S,'1C'!K:K,"",0),0),"")</f>
        <v>Унисекс</v>
      </c>
      <c r="S82" s="58">
        <v>25</v>
      </c>
      <c r="V82" s="58"/>
      <c r="X82" s="58"/>
      <c r="Z82" s="58"/>
      <c r="AB82" s="58"/>
      <c r="AD82" s="58"/>
      <c r="AQ82" s="59">
        <f t="shared" si="1"/>
        <v>25</v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2.5</v>
      </c>
      <c r="AX82" s="43">
        <f t="shared" si="5"/>
        <v>3.7500000000000004</v>
      </c>
      <c r="AY82" s="156">
        <v>862.40800000000002</v>
      </c>
      <c r="AZ82" s="151">
        <f t="shared" si="6"/>
        <v>21560.2</v>
      </c>
      <c r="BA82" s="45">
        <f>IF(A82&lt;&gt;"",IF(_xlfn.XLOOKUP(A82,'1C'!A:A,'1C'!A:A,0,0)&gt;0,1,0),"")</f>
        <v>1</v>
      </c>
      <c r="BB82" s="152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tr">
        <f>IF(P83&lt;&gt;"",IFERROR(VLOOKUP(P83,MaterialsTypes!F:G,2,0),IFERROR(VLOOKUP(N83,MaterialsTypes100,2,0),"")),IFERROR(VLOOKUP(N83,MaterialsTypes100,2,0),""))</f>
        <v/>
      </c>
      <c r="R83" s="59" t="str">
        <f>IF(A83&lt;&gt;"",_xlfn.XLOOKUP(A83,'1C'!A:A,'1C'!K:K,_xlfn.XLOOKUP(C83,'1C'!S:S,'1C'!K:K,"",0),0),"")</f>
        <v>Унисекс</v>
      </c>
      <c r="S83" s="58">
        <v>45</v>
      </c>
      <c r="V83" s="58"/>
      <c r="X83" s="58"/>
      <c r="Z83" s="58"/>
      <c r="AB83" s="58"/>
      <c r="AD83" s="58"/>
      <c r="AQ83" s="59">
        <f t="shared" si="1"/>
        <v>45</v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4.5</v>
      </c>
      <c r="AX83" s="43">
        <f t="shared" si="5"/>
        <v>6.7500000000000009</v>
      </c>
      <c r="AY83" s="156">
        <v>862.40800000000002</v>
      </c>
      <c r="AZ83" s="151">
        <f t="shared" si="6"/>
        <v>38808.36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47" t="str">
        <f>IF(K84&lt;&gt;"",IFERROR(VLOOKUP(A84,'1C'!A:T,18,0),IFERROR(VLOOKUP(K84,Colors!D:E,2,0),"")),"")</f>
        <v>синий</v>
      </c>
      <c r="N84" s="149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tr">
        <f>IF(P84&lt;&gt;"",IFERROR(VLOOKUP(P84,MaterialsTypes!F:G,2,0),IFERROR(VLOOKUP(N84,MaterialsTypes100,2,0),"")),IFERROR(VLOOKUP(N84,MaterialsTypes100,2,0),""))</f>
        <v/>
      </c>
      <c r="R84" s="43" t="str">
        <f>IF(A84&lt;&gt;"",_xlfn.XLOOKUP(A84,'1C'!A:A,'1C'!K:K,_xlfn.XLOOKUP(C84,'1C'!S:S,'1C'!K:K,"",0),0),"")</f>
        <v>Унисекс</v>
      </c>
      <c r="S84" s="44">
        <v>10</v>
      </c>
      <c r="AQ84" s="59">
        <f t="shared" si="1"/>
        <v>10</v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1</v>
      </c>
      <c r="AX84" s="43">
        <f t="shared" si="5"/>
        <v>1.5000000000000002</v>
      </c>
      <c r="AY84" s="156">
        <v>862.40800000000002</v>
      </c>
      <c r="AZ84" s="151">
        <f t="shared" si="6"/>
        <v>8624.08</v>
      </c>
      <c r="BA84" s="45">
        <f>IF(A84&lt;&gt;"",IF(_xlfn.XLOOKUP(A84,'1C'!A:A,'1C'!A:A,0,0)&gt;0,1,0),"")</f>
        <v>1</v>
      </c>
      <c r="BB84" s="153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47" t="str">
        <f>IF(K85&lt;&gt;"",IFERROR(VLOOKUP(A85,'1C'!A:T,18,0),IFERROR(VLOOKUP(K85,Colors!D:E,2,0),"")),"")</f>
        <v>голубой</v>
      </c>
      <c r="N85" s="149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tr">
        <f>IF(P85&lt;&gt;"",IFERROR(VLOOKUP(P85,MaterialsTypes!F:G,2,0),IFERROR(VLOOKUP(N85,MaterialsTypes100,2,0),"")),IFERROR(VLOOKUP(N85,MaterialsTypes100,2,0),""))</f>
        <v/>
      </c>
      <c r="R85" s="43" t="str">
        <f>IF(A85&lt;&gt;"",_xlfn.XLOOKUP(A85,'1C'!A:A,'1C'!K:K,_xlfn.XLOOKUP(C85,'1C'!S:S,'1C'!K:K,"",0),0),"")</f>
        <v>Унисекс</v>
      </c>
      <c r="S85" s="44">
        <v>20</v>
      </c>
      <c r="AQ85" s="59">
        <f t="shared" si="1"/>
        <v>20</v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2</v>
      </c>
      <c r="AX85" s="43">
        <f t="shared" si="5"/>
        <v>3.0000000000000004</v>
      </c>
      <c r="AY85" s="156">
        <v>862.40800000000002</v>
      </c>
      <c r="AZ85" s="151">
        <f t="shared" si="6"/>
        <v>17248.16</v>
      </c>
      <c r="BA85" s="45">
        <f>IF(A85&lt;&gt;"",IF(_xlfn.XLOOKUP(A85,'1C'!A:A,'1C'!A:A,0,0)&gt;0,1,0),"")</f>
        <v>1</v>
      </c>
      <c r="BB85" s="153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tr">
        <f>IF(P86&lt;&gt;"",IFERROR(VLOOKUP(P86,MaterialsTypes!F:G,2,0),IFERROR(VLOOKUP(N86,MaterialsTypes100,2,0),"")),IFERROR(VLOOKUP(N86,MaterialsTypes100,2,0),""))</f>
        <v/>
      </c>
      <c r="R86" s="59" t="str">
        <f>IF(A86&lt;&gt;"",_xlfn.XLOOKUP(A86,'1C'!A:A,'1C'!K:K,_xlfn.XLOOKUP(C86,'1C'!S:S,'1C'!K:K,"",0),0),"")</f>
        <v>Унисекс</v>
      </c>
      <c r="S86" s="44">
        <v>25</v>
      </c>
      <c r="AQ86" s="59">
        <f t="shared" si="1"/>
        <v>25</v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2.5</v>
      </c>
      <c r="AX86" s="43">
        <f t="shared" si="5"/>
        <v>3.7500000000000004</v>
      </c>
      <c r="AY86" s="156">
        <v>862.40800000000002</v>
      </c>
      <c r="AZ86" s="151">
        <f t="shared" si="6"/>
        <v>21560.2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tr">
        <f>IF(P87&lt;&gt;"",IFERROR(VLOOKUP(P87,MaterialsTypes!F:G,2,0),IFERROR(VLOOKUP(N87,MaterialsTypes100,2,0),"")),IFERROR(VLOOKUP(N87,MaterialsTypes100,2,0),""))</f>
        <v/>
      </c>
      <c r="R87" s="43" t="str">
        <f>IF(A87&lt;&gt;"",_xlfn.XLOOKUP(A87,'1C'!A:A,'1C'!K:K,_xlfn.XLOOKUP(C87,'1C'!S:S,'1C'!K:K,"",0),0),"")</f>
        <v>Унисекс</v>
      </c>
      <c r="S87" s="44">
        <v>75</v>
      </c>
      <c r="AQ87" s="59">
        <f t="shared" si="1"/>
        <v>75</v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7.5</v>
      </c>
      <c r="AX87" s="43">
        <f t="shared" si="5"/>
        <v>11.250000000000002</v>
      </c>
      <c r="AY87" s="156">
        <v>862.40800000000002</v>
      </c>
      <c r="AZ87" s="151">
        <f t="shared" si="6"/>
        <v>64680.6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47" t="str">
        <f>IF(K88&lt;&gt;"",IFERROR(VLOOKUP(A88,'1C'!A:T,18,0),IFERROR(VLOOKUP(K88,Colors!D:E,2,0),"")),"")</f>
        <v>бежевый</v>
      </c>
      <c r="N88" s="149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tr">
        <f>IF(P88&lt;&gt;"",IFERROR(VLOOKUP(P88,MaterialsTypes!F:G,2,0),IFERROR(VLOOKUP(N88,MaterialsTypes100,2,0),"")),IFERROR(VLOOKUP(N88,MaterialsTypes100,2,0),""))</f>
        <v/>
      </c>
      <c r="R88" s="43" t="str">
        <f>IF(A88&lt;&gt;"",_xlfn.XLOOKUP(A88,'1C'!A:A,'1C'!K:K,_xlfn.XLOOKUP(C88,'1C'!S:S,'1C'!K:K,"",0),0),"")</f>
        <v>Унисекс</v>
      </c>
      <c r="S88" s="44">
        <v>75</v>
      </c>
      <c r="AQ88" s="59">
        <f t="shared" si="1"/>
        <v>75</v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7.5</v>
      </c>
      <c r="AX88" s="43">
        <f t="shared" si="5"/>
        <v>11.250000000000002</v>
      </c>
      <c r="AY88" s="156">
        <v>862.40800000000002</v>
      </c>
      <c r="AZ88" s="151">
        <f t="shared" si="6"/>
        <v>64680.6</v>
      </c>
      <c r="BA88" s="45">
        <f>IF(A88&lt;&gt;"",IF(_xlfn.XLOOKUP(A88,'1C'!A:A,'1C'!A:A,0,0)&gt;0,1,0),"")</f>
        <v>1</v>
      </c>
      <c r="BB88" s="153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47" t="str">
        <f>IF(K89&lt;&gt;"",IFERROR(VLOOKUP(A89,'1C'!A:T,18,0),IFERROR(VLOOKUP(K89,Colors!D:E,2,0),"")),"")</f>
        <v>зеленый</v>
      </c>
      <c r="N89" s="149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tr">
        <f>IF(P89&lt;&gt;"",IFERROR(VLOOKUP(P89,MaterialsTypes!F:G,2,0),IFERROR(VLOOKUP(N89,MaterialsTypes100,2,0),"")),IFERROR(VLOOKUP(N89,MaterialsTypes100,2,0),""))</f>
        <v/>
      </c>
      <c r="R89" s="43" t="str">
        <f>IF(A89&lt;&gt;"",_xlfn.XLOOKUP(A89,'1C'!A:A,'1C'!K:K,_xlfn.XLOOKUP(C89,'1C'!S:S,'1C'!K:K,"",0),0),"")</f>
        <v>Унисекс</v>
      </c>
      <c r="S89" s="44">
        <v>55</v>
      </c>
      <c r="AQ89" s="59">
        <f t="shared" si="1"/>
        <v>55</v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5.5</v>
      </c>
      <c r="AX89" s="43">
        <f t="shared" si="5"/>
        <v>8.2500000000000018</v>
      </c>
      <c r="AY89" s="156">
        <v>862.40800000000002</v>
      </c>
      <c r="AZ89" s="151">
        <f t="shared" si="6"/>
        <v>47432.44</v>
      </c>
      <c r="BA89" s="45">
        <f>IF(A89&lt;&gt;"",IF(_xlfn.XLOOKUP(A89,'1C'!A:A,'1C'!A:A,0,0)&gt;0,1,0),"")</f>
        <v>1</v>
      </c>
      <c r="BB89" s="153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tr">
        <f>IF(P90&lt;&gt;"",IFERROR(VLOOKUP(P90,MaterialsTypes!F:G,2,0),IFERROR(VLOOKUP(N90,MaterialsTypes100,2,0),"")),IFERROR(VLOOKUP(N90,MaterialsTypes100,2,0),""))</f>
        <v/>
      </c>
      <c r="R90" s="43" t="str">
        <f>IF(A90&lt;&gt;"",_xlfn.XLOOKUP(A90,'1C'!A:A,'1C'!K:K,_xlfn.XLOOKUP(C90,'1C'!S:S,'1C'!K:K,"",0),0),"")</f>
        <v>Унисекс</v>
      </c>
      <c r="S90" s="44">
        <v>75</v>
      </c>
      <c r="AQ90" s="59">
        <f t="shared" si="1"/>
        <v>75</v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7.5</v>
      </c>
      <c r="AX90" s="43">
        <f t="shared" si="5"/>
        <v>11.250000000000002</v>
      </c>
      <c r="AY90" s="156">
        <v>862.40800000000002</v>
      </c>
      <c r="AZ90" s="151">
        <f t="shared" si="6"/>
        <v>64680.6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47" t="str">
        <f>IF(K91&lt;&gt;"",IFERROR(VLOOKUP(A91,'1C'!A:T,18,0),IFERROR(VLOOKUP(K91,Colors!D:E,2,0),"")),"")</f>
        <v>коричневый</v>
      </c>
      <c r="N91" s="149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tr">
        <f>IF(P91&lt;&gt;"",IFERROR(VLOOKUP(P91,MaterialsTypes!F:G,2,0),IFERROR(VLOOKUP(N91,MaterialsTypes100,2,0),"")),IFERROR(VLOOKUP(N91,MaterialsTypes100,2,0),""))</f>
        <v/>
      </c>
      <c r="R91" s="43" t="str">
        <f>IF(A91&lt;&gt;"",_xlfn.XLOOKUP(A91,'1C'!A:A,'1C'!K:K,_xlfn.XLOOKUP(C91,'1C'!S:S,'1C'!K:K,"",0),0),"")</f>
        <v>Унисекс</v>
      </c>
      <c r="S91" s="44">
        <v>45</v>
      </c>
      <c r="AQ91" s="59">
        <f t="shared" si="1"/>
        <v>45</v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4.5</v>
      </c>
      <c r="AX91" s="43">
        <f t="shared" si="5"/>
        <v>6.7500000000000009</v>
      </c>
      <c r="AY91" s="156">
        <v>862.40800000000002</v>
      </c>
      <c r="AZ91" s="151">
        <f t="shared" si="6"/>
        <v>38808.36</v>
      </c>
      <c r="BA91" s="45">
        <f>IF(A91&lt;&gt;"",IF(_xlfn.XLOOKUP(A91,'1C'!A:A,'1C'!A:A,0,0)&gt;0,1,0),"")</f>
        <v>1</v>
      </c>
      <c r="BB91" s="153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47" t="str">
        <f>IF(K92&lt;&gt;"",IFERROR(VLOOKUP(A92,'1C'!A:T,18,0),IFERROR(VLOOKUP(K92,Colors!D:E,2,0),"")),"")</f>
        <v>бежевый</v>
      </c>
      <c r="N92" s="149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tr">
        <f>IF(P92&lt;&gt;"",IFERROR(VLOOKUP(P92,MaterialsTypes!F:G,2,0),IFERROR(VLOOKUP(N92,MaterialsTypes100,2,0),"")),IFERROR(VLOOKUP(N92,MaterialsTypes100,2,0),""))</f>
        <v/>
      </c>
      <c r="R92" s="43" t="str">
        <f>IF(A92&lt;&gt;"",_xlfn.XLOOKUP(A92,'1C'!A:A,'1C'!K:K,_xlfn.XLOOKUP(C92,'1C'!S:S,'1C'!K:K,"",0),0),"")</f>
        <v>Унисекс</v>
      </c>
      <c r="S92" s="44">
        <v>50</v>
      </c>
      <c r="AQ92" s="59">
        <f t="shared" si="1"/>
        <v>50</v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5</v>
      </c>
      <c r="AX92" s="43">
        <f t="shared" si="5"/>
        <v>7.5000000000000009</v>
      </c>
      <c r="AY92" s="156">
        <v>862.40800000000002</v>
      </c>
      <c r="AZ92" s="151">
        <f t="shared" si="6"/>
        <v>43120.4</v>
      </c>
      <c r="BA92" s="45">
        <f>IF(A92&lt;&gt;"",IF(_xlfn.XLOOKUP(A92,'1C'!A:A,'1C'!A:A,0,0)&gt;0,1,0),"")</f>
        <v>1</v>
      </c>
      <c r="BB92" s="153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6064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tr">
        <f>IF(P93&lt;&gt;"",IFERROR(VLOOKUP(P93,MaterialsTypes!F:G,2,0),IFERROR(VLOOKUP(N93,MaterialsTypes100,2,0),"")),IFERROR(VLOOKUP(N93,MaterialsTypes100,2,0),""))</f>
        <v/>
      </c>
      <c r="R93" s="59" t="str">
        <f>IF(A93&lt;&gt;"",_xlfn.XLOOKUP(A93,'1C'!A:A,'1C'!K:K,_xlfn.XLOOKUP(C93,'1C'!S:S,'1C'!K:K,"",0),0),"")</f>
        <v>Унисекс</v>
      </c>
      <c r="S93" s="44">
        <v>75</v>
      </c>
      <c r="AQ93" s="59">
        <f t="shared" si="1"/>
        <v>75</v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7.5</v>
      </c>
      <c r="AX93" s="43">
        <f t="shared" si="5"/>
        <v>11.250000000000002</v>
      </c>
      <c r="AY93" s="156">
        <v>862.40800000000002</v>
      </c>
      <c r="AZ93" s="151">
        <f t="shared" si="6"/>
        <v>64680.6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tr">
        <f>IF(P94&lt;&gt;"",IFERROR(VLOOKUP(P94,MaterialsTypes!F:G,2,0),IFERROR(VLOOKUP(N94,MaterialsTypes100,2,0),"")),IFERROR(VLOOKUP(N94,MaterialsTypes100,2,0),""))</f>
        <v/>
      </c>
      <c r="R94" s="43" t="str">
        <f>IF(A94&lt;&gt;"",_xlfn.XLOOKUP(A94,'1C'!A:A,'1C'!K:K,_xlfn.XLOOKUP(C94,'1C'!S:S,'1C'!K:K,"",0),0),"")</f>
        <v>Унисекс</v>
      </c>
      <c r="S94" s="44">
        <v>60</v>
      </c>
      <c r="AQ94" s="59">
        <f t="shared" si="1"/>
        <v>60</v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6</v>
      </c>
      <c r="AX94" s="43">
        <f t="shared" si="5"/>
        <v>9.0000000000000018</v>
      </c>
      <c r="AY94" s="156">
        <v>862.40800000000002</v>
      </c>
      <c r="AZ94" s="151">
        <f t="shared" si="6"/>
        <v>51744.480000000003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tr">
        <f>IF(P95&lt;&gt;"",IFERROR(VLOOKUP(P95,MaterialsTypes!F:G,2,0),IFERROR(VLOOKUP(N95,MaterialsTypes100,2,0),"")),IFERROR(VLOOKUP(N95,MaterialsTypes100,2,0),""))</f>
        <v/>
      </c>
      <c r="R95" s="59" t="str">
        <f>IF(A95&lt;&gt;"",_xlfn.XLOOKUP(A95,'1C'!A:A,'1C'!K:K,_xlfn.XLOOKUP(C95,'1C'!S:S,'1C'!K:K,"",0),0),"")</f>
        <v>Унисекс</v>
      </c>
      <c r="V95" s="44">
        <v>4</v>
      </c>
      <c r="X95" s="44">
        <v>8</v>
      </c>
      <c r="Z95" s="44">
        <v>9</v>
      </c>
      <c r="AB95" s="44">
        <v>5</v>
      </c>
      <c r="AQ95" s="59">
        <f t="shared" si="1"/>
        <v>26</v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2.6</v>
      </c>
      <c r="AX95" s="43">
        <f t="shared" si="5"/>
        <v>3.9000000000000004</v>
      </c>
      <c r="AY95" s="156">
        <v>1811.8479999999997</v>
      </c>
      <c r="AZ95" s="151">
        <f t="shared" si="6"/>
        <v>47108.047999999995</v>
      </c>
      <c r="BA95" s="45">
        <f>IF(A95&lt;&gt;"",IF(_xlfn.XLOOKUP(A95,'1C'!A:A,'1C'!A:A,0,0)&gt;0,1,0),"")</f>
        <v>0</v>
      </c>
      <c r="BB95" s="153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47" t="str">
        <f>IF(K96&lt;&gt;"",IFERROR(VLOOKUP(A96,'1C'!A:T,18,0),IFERROR(VLOOKUP(K96,Colors!D:E,2,0),"")),"")</f>
        <v>черный</v>
      </c>
      <c r="N96" s="149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tr">
        <f>IF(P96&lt;&gt;"",IFERROR(VLOOKUP(P96,MaterialsTypes!F:G,2,0),IFERROR(VLOOKUP(N96,MaterialsTypes100,2,0),"")),IFERROR(VLOOKUP(N96,MaterialsTypes100,2,0),""))</f>
        <v/>
      </c>
      <c r="R96" s="43" t="str">
        <f>IF(A96&lt;&gt;"",_xlfn.XLOOKUP(A96,'1C'!A:A,'1C'!K:K,_xlfn.XLOOKUP(C96,'1C'!S:S,'1C'!K:K,"",0),0),"")</f>
        <v>Унисекс</v>
      </c>
      <c r="V96" s="44">
        <v>2</v>
      </c>
      <c r="X96" s="44">
        <v>2</v>
      </c>
      <c r="Z96" s="44">
        <v>11</v>
      </c>
      <c r="AB96" s="44">
        <v>1</v>
      </c>
      <c r="AQ96" s="59">
        <f t="shared" si="1"/>
        <v>16</v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1.6</v>
      </c>
      <c r="AX96" s="43">
        <f t="shared" si="5"/>
        <v>2.4000000000000004</v>
      </c>
      <c r="AY96" s="156">
        <v>1811.8479999999997</v>
      </c>
      <c r="AZ96" s="151">
        <f t="shared" si="6"/>
        <v>28989.567999999996</v>
      </c>
      <c r="BA96" s="45">
        <f>IF(A96&lt;&gt;"",IF(_xlfn.XLOOKUP(A96,'1C'!A:A,'1C'!A:A,0,0)&gt;0,1,0),"")</f>
        <v>1</v>
      </c>
      <c r="BB96" s="153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6067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X97" s="44">
        <v>1</v>
      </c>
      <c r="Z97" s="44">
        <v>6</v>
      </c>
      <c r="AD97" s="44">
        <v>2</v>
      </c>
      <c r="AQ97" s="59">
        <f t="shared" si="1"/>
        <v>9</v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>
        <f t="shared" si="4"/>
        <v>0.9</v>
      </c>
      <c r="AX97" s="43">
        <f t="shared" si="5"/>
        <v>1.35</v>
      </c>
      <c r="AY97" s="156">
        <v>2365.6880000000001</v>
      </c>
      <c r="AZ97" s="151">
        <f t="shared" si="6"/>
        <v>21291.192000000003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6065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6026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6067</v>
      </c>
      <c r="O98" s="65"/>
      <c r="P98" s="63" t="s">
        <v>43</v>
      </c>
      <c r="Q98" s="58" t="s">
        <v>15</v>
      </c>
      <c r="R98" s="58" t="s">
        <v>382</v>
      </c>
      <c r="V98" s="44">
        <v>1</v>
      </c>
      <c r="X98" s="44">
        <v>5</v>
      </c>
      <c r="Z98" s="44">
        <v>7</v>
      </c>
      <c r="AB98" s="44">
        <v>5</v>
      </c>
      <c r="AD98" s="44">
        <v>3</v>
      </c>
      <c r="AQ98" s="59">
        <f t="shared" si="1"/>
        <v>21</v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>
        <f t="shared" si="4"/>
        <v>2.1</v>
      </c>
      <c r="AX98" s="43">
        <f t="shared" si="5"/>
        <v>3.1500000000000004</v>
      </c>
      <c r="AY98" s="156">
        <v>2682.1680000000001</v>
      </c>
      <c r="AZ98" s="151">
        <f t="shared" si="6"/>
        <v>56325.528000000006</v>
      </c>
      <c r="BA98" s="45">
        <f>IF(A98&lt;&gt;"",IF(_xlfn.XLOOKUP(A98,'1C'!A:A,'1C'!A:A,0,0)&gt;0,1,0),"")</f>
        <v>0</v>
      </c>
      <c r="BB98" s="153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6066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6026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6046</v>
      </c>
      <c r="O99" s="65"/>
      <c r="P99" s="63" t="s">
        <v>37</v>
      </c>
      <c r="Q99" s="58" t="s">
        <v>15</v>
      </c>
      <c r="R99" s="58" t="s">
        <v>382</v>
      </c>
      <c r="V99" s="44">
        <v>1</v>
      </c>
      <c r="X99" s="44">
        <v>6</v>
      </c>
      <c r="Z99" s="44">
        <v>8</v>
      </c>
      <c r="AB99" s="44">
        <v>6</v>
      </c>
      <c r="AD99" s="44">
        <v>3</v>
      </c>
      <c r="AQ99" s="59">
        <f t="shared" si="1"/>
        <v>24</v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>
        <f t="shared" si="4"/>
        <v>2.4000000000000004</v>
      </c>
      <c r="AX99" s="43">
        <f t="shared" si="5"/>
        <v>3.6000000000000005</v>
      </c>
      <c r="AY99" s="156">
        <v>2365.6880000000001</v>
      </c>
      <c r="AZ99" s="151">
        <f t="shared" si="6"/>
        <v>56776.512000000002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47" t="str">
        <f>IF(K100&lt;&gt;"",IFERROR(VLOOKUP(A100,'1C'!A:T,18,0),IFERROR(VLOOKUP(K100,Colors!D:E,2,0),"")),"")</f>
        <v>черный</v>
      </c>
      <c r="N100" s="149" t="s">
        <v>6046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V100" s="44">
        <v>1</v>
      </c>
      <c r="X100" s="44">
        <v>4</v>
      </c>
      <c r="Y100" s="44">
        <v>3</v>
      </c>
      <c r="Z100" s="44">
        <v>7</v>
      </c>
      <c r="AA100" s="44">
        <v>3</v>
      </c>
      <c r="AB100" s="44">
        <v>5</v>
      </c>
      <c r="AD100" s="44">
        <v>3</v>
      </c>
      <c r="AQ100" s="59">
        <f t="shared" si="1"/>
        <v>26</v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>
        <f t="shared" si="4"/>
        <v>2.6</v>
      </c>
      <c r="AX100" s="43">
        <f t="shared" si="5"/>
        <v>3.9000000000000004</v>
      </c>
      <c r="AY100" s="156">
        <v>2682.1680000000001</v>
      </c>
      <c r="AZ100" s="151">
        <f t="shared" si="6"/>
        <v>69736.368000000002</v>
      </c>
      <c r="BA100" s="45">
        <f>IF(A100&lt;&gt;"",IF(_xlfn.XLOOKUP(A100,'1C'!A:A,'1C'!A:A,0,0)&gt;0,1,0),"")</f>
        <v>1</v>
      </c>
      <c r="BB100" s="153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6064</v>
      </c>
      <c r="M101" s="66" t="s">
        <v>47</v>
      </c>
      <c r="N101" s="56" t="s">
        <v>6046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X101" s="44">
        <v>3</v>
      </c>
      <c r="Z101" s="44">
        <v>4</v>
      </c>
      <c r="AB101" s="44">
        <v>3</v>
      </c>
      <c r="AQ101" s="59">
        <f t="shared" si="1"/>
        <v>10</v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>
        <f t="shared" si="4"/>
        <v>1</v>
      </c>
      <c r="AX101" s="43">
        <f t="shared" si="5"/>
        <v>1.5000000000000002</v>
      </c>
      <c r="AY101" s="156">
        <v>2682.1680000000001</v>
      </c>
      <c r="AZ101" s="151">
        <f t="shared" si="6"/>
        <v>26821.68</v>
      </c>
      <c r="BA101" s="45">
        <f>IF(A101&lt;&gt;"",IF(_xlfn.XLOOKUP(A101,'1C'!A:A,'1C'!A:A,0,0)&gt;0,1,0),"")</f>
        <v>0</v>
      </c>
      <c r="BB101" s="153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6068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6026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6046</v>
      </c>
      <c r="O102" s="65"/>
      <c r="P102" s="63" t="s">
        <v>37</v>
      </c>
      <c r="Q102" s="58" t="s">
        <v>15</v>
      </c>
      <c r="R102" s="58" t="s">
        <v>382</v>
      </c>
      <c r="X102" s="44">
        <v>4</v>
      </c>
      <c r="Z102" s="44">
        <v>6</v>
      </c>
      <c r="AB102" s="44">
        <v>4</v>
      </c>
      <c r="AQ102" s="59">
        <f t="shared" si="1"/>
        <v>14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1.4000000000000001</v>
      </c>
      <c r="AX102" s="43">
        <f t="shared" si="5"/>
        <v>2.1000000000000005</v>
      </c>
      <c r="AY102" s="156">
        <v>1495.3679999999997</v>
      </c>
      <c r="AZ102" s="151">
        <f t="shared" si="6"/>
        <v>20935.151999999995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6068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6026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6046</v>
      </c>
      <c r="O103" s="65"/>
      <c r="P103" s="63" t="s">
        <v>37</v>
      </c>
      <c r="Q103" s="58" t="s">
        <v>15</v>
      </c>
      <c r="R103" s="58" t="s">
        <v>382</v>
      </c>
      <c r="X103" s="44">
        <v>4</v>
      </c>
      <c r="Z103" s="44">
        <v>6</v>
      </c>
      <c r="AB103" s="44">
        <v>4</v>
      </c>
      <c r="AQ103" s="59">
        <f t="shared" si="1"/>
        <v>14</v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>
        <f t="shared" si="4"/>
        <v>1.4000000000000001</v>
      </c>
      <c r="AX103" s="43">
        <f t="shared" si="5"/>
        <v>2.1000000000000005</v>
      </c>
      <c r="AY103" s="156">
        <v>1495.3679999999997</v>
      </c>
      <c r="AZ103" s="151">
        <f t="shared" si="6"/>
        <v>20935.151999999995</v>
      </c>
      <c r="BA103" s="45">
        <f>IF(A103&lt;&gt;"",IF(_xlfn.XLOOKUP(A103,'1C'!A:A,'1C'!A:A,0,0)&gt;0,1,0),"")</f>
        <v>0</v>
      </c>
      <c r="BB103" s="153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47" t="str">
        <f>IF(K104&lt;&gt;"",IFERROR(VLOOKUP(A104,'1C'!A:T,18,0),IFERROR(VLOOKUP(K104,Colors!D:E,2,0),"")),"")</f>
        <v>голубой</v>
      </c>
      <c r="N104" s="149" t="s">
        <v>6046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Z104" s="44">
        <v>3</v>
      </c>
      <c r="AB104" s="44">
        <v>2</v>
      </c>
      <c r="AQ104" s="59">
        <f t="shared" si="1"/>
        <v>5</v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>
        <f t="shared" si="4"/>
        <v>0.5</v>
      </c>
      <c r="AX104" s="43">
        <f t="shared" si="5"/>
        <v>0.75000000000000011</v>
      </c>
      <c r="AY104" s="156">
        <v>2128.328</v>
      </c>
      <c r="AZ104" s="151">
        <f t="shared" si="6"/>
        <v>10641.64</v>
      </c>
      <c r="BA104" s="45">
        <f>IF(A104&lt;&gt;"",IF(_xlfn.XLOOKUP(A104,'1C'!A:A,'1C'!A:A,0,0)&gt;0,1,0),"")</f>
        <v>1</v>
      </c>
      <c r="BB104" s="153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47" t="str">
        <f>IF(K105&lt;&gt;"",IFERROR(VLOOKUP(A105,'1C'!A:T,18,0),IFERROR(VLOOKUP(K105,Colors!D:E,2,0),"")),"")</f>
        <v>синий</v>
      </c>
      <c r="N105" s="149" t="s">
        <v>6086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Z105" s="44">
        <v>3</v>
      </c>
      <c r="AQ105" s="59">
        <f t="shared" si="1"/>
        <v>3</v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>
        <f t="shared" si="4"/>
        <v>0.30000000000000004</v>
      </c>
      <c r="AX105" s="43">
        <f t="shared" si="5"/>
        <v>0.45000000000000007</v>
      </c>
      <c r="AY105" s="156">
        <v>1811.8479999999997</v>
      </c>
      <c r="AZ105" s="151">
        <f t="shared" si="6"/>
        <v>5435.543999999999</v>
      </c>
      <c r="BA105" s="45">
        <f>IF(A105&lt;&gt;"",IF(_xlfn.XLOOKUP(A105,'1C'!A:A,'1C'!A:A,0,0)&gt;0,1,0),"")</f>
        <v>1</v>
      </c>
      <c r="BB105" s="153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6069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6026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6046</v>
      </c>
      <c r="O106" s="65"/>
      <c r="P106" s="63" t="s">
        <v>37</v>
      </c>
      <c r="Q106" s="58" t="s">
        <v>15</v>
      </c>
      <c r="R106" s="58" t="s">
        <v>382</v>
      </c>
      <c r="V106" s="44">
        <v>1</v>
      </c>
      <c r="X106" s="44">
        <v>5</v>
      </c>
      <c r="Z106" s="44">
        <v>8</v>
      </c>
      <c r="AB106" s="44">
        <v>5</v>
      </c>
      <c r="AD106" s="44">
        <v>2</v>
      </c>
      <c r="AQ106" s="59">
        <f t="shared" si="1"/>
        <v>21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2.1</v>
      </c>
      <c r="AX106" s="43">
        <f t="shared" si="5"/>
        <v>3.1500000000000004</v>
      </c>
      <c r="AY106" s="156">
        <v>2365.6880000000001</v>
      </c>
      <c r="AZ106" s="151">
        <f t="shared" si="6"/>
        <v>49679.448000000004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6069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6026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6046</v>
      </c>
      <c r="O107" s="65"/>
      <c r="P107" s="63" t="s">
        <v>37</v>
      </c>
      <c r="Q107" s="58" t="s">
        <v>15</v>
      </c>
      <c r="R107" s="58" t="s">
        <v>382</v>
      </c>
      <c r="V107" s="44">
        <v>1</v>
      </c>
      <c r="X107" s="44">
        <v>5</v>
      </c>
      <c r="Z107" s="44">
        <v>8</v>
      </c>
      <c r="AB107" s="44">
        <v>5</v>
      </c>
      <c r="AD107" s="44">
        <v>2</v>
      </c>
      <c r="AQ107" s="59">
        <f t="shared" si="1"/>
        <v>21</v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>
        <f t="shared" si="4"/>
        <v>2.1</v>
      </c>
      <c r="AX107" s="43">
        <f t="shared" si="5"/>
        <v>3.1500000000000004</v>
      </c>
      <c r="AY107" s="156">
        <v>2365.6880000000001</v>
      </c>
      <c r="AZ107" s="151">
        <f t="shared" si="6"/>
        <v>49679.448000000004</v>
      </c>
      <c r="BA107" s="45">
        <f>IF(A107&lt;&gt;"",IF(_xlfn.XLOOKUP(A107,'1C'!A:A,'1C'!A:A,0,0)&gt;0,1,0),"")</f>
        <v>0</v>
      </c>
      <c r="BB107" s="153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02-687-38</v>
      </c>
      <c r="C108" s="44">
        <v>6193301</v>
      </c>
      <c r="D108" s="44" t="s">
        <v>6070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6026</v>
      </c>
      <c r="J108" s="43" t="str">
        <f>'1C'!$AF$1</f>
        <v>STETSON</v>
      </c>
      <c r="K108" s="104">
        <v>229</v>
      </c>
      <c r="L108" s="63" t="s">
        <v>97</v>
      </c>
      <c r="M108" s="66" t="s">
        <v>47</v>
      </c>
      <c r="N108" s="63" t="s">
        <v>6046</v>
      </c>
      <c r="O108" s="65"/>
      <c r="P108" s="63" t="s">
        <v>37</v>
      </c>
      <c r="Q108" s="58" t="s">
        <v>15</v>
      </c>
      <c r="R108" s="58" t="s">
        <v>382</v>
      </c>
      <c r="V108" s="44">
        <v>1</v>
      </c>
      <c r="X108" s="44">
        <v>5</v>
      </c>
      <c r="Z108" s="44">
        <v>8</v>
      </c>
      <c r="AB108" s="44">
        <v>5</v>
      </c>
      <c r="AD108" s="44">
        <v>2</v>
      </c>
      <c r="AQ108" s="59">
        <f t="shared" si="1"/>
        <v>21</v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>
        <f t="shared" si="4"/>
        <v>2.1</v>
      </c>
      <c r="AX108" s="43">
        <f t="shared" si="5"/>
        <v>3.1500000000000004</v>
      </c>
      <c r="AY108" s="156">
        <v>2128.328</v>
      </c>
      <c r="AZ108" s="151">
        <f t="shared" si="6"/>
        <v>44694.887999999999</v>
      </c>
      <c r="BA108" s="45">
        <f>IF(A108&lt;&gt;"",IF(_xlfn.XLOOKUP(A108,'1C'!A:A,'1C'!A:A,0,0)&gt;0,1,0),"")</f>
        <v>0</v>
      </c>
      <c r="BB108" s="153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6070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6026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6046</v>
      </c>
      <c r="O109" s="65"/>
      <c r="P109" s="63" t="s">
        <v>37</v>
      </c>
      <c r="Q109" s="58" t="s">
        <v>15</v>
      </c>
      <c r="R109" s="58" t="s">
        <v>382</v>
      </c>
      <c r="V109" s="44">
        <v>1</v>
      </c>
      <c r="X109" s="44">
        <v>5</v>
      </c>
      <c r="Z109" s="44">
        <v>8</v>
      </c>
      <c r="AB109" s="44">
        <v>5</v>
      </c>
      <c r="AD109" s="44">
        <v>2</v>
      </c>
      <c r="AQ109" s="59">
        <f t="shared" si="1"/>
        <v>21</v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>
        <f t="shared" si="4"/>
        <v>2.1</v>
      </c>
      <c r="AX109" s="43">
        <f t="shared" si="5"/>
        <v>3.1500000000000004</v>
      </c>
      <c r="AY109" s="156">
        <v>2128.328</v>
      </c>
      <c r="AZ109" s="151">
        <f t="shared" si="6"/>
        <v>44694.887999999999</v>
      </c>
      <c r="BA109" s="45">
        <f>IF(A109&lt;&gt;"",IF(_xlfn.XLOOKUP(A109,'1C'!A:A,'1C'!A:A,0,0)&gt;0,1,0),"")</f>
        <v>0</v>
      </c>
      <c r="BB109" s="153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6071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6026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6046</v>
      </c>
      <c r="O110" s="65"/>
      <c r="P110" s="63" t="s">
        <v>37</v>
      </c>
      <c r="Q110" s="58" t="s">
        <v>15</v>
      </c>
      <c r="R110" s="58" t="s">
        <v>382</v>
      </c>
      <c r="V110" s="44">
        <v>1</v>
      </c>
      <c r="X110" s="44">
        <v>5</v>
      </c>
      <c r="Z110" s="44">
        <v>8</v>
      </c>
      <c r="AB110" s="44">
        <v>5</v>
      </c>
      <c r="AD110" s="44">
        <v>2</v>
      </c>
      <c r="AQ110" s="59">
        <f t="shared" si="1"/>
        <v>21</v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>
        <f t="shared" si="4"/>
        <v>2.1</v>
      </c>
      <c r="AX110" s="43">
        <f t="shared" si="5"/>
        <v>3.1500000000000004</v>
      </c>
      <c r="AY110" s="156">
        <v>2128.328</v>
      </c>
      <c r="AZ110" s="151">
        <f t="shared" si="6"/>
        <v>44694.887999999999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02-688-18</v>
      </c>
      <c r="C111" s="44">
        <v>6613303</v>
      </c>
      <c r="D111" s="44" t="s">
        <v>6071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6026</v>
      </c>
      <c r="J111" s="43" t="str">
        <f>'1C'!$AF$1</f>
        <v>STETSON</v>
      </c>
      <c r="K111" s="104">
        <v>229</v>
      </c>
      <c r="L111" s="63" t="s">
        <v>185</v>
      </c>
      <c r="M111" s="66" t="s">
        <v>47</v>
      </c>
      <c r="N111" s="63" t="s">
        <v>6046</v>
      </c>
      <c r="O111" s="65"/>
      <c r="P111" s="63" t="s">
        <v>37</v>
      </c>
      <c r="Q111" s="58" t="s">
        <v>15</v>
      </c>
      <c r="R111" s="58" t="s">
        <v>382</v>
      </c>
      <c r="V111" s="44">
        <v>1</v>
      </c>
      <c r="X111" s="44">
        <v>5</v>
      </c>
      <c r="Z111" s="44">
        <v>8</v>
      </c>
      <c r="AB111" s="44">
        <v>5</v>
      </c>
      <c r="AD111" s="44">
        <v>2</v>
      </c>
      <c r="AQ111" s="59">
        <f t="shared" si="1"/>
        <v>21</v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>
        <f t="shared" si="4"/>
        <v>2.1</v>
      </c>
      <c r="AX111" s="43">
        <f t="shared" si="5"/>
        <v>3.1500000000000004</v>
      </c>
      <c r="AY111" s="156">
        <v>2128.328</v>
      </c>
      <c r="AZ111" s="151">
        <f t="shared" si="6"/>
        <v>44694.887999999999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47" t="str">
        <f>IF(K112&lt;&gt;"",IFERROR(VLOOKUP(A112,'1C'!A:T,18,0),IFERROR(VLOOKUP(K112,Colors!D:E,2,0),"")),"")</f>
        <v>серый</v>
      </c>
      <c r="N112" s="149" t="s">
        <v>6046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V112" s="44">
        <v>1</v>
      </c>
      <c r="X112" s="44">
        <v>4</v>
      </c>
      <c r="Z112" s="44">
        <v>8</v>
      </c>
      <c r="AB112" s="44">
        <v>4</v>
      </c>
      <c r="AD112" s="44">
        <v>1</v>
      </c>
      <c r="AQ112" s="59">
        <f t="shared" si="1"/>
        <v>18</v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>
        <f t="shared" si="4"/>
        <v>1.8</v>
      </c>
      <c r="AX112" s="43">
        <f t="shared" si="5"/>
        <v>2.7</v>
      </c>
      <c r="AY112" s="156">
        <v>2128.328</v>
      </c>
      <c r="AZ112" s="151">
        <f t="shared" si="6"/>
        <v>38309.904000000002</v>
      </c>
      <c r="BA112" s="45">
        <f>IF(A112&lt;&gt;"",IF(_xlfn.XLOOKUP(A112,'1C'!A:A,'1C'!A:A,0,0)&gt;0,1,0),"")</f>
        <v>1</v>
      </c>
      <c r="BB112" s="153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47" t="str">
        <f>IF(K113&lt;&gt;"",IFERROR(VLOOKUP(A113,'1C'!A:T,18,0),IFERROR(VLOOKUP(K113,Colors!D:E,2,0),"")),"")</f>
        <v>бежевый</v>
      </c>
      <c r="N113" s="149" t="s">
        <v>6046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X113" s="44">
        <v>3</v>
      </c>
      <c r="Z113" s="44">
        <v>3</v>
      </c>
      <c r="AB113" s="44">
        <v>3</v>
      </c>
      <c r="AQ113" s="59">
        <f t="shared" si="1"/>
        <v>9</v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>
        <f t="shared" si="4"/>
        <v>0.9</v>
      </c>
      <c r="AX113" s="43">
        <f t="shared" si="5"/>
        <v>1.35</v>
      </c>
      <c r="AY113" s="156">
        <v>2128.328</v>
      </c>
      <c r="AZ113" s="151">
        <f t="shared" si="6"/>
        <v>19154.952000000001</v>
      </c>
      <c r="BA113" s="45">
        <f>IF(A113&lt;&gt;"",IF(_xlfn.XLOOKUP(A113,'1C'!A:A,'1C'!A:A,0,0)&gt;0,1,0),"")</f>
        <v>1</v>
      </c>
      <c r="BB113" s="153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6072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6026</v>
      </c>
      <c r="J114" s="43" t="str">
        <f>'1C'!$AF$1</f>
        <v>STETSON</v>
      </c>
      <c r="K114" s="104">
        <v>6</v>
      </c>
      <c r="L114" s="63" t="s">
        <v>86</v>
      </c>
      <c r="M114" s="66"/>
      <c r="N114" s="63" t="s">
        <v>6075</v>
      </c>
      <c r="O114" s="65"/>
      <c r="P114" s="63" t="s">
        <v>37</v>
      </c>
      <c r="Q114" s="58" t="s">
        <v>15</v>
      </c>
      <c r="R114" s="58" t="s">
        <v>382</v>
      </c>
      <c r="X114" s="44">
        <v>4</v>
      </c>
      <c r="Z114" s="44">
        <v>6</v>
      </c>
      <c r="AB114" s="44">
        <v>4</v>
      </c>
      <c r="AD114" s="44">
        <v>1</v>
      </c>
      <c r="AQ114" s="59">
        <f t="shared" si="1"/>
        <v>15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1.5</v>
      </c>
      <c r="AX114" s="43">
        <f t="shared" si="5"/>
        <v>2.2500000000000004</v>
      </c>
      <c r="AY114" s="156">
        <v>2998.6479999999997</v>
      </c>
      <c r="AZ114" s="151">
        <f t="shared" si="6"/>
        <v>44979.719999999994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6073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6044</v>
      </c>
      <c r="J115" s="43" t="str">
        <f>'1C'!$AF$1</f>
        <v>STETSON</v>
      </c>
      <c r="K115" s="104">
        <v>267</v>
      </c>
      <c r="L115" s="63" t="s">
        <v>86</v>
      </c>
      <c r="M115" s="66"/>
      <c r="N115" s="63" t="s">
        <v>6076</v>
      </c>
      <c r="O115" s="65"/>
      <c r="P115" s="63" t="s">
        <v>44</v>
      </c>
      <c r="Q115" s="58" t="s">
        <v>15</v>
      </c>
      <c r="R115" s="58" t="s">
        <v>382</v>
      </c>
      <c r="X115" s="44">
        <v>1</v>
      </c>
      <c r="Z115" s="44">
        <v>2</v>
      </c>
      <c r="AB115" s="44">
        <v>1</v>
      </c>
      <c r="AQ115" s="59">
        <f t="shared" si="1"/>
        <v>4</v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>
        <f t="shared" si="4"/>
        <v>0.4</v>
      </c>
      <c r="AX115" s="43">
        <f t="shared" si="5"/>
        <v>0.60000000000000009</v>
      </c>
      <c r="AY115" s="156">
        <v>3948.0880000000002</v>
      </c>
      <c r="AZ115" s="151">
        <f t="shared" si="6"/>
        <v>15792.352000000001</v>
      </c>
      <c r="BA115" s="45">
        <f>IF(A115&lt;&gt;"",IF(_xlfn.XLOOKUP(A115,'1C'!A:A,'1C'!A:A,0,0)&gt;0,1,0),"")</f>
        <v>0</v>
      </c>
      <c r="BB115" s="153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6074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6044</v>
      </c>
      <c r="J116" s="43" t="str">
        <f>'1C'!$AF$1</f>
        <v>STETSON</v>
      </c>
      <c r="K116" s="104">
        <v>322</v>
      </c>
      <c r="L116" s="63" t="s">
        <v>256</v>
      </c>
      <c r="M116" s="66"/>
      <c r="N116" s="63" t="s">
        <v>6077</v>
      </c>
      <c r="O116" s="65"/>
      <c r="P116" s="63" t="s">
        <v>44</v>
      </c>
      <c r="Q116" s="58" t="s">
        <v>15</v>
      </c>
      <c r="R116" s="58" t="s">
        <v>382</v>
      </c>
      <c r="X116" s="44">
        <v>2</v>
      </c>
      <c r="Z116" s="44">
        <v>4</v>
      </c>
      <c r="AB116" s="44">
        <v>3</v>
      </c>
      <c r="AQ116" s="59">
        <f t="shared" si="1"/>
        <v>9</v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>
        <f t="shared" si="4"/>
        <v>0.9</v>
      </c>
      <c r="AX116" s="43">
        <f t="shared" si="5"/>
        <v>1.35</v>
      </c>
      <c r="AY116" s="156">
        <v>3948.0880000000002</v>
      </c>
      <c r="AZ116" s="151">
        <f t="shared" si="6"/>
        <v>35532.792000000001</v>
      </c>
      <c r="BA116" s="45">
        <f>IF(A116&lt;&gt;"",IF(_xlfn.XLOOKUP(A116,'1C'!A:A,'1C'!A:A,0,0)&gt;0,1,0),"")</f>
        <v>0</v>
      </c>
      <c r="BB116" s="153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/>
      <c r="N117" s="56" t="s">
        <v>6077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X117" s="44">
        <v>2</v>
      </c>
      <c r="Z117" s="44">
        <v>4</v>
      </c>
      <c r="AB117" s="44">
        <v>3</v>
      </c>
      <c r="AQ117" s="59">
        <f t="shared" si="1"/>
        <v>9</v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>
        <f t="shared" si="4"/>
        <v>0.9</v>
      </c>
      <c r="AX117" s="43">
        <f t="shared" si="5"/>
        <v>1.35</v>
      </c>
      <c r="AY117" s="156">
        <v>3948.0880000000002</v>
      </c>
      <c r="AZ117" s="151">
        <f t="shared" si="6"/>
        <v>35532.792000000001</v>
      </c>
      <c r="BA117" s="45">
        <f>IF(A117&lt;&gt;"",IF(_xlfn.XLOOKUP(A117,'1C'!A:A,'1C'!A:A,0,0)&gt;0,1,0),"")</f>
        <v>0</v>
      </c>
      <c r="BB117" s="153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47" t="str">
        <f>IF(K118&lt;&gt;"",IFERROR(VLOOKUP(A118,'1C'!A:T,18,0),IFERROR(VLOOKUP(K118,Colors!D:E,2,0),"")),"")</f>
        <v>черный</v>
      </c>
      <c r="N118" s="149" t="s">
        <v>6087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V118" s="44">
        <v>2</v>
      </c>
      <c r="X118" s="44">
        <v>8</v>
      </c>
      <c r="Z118" s="44">
        <v>12</v>
      </c>
      <c r="AB118" s="44">
        <v>7</v>
      </c>
      <c r="AQ118" s="59">
        <f t="shared" si="1"/>
        <v>29</v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56">
        <v>4826.32</v>
      </c>
      <c r="AZ118" s="151">
        <f t="shared" si="6"/>
        <v>139963.28</v>
      </c>
      <c r="BA118" s="45">
        <f>IF(A118&lt;&gt;"",IF(_xlfn.XLOOKUP(A118,'1C'!A:A,'1C'!A:A,0,0)&gt;0,1,0),"")</f>
        <v>1</v>
      </c>
      <c r="BB118" s="153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X119" s="44">
        <v>8</v>
      </c>
      <c r="Z119" s="44">
        <v>9</v>
      </c>
      <c r="AQ119" s="59">
        <f t="shared" si="1"/>
        <v>17</v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>
        <f t="shared" si="4"/>
        <v>1.7000000000000002</v>
      </c>
      <c r="AX119" s="43">
        <f t="shared" si="5"/>
        <v>2.5500000000000003</v>
      </c>
      <c r="AY119" s="156">
        <v>4509.8399999999992</v>
      </c>
      <c r="AZ119" s="151">
        <f t="shared" si="6"/>
        <v>76667.279999999984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47" t="str">
        <f>IF(K120&lt;&gt;"",IFERROR(VLOOKUP(A120,'1C'!A:T,18,0),IFERROR(VLOOKUP(K120,Colors!D:E,2,0),"")),"")</f>
        <v>коричневый</v>
      </c>
      <c r="N120" s="149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X120" s="44">
        <v>2</v>
      </c>
      <c r="Z120" s="44">
        <v>9</v>
      </c>
      <c r="AB120" s="44">
        <v>7</v>
      </c>
      <c r="AQ120" s="59">
        <f t="shared" si="1"/>
        <v>18</v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>
        <f t="shared" si="4"/>
        <v>1.8</v>
      </c>
      <c r="AX120" s="43">
        <f t="shared" si="5"/>
        <v>2.7</v>
      </c>
      <c r="AY120" s="156">
        <v>4509.8399999999992</v>
      </c>
      <c r="AZ120" s="151">
        <f t="shared" si="6"/>
        <v>81177.119999999981</v>
      </c>
      <c r="BA120" s="45">
        <f>IF(A120&lt;&gt;"",IF(_xlfn.XLOOKUP(A120,'1C'!A:A,'1C'!A:A,0,0)&gt;0,1,0),"")</f>
        <v>1</v>
      </c>
      <c r="BB120" s="153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44">
        <v>10</v>
      </c>
      <c r="AQ121" s="59">
        <f t="shared" si="1"/>
        <v>10</v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>
        <f t="shared" si="4"/>
        <v>1</v>
      </c>
      <c r="AX121" s="43">
        <f t="shared" si="5"/>
        <v>1.5000000000000002</v>
      </c>
      <c r="AY121" s="156">
        <v>2128.328</v>
      </c>
      <c r="AZ121" s="151">
        <f t="shared" si="6"/>
        <v>21283.279999999999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47" t="str">
        <f>IF(K122&lt;&gt;"",IFERROR(VLOOKUP(A122,'1C'!A:T,18,0),IFERROR(VLOOKUP(K122,Colors!D:E,2,0),"")),"")</f>
        <v>коричневый</v>
      </c>
      <c r="N122" s="149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S122" s="44">
        <v>5</v>
      </c>
      <c r="AQ122" s="59">
        <f t="shared" si="1"/>
        <v>5</v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>
        <f t="shared" si="4"/>
        <v>0.5</v>
      </c>
      <c r="AX122" s="43">
        <f t="shared" si="5"/>
        <v>0.75000000000000011</v>
      </c>
      <c r="AY122" s="156">
        <v>2128.328</v>
      </c>
      <c r="AZ122" s="151">
        <f t="shared" si="6"/>
        <v>10641.64</v>
      </c>
      <c r="BA122" s="45">
        <f>IF(A122&lt;&gt;"",IF(_xlfn.XLOOKUP(A122,'1C'!A:A,'1C'!A:A,0,0)&gt;0,1,0),"")</f>
        <v>1</v>
      </c>
      <c r="BB122" s="153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47" t="str">
        <f>IF(K123&lt;&gt;"",IFERROR(VLOOKUP(A123,'1C'!A:T,18,0),IFERROR(VLOOKUP(K123,Colors!D:E,2,0),"")),"")</f>
        <v>коричневый</v>
      </c>
      <c r="N123" s="149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S123" s="44">
        <v>5</v>
      </c>
      <c r="AQ123" s="59">
        <f t="shared" si="1"/>
        <v>5</v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>
        <f t="shared" si="4"/>
        <v>0.5</v>
      </c>
      <c r="AX123" s="43">
        <f t="shared" si="5"/>
        <v>0.75000000000000011</v>
      </c>
      <c r="AY123" s="156">
        <v>2128.328</v>
      </c>
      <c r="AZ123" s="151">
        <f t="shared" si="6"/>
        <v>10641.64</v>
      </c>
      <c r="BA123" s="45">
        <f>IF(A123&lt;&gt;"",IF(_xlfn.XLOOKUP(A123,'1C'!A:A,'1C'!A:A,0,0)&gt;0,1,0),"")</f>
        <v>1</v>
      </c>
      <c r="BB123" s="153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tr">
        <f>IF(P124&lt;&gt;"",IFERROR(VLOOKUP(P124,MaterialsTypes!F:G,2,0),IFERROR(VLOOKUP(N124,MaterialsTypes100,2,0),"")),IFERROR(VLOOKUP(N124,MaterialsTypes100,2,0),""))</f>
        <v/>
      </c>
      <c r="R124" s="43" t="str">
        <f>IF(A124&lt;&gt;"",_xlfn.XLOOKUP(A124,'1C'!A:A,'1C'!K:K,_xlfn.XLOOKUP(C124,'1C'!S:S,'1C'!K:K,"",0),0),"")</f>
        <v>Унисекс</v>
      </c>
      <c r="Z124" s="44">
        <v>2</v>
      </c>
      <c r="AB124" s="44">
        <v>2</v>
      </c>
      <c r="AQ124" s="59">
        <f t="shared" si="1"/>
        <v>4</v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>
        <f t="shared" si="4"/>
        <v>0.4</v>
      </c>
      <c r="AX124" s="43">
        <f t="shared" si="5"/>
        <v>0.60000000000000009</v>
      </c>
      <c r="AY124" s="156">
        <v>2128.328</v>
      </c>
      <c r="AZ124" s="151">
        <f t="shared" si="6"/>
        <v>8513.3119999999999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tr">
        <f>IF(P125&lt;&gt;"",IFERROR(VLOOKUP(P125,MaterialsTypes!F:G,2,0),IFERROR(VLOOKUP(N125,MaterialsTypes100,2,0),"")),IFERROR(VLOOKUP(N125,MaterialsTypes100,2,0),""))</f>
        <v/>
      </c>
      <c r="R125" s="43" t="str">
        <f>IF(A125&lt;&gt;"",_xlfn.XLOOKUP(A125,'1C'!A:A,'1C'!K:K,_xlfn.XLOOKUP(C125,'1C'!S:S,'1C'!K:K,"",0),0),"")</f>
        <v>Унисекс</v>
      </c>
      <c r="X125" s="44">
        <v>3</v>
      </c>
      <c r="Z125" s="44">
        <v>4</v>
      </c>
      <c r="AB125" s="44">
        <v>3</v>
      </c>
      <c r="AQ125" s="59">
        <f t="shared" si="1"/>
        <v>10</v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>
        <f t="shared" si="4"/>
        <v>1</v>
      </c>
      <c r="AX125" s="43">
        <f t="shared" si="5"/>
        <v>1.5000000000000002</v>
      </c>
      <c r="AY125" s="156">
        <v>2128.328</v>
      </c>
      <c r="AZ125" s="151">
        <f t="shared" si="6"/>
        <v>21283.279999999999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tr">
        <f>IF(P126&lt;&gt;"",IFERROR(VLOOKUP(P126,MaterialsTypes!F:G,2,0),IFERROR(VLOOKUP(N126,MaterialsTypes100,2,0),"")),IFERROR(VLOOKUP(N126,MaterialsTypes100,2,0),""))</f>
        <v/>
      </c>
      <c r="R126" s="59" t="str">
        <f>IF(A126&lt;&gt;"",_xlfn.XLOOKUP(A126,'1C'!A:A,'1C'!K:K,_xlfn.XLOOKUP(C126,'1C'!S:S,'1C'!K:K,"",0),0),"")</f>
        <v>Унисекс</v>
      </c>
      <c r="Z126" s="44">
        <v>4</v>
      </c>
      <c r="AB126" s="44">
        <v>4</v>
      </c>
      <c r="AD126" s="44">
        <v>2</v>
      </c>
      <c r="AQ126" s="59">
        <f t="shared" si="1"/>
        <v>10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1</v>
      </c>
      <c r="AX126" s="43">
        <f t="shared" si="5"/>
        <v>1.5000000000000002</v>
      </c>
      <c r="AY126" s="156">
        <v>2128.328</v>
      </c>
      <c r="AZ126" s="151">
        <f t="shared" si="6"/>
        <v>21283.279999999999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/>
      </c>
      <c r="R127" s="43" t="str">
        <f>IF(A127&lt;&gt;"",_xlfn.XLOOKUP(A127,'1C'!A:A,'1C'!K:K,_xlfn.XLOOKUP(C127,'1C'!S:S,'1C'!K:K,"",0),0),"")</f>
        <v>Унисекс</v>
      </c>
      <c r="X127" s="44">
        <v>2</v>
      </c>
      <c r="Z127" s="44">
        <v>8</v>
      </c>
      <c r="AB127" s="44">
        <v>10</v>
      </c>
      <c r="AD127" s="44">
        <v>5</v>
      </c>
      <c r="AQ127" s="59">
        <f t="shared" si="1"/>
        <v>25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2.5</v>
      </c>
      <c r="AX127" s="43">
        <f t="shared" si="5"/>
        <v>3.7500000000000004</v>
      </c>
      <c r="AY127" s="156">
        <v>2128.328</v>
      </c>
      <c r="AZ127" s="151">
        <f t="shared" si="6"/>
        <v>53208.2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tr">
        <f>IF(P128&lt;&gt;"",IFERROR(VLOOKUP(P128,MaterialsTypes!F:G,2,0),IFERROR(VLOOKUP(N128,MaterialsTypes100,2,0),"")),IFERROR(VLOOKUP(N128,MaterialsTypes100,2,0),""))</f>
        <v/>
      </c>
      <c r="R128" s="59" t="str">
        <f>IF(A128&lt;&gt;"",_xlfn.XLOOKUP(A128,'1C'!A:A,'1C'!K:K,_xlfn.XLOOKUP(C128,'1C'!S:S,'1C'!K:K,"",0),0),"")</f>
        <v>Унисекс</v>
      </c>
      <c r="X128" s="44">
        <v>2</v>
      </c>
      <c r="Z128" s="44">
        <v>6</v>
      </c>
      <c r="AB128" s="44">
        <v>6</v>
      </c>
      <c r="AD128" s="44">
        <v>3</v>
      </c>
      <c r="AQ128" s="59">
        <f t="shared" si="1"/>
        <v>17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1.7000000000000002</v>
      </c>
      <c r="AX128" s="43">
        <f t="shared" si="5"/>
        <v>2.5500000000000003</v>
      </c>
      <c r="AY128" s="156">
        <v>2128.328</v>
      </c>
      <c r="AZ128" s="151">
        <f t="shared" si="6"/>
        <v>36181.576000000001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/>
      </c>
      <c r="R129" s="43" t="str">
        <f>IF(A129&lt;&gt;"",_xlfn.XLOOKUP(A129,'1C'!A:A,'1C'!K:K,_xlfn.XLOOKUP(C129,'1C'!S:S,'1C'!K:K,"",0),0),"")</f>
        <v>Унисекс</v>
      </c>
      <c r="Z129" s="44">
        <v>13</v>
      </c>
      <c r="AB129" s="44">
        <v>13</v>
      </c>
      <c r="AD129" s="44">
        <v>6</v>
      </c>
      <c r="AQ129" s="59">
        <f t="shared" si="1"/>
        <v>32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3.2</v>
      </c>
      <c r="AX129" s="43">
        <f t="shared" si="5"/>
        <v>4.8000000000000007</v>
      </c>
      <c r="AY129" s="156">
        <v>2128.328</v>
      </c>
      <c r="AZ129" s="151">
        <f t="shared" si="6"/>
        <v>68106.495999999999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tr">
        <f>IF(P130&lt;&gt;"",IFERROR(VLOOKUP(P130,MaterialsTypes!F:G,2,0),IFERROR(VLOOKUP(N130,MaterialsTypes100,2,0),"")),IFERROR(VLOOKUP(N130,MaterialsTypes100,2,0),""))</f>
        <v/>
      </c>
      <c r="R130" s="43" t="str">
        <f>IF(A130&lt;&gt;"",_xlfn.XLOOKUP(A130,'1C'!A:A,'1C'!K:K,_xlfn.XLOOKUP(C130,'1C'!S:S,'1C'!K:K,"",0),0),"")</f>
        <v>Унисекс</v>
      </c>
      <c r="X130" s="44">
        <v>6</v>
      </c>
      <c r="Z130" s="44">
        <v>13</v>
      </c>
      <c r="AB130" s="44">
        <v>11</v>
      </c>
      <c r="AD130" s="44">
        <v>6</v>
      </c>
      <c r="AQ130" s="59">
        <f t="shared" si="1"/>
        <v>36</v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>
        <f t="shared" si="4"/>
        <v>3.6</v>
      </c>
      <c r="AX130" s="43">
        <f t="shared" si="5"/>
        <v>5.4</v>
      </c>
      <c r="AY130" s="156">
        <v>2128.328</v>
      </c>
      <c r="AZ130" s="151">
        <f t="shared" si="6"/>
        <v>76619.808000000005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47" t="str">
        <f>IF(K131&lt;&gt;"",IFERROR(VLOOKUP(A131,'1C'!A:T,18,0),IFERROR(VLOOKUP(K131,Colors!D:E,2,0),"")),"")</f>
        <v>черный</v>
      </c>
      <c r="N131" s="149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tr">
        <f>IF(P131&lt;&gt;"",IFERROR(VLOOKUP(P131,MaterialsTypes!F:G,2,0),IFERROR(VLOOKUP(N131,MaterialsTypes100,2,0),"")),IFERROR(VLOOKUP(N131,MaterialsTypes100,2,0),""))</f>
        <v/>
      </c>
      <c r="R131" s="43" t="str">
        <f>IF(A131&lt;&gt;"",_xlfn.XLOOKUP(A131,'1C'!A:A,'1C'!K:K,_xlfn.XLOOKUP(C131,'1C'!S:S,'1C'!K:K,"",0),0),"")</f>
        <v>Унисекс</v>
      </c>
      <c r="V131" s="44">
        <v>2</v>
      </c>
      <c r="X131" s="44">
        <v>3</v>
      </c>
      <c r="Z131" s="44">
        <v>19</v>
      </c>
      <c r="AB131" s="44">
        <v>15</v>
      </c>
      <c r="AD131" s="44">
        <v>7</v>
      </c>
      <c r="AQ131" s="59">
        <f t="shared" si="1"/>
        <v>46</v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>
        <f t="shared" si="4"/>
        <v>4.6000000000000005</v>
      </c>
      <c r="AX131" s="43">
        <f t="shared" si="5"/>
        <v>6.9000000000000012</v>
      </c>
      <c r="AY131" s="156">
        <v>1178.8879999999997</v>
      </c>
      <c r="AZ131" s="151">
        <f t="shared" si="6"/>
        <v>54228.847999999984</v>
      </c>
      <c r="BA131" s="45">
        <f>IF(A131&lt;&gt;"",IF(_xlfn.XLOOKUP(A131,'1C'!A:A,'1C'!A:A,0,0)&gt;0,1,0),"")</f>
        <v>1</v>
      </c>
      <c r="BB131" s="153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47" t="str">
        <f>IF(K132&lt;&gt;"",IFERROR(VLOOKUP(A132,'1C'!A:T,18,0),IFERROR(VLOOKUP(K132,Colors!D:E,2,0),"")),"")</f>
        <v>синий</v>
      </c>
      <c r="N132" s="149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tr">
        <f>IF(P132&lt;&gt;"",IFERROR(VLOOKUP(P132,MaterialsTypes!F:G,2,0),IFERROR(VLOOKUP(N132,MaterialsTypes100,2,0),"")),IFERROR(VLOOKUP(N132,MaterialsTypes100,2,0),""))</f>
        <v/>
      </c>
      <c r="R132" s="43" t="str">
        <f>IF(A132&lt;&gt;"",_xlfn.XLOOKUP(A132,'1C'!A:A,'1C'!K:K,_xlfn.XLOOKUP(C132,'1C'!S:S,'1C'!K:K,"",0),0),"")</f>
        <v>Унисекс</v>
      </c>
      <c r="V132" s="44">
        <v>1</v>
      </c>
      <c r="Z132" s="44">
        <v>7</v>
      </c>
      <c r="AB132" s="44">
        <v>11</v>
      </c>
      <c r="AD132" s="44">
        <v>7</v>
      </c>
      <c r="AQ132" s="59">
        <f t="shared" si="1"/>
        <v>26</v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>
        <f t="shared" si="4"/>
        <v>2.6</v>
      </c>
      <c r="AX132" s="43">
        <f t="shared" si="5"/>
        <v>3.9000000000000004</v>
      </c>
      <c r="AY132" s="156">
        <v>1178.8879999999997</v>
      </c>
      <c r="AZ132" s="151">
        <f t="shared" si="6"/>
        <v>30651.087999999992</v>
      </c>
      <c r="BA132" s="45">
        <f>IF(A132&lt;&gt;"",IF(_xlfn.XLOOKUP(A132,'1C'!A:A,'1C'!A:A,0,0)&gt;0,1,0),"")</f>
        <v>1</v>
      </c>
      <c r="BB132" s="153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47" t="str">
        <f>IF(K133&lt;&gt;"",IFERROR(VLOOKUP(A133,'1C'!A:T,18,0),IFERROR(VLOOKUP(K133,Colors!D:E,2,0),"")),"")</f>
        <v>оливковый</v>
      </c>
      <c r="N133" s="149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tr">
        <f>IF(P133&lt;&gt;"",IFERROR(VLOOKUP(P133,MaterialsTypes!F:G,2,0),IFERROR(VLOOKUP(N133,MaterialsTypes100,2,0),"")),IFERROR(VLOOKUP(N133,MaterialsTypes100,2,0),""))</f>
        <v/>
      </c>
      <c r="R133" s="43" t="str">
        <f>IF(A133&lt;&gt;"",_xlfn.XLOOKUP(A133,'1C'!A:A,'1C'!K:K,_xlfn.XLOOKUP(C133,'1C'!S:S,'1C'!K:K,"",0),0),"")</f>
        <v>Унисекс</v>
      </c>
      <c r="V133" s="44">
        <v>1</v>
      </c>
      <c r="X133" s="44">
        <v>6</v>
      </c>
      <c r="Z133" s="44">
        <v>12</v>
      </c>
      <c r="AB133" s="44">
        <v>11</v>
      </c>
      <c r="AD133" s="44">
        <v>5</v>
      </c>
      <c r="AQ133" s="59">
        <f t="shared" si="1"/>
        <v>35</v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>
        <f t="shared" si="4"/>
        <v>3.5</v>
      </c>
      <c r="AX133" s="43">
        <f t="shared" si="5"/>
        <v>5.2500000000000009</v>
      </c>
      <c r="AY133" s="156">
        <v>1178.8879999999997</v>
      </c>
      <c r="AZ133" s="151">
        <f t="shared" si="6"/>
        <v>41261.079999999987</v>
      </c>
      <c r="BA133" s="45">
        <f>IF(A133&lt;&gt;"",IF(_xlfn.XLOOKUP(A133,'1C'!A:A,'1C'!A:A,0,0)&gt;0,1,0),"")</f>
        <v>1</v>
      </c>
      <c r="BB133" s="153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47" t="str">
        <f>IF(K134&lt;&gt;"",IFERROR(VLOOKUP(A134,'1C'!A:T,18,0),IFERROR(VLOOKUP(K134,Colors!D:E,2,0),"")),"")</f>
        <v>бежевый</v>
      </c>
      <c r="N134" s="149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tr">
        <f>IF(P134&lt;&gt;"",IFERROR(VLOOKUP(P134,MaterialsTypes!F:G,2,0),IFERROR(VLOOKUP(N134,MaterialsTypes100,2,0),"")),IFERROR(VLOOKUP(N134,MaterialsTypes100,2,0),""))</f>
        <v/>
      </c>
      <c r="R134" s="43" t="str">
        <f>IF(A134&lt;&gt;"",_xlfn.XLOOKUP(A134,'1C'!A:A,'1C'!K:K,_xlfn.XLOOKUP(C134,'1C'!S:S,'1C'!K:K,"",0),0),"")</f>
        <v>Унисекс</v>
      </c>
      <c r="Z134" s="44">
        <v>4</v>
      </c>
      <c r="AB134" s="44">
        <v>4</v>
      </c>
      <c r="AD134" s="44">
        <v>5</v>
      </c>
      <c r="AQ134" s="59">
        <f t="shared" si="1"/>
        <v>13</v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>
        <f t="shared" si="4"/>
        <v>1.3</v>
      </c>
      <c r="AX134" s="43">
        <f t="shared" si="5"/>
        <v>1.9500000000000002</v>
      </c>
      <c r="AY134" s="156">
        <v>1178.8879999999997</v>
      </c>
      <c r="AZ134" s="151">
        <f t="shared" si="6"/>
        <v>15325.543999999996</v>
      </c>
      <c r="BA134" s="45">
        <f>IF(A134&lt;&gt;"",IF(_xlfn.XLOOKUP(A134,'1C'!A:A,'1C'!A:A,0,0)&gt;0,1,0),"")</f>
        <v>1</v>
      </c>
      <c r="BB134" s="153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6078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6044</v>
      </c>
      <c r="J135" s="43" t="str">
        <f>'1C'!$AF$1</f>
        <v>STETSON</v>
      </c>
      <c r="K135" s="104">
        <v>15</v>
      </c>
      <c r="L135" s="63" t="s">
        <v>277</v>
      </c>
      <c r="M135" s="66"/>
      <c r="N135" s="63" t="s">
        <v>6083</v>
      </c>
      <c r="O135" s="65"/>
      <c r="P135" s="63"/>
      <c r="Q135" s="58" t="s">
        <v>15</v>
      </c>
      <c r="R135" s="58" t="s">
        <v>382</v>
      </c>
      <c r="X135" s="44">
        <v>2</v>
      </c>
      <c r="Z135" s="44">
        <v>4</v>
      </c>
      <c r="AB135" s="44">
        <v>3</v>
      </c>
      <c r="AD135" s="44">
        <v>2</v>
      </c>
      <c r="AQ135" s="59">
        <f t="shared" si="1"/>
        <v>11</v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>
        <f t="shared" si="4"/>
        <v>1.1000000000000001</v>
      </c>
      <c r="AX135" s="43">
        <f t="shared" si="5"/>
        <v>1.6500000000000004</v>
      </c>
      <c r="AY135" s="156">
        <v>2998.6479999999997</v>
      </c>
      <c r="AZ135" s="151">
        <f t="shared" si="6"/>
        <v>32985.127999999997</v>
      </c>
      <c r="BA135" s="45">
        <f>IF(A135&lt;&gt;"",IF(_xlfn.XLOOKUP(A135,'1C'!A:A,'1C'!A:A,0,0)&gt;0,1,0),"")</f>
        <v>0</v>
      </c>
      <c r="BB135" s="153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6079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6044</v>
      </c>
      <c r="J136" s="43" t="str">
        <f>'1C'!$AF$1</f>
        <v>STETSON</v>
      </c>
      <c r="K136" s="104">
        <v>15</v>
      </c>
      <c r="L136" s="63" t="s">
        <v>277</v>
      </c>
      <c r="M136" s="66"/>
      <c r="N136" s="63" t="s">
        <v>6083</v>
      </c>
      <c r="O136" s="65"/>
      <c r="P136" s="63"/>
      <c r="Q136" s="58" t="s">
        <v>15</v>
      </c>
      <c r="R136" s="58" t="s">
        <v>382</v>
      </c>
      <c r="X136" s="44">
        <v>2</v>
      </c>
      <c r="Z136" s="44">
        <v>4</v>
      </c>
      <c r="AB136" s="44">
        <v>3</v>
      </c>
      <c r="AD136" s="44">
        <v>2</v>
      </c>
      <c r="AQ136" s="59">
        <f t="shared" si="1"/>
        <v>11</v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>
        <f t="shared" si="4"/>
        <v>1.1000000000000001</v>
      </c>
      <c r="AX136" s="43">
        <f t="shared" si="5"/>
        <v>1.6500000000000004</v>
      </c>
      <c r="AY136" s="156">
        <v>2682.1680000000001</v>
      </c>
      <c r="AZ136" s="151">
        <f t="shared" si="6"/>
        <v>29503.848000000002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6080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6044</v>
      </c>
      <c r="J137" s="43" t="str">
        <f>'1C'!$AF$1</f>
        <v>STETSON</v>
      </c>
      <c r="K137" s="104">
        <v>15</v>
      </c>
      <c r="L137" s="63" t="s">
        <v>277</v>
      </c>
      <c r="M137" s="66"/>
      <c r="N137" s="63" t="s">
        <v>6084</v>
      </c>
      <c r="O137" s="65"/>
      <c r="P137" s="63"/>
      <c r="Q137" s="58" t="s">
        <v>15</v>
      </c>
      <c r="R137" s="58" t="s">
        <v>382</v>
      </c>
      <c r="S137" s="44">
        <v>20</v>
      </c>
      <c r="AQ137" s="59">
        <f t="shared" si="1"/>
        <v>20</v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>
        <f t="shared" si="4"/>
        <v>2</v>
      </c>
      <c r="AX137" s="43">
        <f t="shared" si="5"/>
        <v>3.0000000000000004</v>
      </c>
      <c r="AY137" s="156">
        <v>1178.8879999999997</v>
      </c>
      <c r="AZ137" s="151">
        <f t="shared" si="6"/>
        <v>23577.759999999995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/>
      </c>
      <c r="R138" s="43" t="str">
        <f>IF(A138&lt;&gt;"",_xlfn.XLOOKUP(A138,'1C'!A:A,'1C'!K:K,_xlfn.XLOOKUP(C138,'1C'!S:S,'1C'!K:K,"",0),0),"")</f>
        <v>Унисекс</v>
      </c>
      <c r="X138" s="44">
        <v>2</v>
      </c>
      <c r="Z138" s="44">
        <v>7</v>
      </c>
      <c r="AB138" s="44">
        <v>7</v>
      </c>
      <c r="AD138" s="44" t="s">
        <v>6024</v>
      </c>
      <c r="AQ138" s="59">
        <f t="shared" si="1"/>
        <v>16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1.6</v>
      </c>
      <c r="AX138" s="43">
        <f t="shared" si="5"/>
        <v>2.4000000000000004</v>
      </c>
      <c r="AY138" s="156">
        <v>1178.8879999999997</v>
      </c>
      <c r="AZ138" s="151">
        <f t="shared" si="6"/>
        <v>18862.207999999995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6081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6026</v>
      </c>
      <c r="J139" s="43" t="str">
        <f>'1C'!$AF$1</f>
        <v>STETSON</v>
      </c>
      <c r="K139" s="104">
        <v>7</v>
      </c>
      <c r="L139" s="63" t="s">
        <v>63</v>
      </c>
      <c r="M139" s="66"/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X139" s="44">
        <v>2</v>
      </c>
      <c r="Z139" s="44">
        <v>4</v>
      </c>
      <c r="AB139" s="44">
        <v>4</v>
      </c>
      <c r="AD139" s="44">
        <v>3</v>
      </c>
      <c r="AQ139" s="59">
        <f t="shared" si="1"/>
        <v>13</v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>
        <f t="shared" si="4"/>
        <v>1.3</v>
      </c>
      <c r="AX139" s="43">
        <f t="shared" si="5"/>
        <v>1.9500000000000002</v>
      </c>
      <c r="AY139" s="156">
        <v>2998.6479999999997</v>
      </c>
      <c r="AZ139" s="151">
        <f t="shared" si="6"/>
        <v>38982.423999999999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6082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6026</v>
      </c>
      <c r="J140" s="43" t="str">
        <f>'1C'!$AF$1</f>
        <v>STETSON</v>
      </c>
      <c r="K140" s="104">
        <v>7</v>
      </c>
      <c r="L140" s="63" t="s">
        <v>63</v>
      </c>
      <c r="M140" s="66"/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X140" s="44">
        <v>1</v>
      </c>
      <c r="Z140" s="44">
        <v>3</v>
      </c>
      <c r="AB140" s="44">
        <v>3</v>
      </c>
      <c r="AD140" s="44">
        <v>2</v>
      </c>
      <c r="AQ140" s="59">
        <f t="shared" si="1"/>
        <v>9</v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>
        <f t="shared" si="4"/>
        <v>0.9</v>
      </c>
      <c r="AX140" s="43">
        <f t="shared" si="5"/>
        <v>1.35</v>
      </c>
      <c r="AY140" s="156">
        <v>3631.6079999999997</v>
      </c>
      <c r="AZ140" s="151">
        <f t="shared" si="6"/>
        <v>32684.471999999998</v>
      </c>
      <c r="BA140" s="45">
        <f>IF(A140&lt;&gt;"",IF(_xlfn.XLOOKUP(A140,'1C'!A:A,'1C'!A:A,0,0)&gt;0,1,0),"")</f>
        <v>0</v>
      </c>
      <c r="BB140" s="153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6088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/>
      </c>
      <c r="R141" s="43" t="str">
        <f>IF(A141&lt;&gt;"",_xlfn.XLOOKUP(A141,'1C'!A:A,'1C'!K:K,_xlfn.XLOOKUP(C141,'1C'!S:S,'1C'!K:K,"",0),0),"")</f>
        <v>Унисекс</v>
      </c>
      <c r="X141" s="44">
        <v>8</v>
      </c>
      <c r="Z141" s="44">
        <v>8</v>
      </c>
      <c r="AB141" s="44">
        <v>6</v>
      </c>
      <c r="AD141" s="44">
        <v>6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56">
        <v>2128.328</v>
      </c>
      <c r="AZ141" s="151">
        <f t="shared" si="6"/>
        <v>59593.184000000001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/>
      </c>
      <c r="R142" s="43" t="str">
        <f>IF(A142&lt;&gt;"",_xlfn.XLOOKUP(A142,'1C'!A:A,'1C'!K:K,_xlfn.XLOOKUP(C142,'1C'!S:S,'1C'!K:K,"",0),0),"")</f>
        <v>Унисекс</v>
      </c>
      <c r="X142" s="44">
        <v>3</v>
      </c>
      <c r="Z142" s="44">
        <v>5</v>
      </c>
      <c r="AB142" s="44">
        <v>5</v>
      </c>
      <c r="AD142" s="44">
        <v>3</v>
      </c>
      <c r="AQ142" s="59">
        <f t="shared" si="1"/>
        <v>16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1.6</v>
      </c>
      <c r="AX142" s="43">
        <f t="shared" si="5"/>
        <v>2.4000000000000004</v>
      </c>
      <c r="AY142" s="156">
        <v>1811.8479999999997</v>
      </c>
      <c r="AZ142" s="151">
        <f t="shared" si="6"/>
        <v>28989.567999999996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tr">
        <f>IF(P143&lt;&gt;"",IFERROR(VLOOKUP(P143,MaterialsTypes!F:G,2,0),IFERROR(VLOOKUP(N143,MaterialsTypes100,2,0),"")),IFERROR(VLOOKUP(N143,MaterialsTypes100,2,0),""))</f>
        <v/>
      </c>
      <c r="R143" s="43" t="str">
        <f>IF(A143&lt;&gt;"",_xlfn.XLOOKUP(A143,'1C'!A:A,'1C'!K:K,_xlfn.XLOOKUP(C143,'1C'!S:S,'1C'!K:K,"",0),0),"")</f>
        <v>Унисекс</v>
      </c>
      <c r="X143" s="44">
        <v>3</v>
      </c>
      <c r="Z143" s="44">
        <v>3</v>
      </c>
      <c r="AB143" s="44">
        <v>4</v>
      </c>
      <c r="AD143" s="44">
        <v>4</v>
      </c>
      <c r="AQ143" s="59">
        <f t="shared" si="1"/>
        <v>14</v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>
        <f t="shared" si="4"/>
        <v>1.4000000000000001</v>
      </c>
      <c r="AX143" s="43">
        <f t="shared" si="5"/>
        <v>2.1000000000000005</v>
      </c>
      <c r="AY143" s="156">
        <v>1811.8479999999997</v>
      </c>
      <c r="AZ143" s="151">
        <f t="shared" si="6"/>
        <v>25365.871999999996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43" xr:uid="{00000000-0001-0000-0000-000000000000}"/>
  <conditionalFormatting sqref="S2:AQ356">
    <cfRule type="expression" dxfId="12" priority="6">
      <formula>IF(УФ_Переключатель=1,IF(ISNUMBER(S2),IF(S2&gt;0,TRUE,FALSE),FALSE))</formula>
    </cfRule>
  </conditionalFormatting>
  <conditionalFormatting sqref="A2:H356 J2:R356 BC2:BC356 AQ2:BA356">
    <cfRule type="expression" dxfId="11" priority="13">
      <formula>IF(УФ_Переключатель=1,IF(A2&lt;&gt;"",TRUE,FALSE))</formula>
    </cfRule>
    <cfRule type="expression" dxfId="10" priority="14">
      <formula>IF(УФ_Переключатель=1,IF($A2&lt;&gt;"",NOT(_xludf.isFormula(A2)),FALSE))</formula>
    </cfRule>
  </conditionalFormatting>
  <conditionalFormatting sqref="BC1:BC356 A1:BA356">
    <cfRule type="expression" dxfId="9" priority="15">
      <formula>IF(УФ_Переключатель=1,IFERROR(TEXT(RIGHT(A1,255),"###"),TRUE))</formula>
    </cfRule>
  </conditionalFormatting>
  <conditionalFormatting sqref="A1:BC356">
    <cfRule type="expression" dxfId="8" priority="12">
      <formula>IF(УФ_Переключатель=1,_xludf.isFormula(A1))</formula>
    </cfRule>
    <cfRule type="expression" dxfId="7" priority="16">
      <formula>IF(УФ_Переключатель=1,IF($A1&lt;&gt;"",TRUE,FALSE))</formula>
    </cfRule>
  </conditionalFormatting>
  <conditionalFormatting sqref="A1:A1048576">
    <cfRule type="duplicateValues" dxfId="0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33" priority="20"/>
  </conditionalFormatting>
  <conditionalFormatting sqref="Q16">
    <cfRule type="duplicateValues" dxfId="32" priority="7"/>
  </conditionalFormatting>
  <conditionalFormatting sqref="Q17">
    <cfRule type="duplicateValues" dxfId="31" priority="6"/>
  </conditionalFormatting>
  <conditionalFormatting sqref="Q18">
    <cfRule type="duplicateValues" dxfId="30" priority="5"/>
  </conditionalFormatting>
  <conditionalFormatting sqref="Q19">
    <cfRule type="duplicateValues" dxfId="29" priority="4"/>
  </conditionalFormatting>
  <conditionalFormatting sqref="Q20">
    <cfRule type="duplicateValues" dxfId="28" priority="3"/>
  </conditionalFormatting>
  <conditionalFormatting sqref="Q21">
    <cfRule type="duplicateValues" dxfId="27" priority="2"/>
  </conditionalFormatting>
  <conditionalFormatting sqref="Q22">
    <cfRule type="duplicateValues" dxfId="26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25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24" priority="3">
      <formula>NOT(COUNTBLANK($A1:$AN1)&gt;=40)</formula>
    </cfRule>
  </conditionalFormatting>
  <conditionalFormatting sqref="B2:B101">
    <cfRule type="expression" dxfId="23" priority="2">
      <formula>NOT(COUNTBLANK($A2:$AN2)&gt;=40)</formula>
    </cfRule>
  </conditionalFormatting>
  <conditionalFormatting sqref="D2:D101">
    <cfRule type="expression" dxfId="22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21" priority="3">
      <formula>NOT(COUNTBLANK($A2:$AK2)&gt;=40)</formula>
    </cfRule>
  </conditionalFormatting>
  <conditionalFormatting sqref="D22:D23">
    <cfRule type="expression" dxfId="20" priority="23">
      <formula>NOT(COUNTBLANK($A19:$AK19)&gt;=40)</formula>
    </cfRule>
  </conditionalFormatting>
  <conditionalFormatting sqref="D21">
    <cfRule type="expression" dxfId="19" priority="25">
      <formula>NOT(COUNTBLANK($A20:$AK20)&gt;=40)</formula>
    </cfRule>
  </conditionalFormatting>
  <conditionalFormatting sqref="D1:D1048576">
    <cfRule type="duplicateValues" dxfId="18" priority="1"/>
  </conditionalFormatting>
  <conditionalFormatting sqref="D25">
    <cfRule type="expression" dxfId="17" priority="27">
      <formula>NOT(COUNTBLANK($A20:$AK20)&gt;=40)</formula>
    </cfRule>
  </conditionalFormatting>
  <conditionalFormatting sqref="D24">
    <cfRule type="expression" dxfId="16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15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4" priority="2">
      <formula>NOT(COUNTBLANK($A22:$T22)&gt;=40)</formula>
    </cfRule>
  </conditionalFormatting>
  <conditionalFormatting sqref="D22">
    <cfRule type="expression" dxfId="13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6089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6090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6091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6092</v>
      </c>
      <c r="G3398" s="106" t="s">
        <v>6133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6093</v>
      </c>
      <c r="G3399" s="106" t="s">
        <v>6134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6094</v>
      </c>
      <c r="G3400" s="106" t="s">
        <v>6135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6095</v>
      </c>
      <c r="G3401" s="106" t="s">
        <v>6136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6096</v>
      </c>
      <c r="G3402" s="106" t="s">
        <v>6137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6097</v>
      </c>
      <c r="G3403" s="106" t="s">
        <v>6138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6098</v>
      </c>
      <c r="G3404" s="106" t="s">
        <v>6139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6099</v>
      </c>
      <c r="G3405" s="106" t="s">
        <v>6140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6100</v>
      </c>
      <c r="G3406" s="106" t="s">
        <v>6141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6101</v>
      </c>
      <c r="G3407" s="106" t="s">
        <v>6142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6102</v>
      </c>
      <c r="G3408" s="106" t="s">
        <v>6143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6103</v>
      </c>
      <c r="G3409" s="106" t="s">
        <v>6144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6104</v>
      </c>
      <c r="G3410" s="106" t="s">
        <v>6145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6105</v>
      </c>
      <c r="G3411" s="106" t="s">
        <v>6146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6106</v>
      </c>
      <c r="G3412" s="106" t="s">
        <v>6147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6107</v>
      </c>
      <c r="G3413" s="106" t="s">
        <v>6148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6108</v>
      </c>
      <c r="G3414" s="106" t="s">
        <v>6149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6109</v>
      </c>
      <c r="G3415" s="106" t="s">
        <v>6150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6110</v>
      </c>
      <c r="G3416" s="106" t="s">
        <v>6151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6111</v>
      </c>
      <c r="G3417" s="106" t="s">
        <v>6152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6112</v>
      </c>
      <c r="G3418" s="106" t="s">
        <v>6153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6113</v>
      </c>
      <c r="G3419" s="106" t="s">
        <v>6154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6114</v>
      </c>
      <c r="G3420" s="106" t="s">
        <v>6155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6115</v>
      </c>
      <c r="G3421" s="106" t="s">
        <v>6156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6116</v>
      </c>
      <c r="G3422" s="106" t="s">
        <v>6157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6117</v>
      </c>
      <c r="G3423" s="106" t="s">
        <v>6158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6118</v>
      </c>
      <c r="G3424" s="106" t="s">
        <v>6159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6119</v>
      </c>
      <c r="G3425" s="106" t="s">
        <v>6160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6120</v>
      </c>
      <c r="G3426" s="106" t="s">
        <v>6161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6121</v>
      </c>
      <c r="G3427" s="106" t="s">
        <v>6162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6122</v>
      </c>
      <c r="G3428" s="106" t="s">
        <v>6163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6123</v>
      </c>
      <c r="G3429" s="106" t="s">
        <v>6164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6124</v>
      </c>
      <c r="G3430" s="106" t="s">
        <v>6165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6125</v>
      </c>
      <c r="G3431" s="106" t="s">
        <v>6166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6126</v>
      </c>
      <c r="G3432" s="106" t="s">
        <v>6167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6127</v>
      </c>
      <c r="G3433" s="106" t="s">
        <v>6168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6128</v>
      </c>
      <c r="G3434" s="106" t="s">
        <v>6169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6129</v>
      </c>
      <c r="G3435" s="106" t="s">
        <v>6170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6130</v>
      </c>
      <c r="G3436" s="106" t="s">
        <v>6171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6131</v>
      </c>
      <c r="G3437" s="106" t="s">
        <v>6172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6132</v>
      </c>
      <c r="G3438" s="106" t="s">
        <v>6173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2022-03-03T13:57:26Z</dcterms:modified>
</cp:coreProperties>
</file>