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tif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Bailey\2022.06.20\"/>
    </mc:Choice>
  </mc:AlternateContent>
  <xr:revisionPtr revIDLastSave="0" documentId="13_ncr:1_{173A2847-19C8-4B77-A566-AF141A664FF6}" xr6:coauthVersionLast="47" xr6:coauthVersionMax="47" xr10:uidLastSave="{00000000-0000-0000-0000-000000000000}"/>
  <bookViews>
    <workbookView xWindow="-120" yWindow="-120" windowWidth="29040" windowHeight="15840" tabRatio="571" xr2:uid="{00000000-000D-0000-FFFF-FFFF00000000}"/>
  </bookViews>
  <sheets>
    <sheet name="ФОРМА" sheetId="1" r:id="rId1"/>
    <sheet name="sizes" sheetId="7" r:id="rId2"/>
    <sheet name="наличие" sheetId="3" r:id="rId3"/>
    <sheet name="price" sheetId="2" r:id="rId4"/>
  </sheets>
  <definedNames>
    <definedName name="_xlnm._FilterDatabase" localSheetId="0" hidden="1">ФОРМА!$A$1:$AD$312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5" i="1" l="1"/>
  <c r="AG308" i="1"/>
  <c r="AL308" i="1" s="1"/>
  <c r="AC312" i="1"/>
  <c r="AD312" i="1" s="1"/>
  <c r="K4" i="1"/>
  <c r="O4" i="1" s="1"/>
  <c r="AT312" i="1"/>
  <c r="AU312" i="1" s="1"/>
  <c r="BB312" i="1"/>
  <c r="BC312" i="1" s="1"/>
  <c r="BJ312" i="1"/>
  <c r="BK312" i="1"/>
  <c r="BN312" i="1"/>
  <c r="N312" i="1"/>
  <c r="K312" i="1"/>
  <c r="O312" i="1" s="1"/>
  <c r="L312" i="1"/>
  <c r="L311" i="1"/>
  <c r="AH305" i="1"/>
  <c r="AJ305" i="1"/>
  <c r="AJ306" i="1"/>
  <c r="AG307" i="1"/>
  <c r="AI307" i="1"/>
  <c r="AH308" i="1"/>
  <c r="AI308" i="1"/>
  <c r="AH312" i="1"/>
  <c r="AI312" i="1"/>
  <c r="AJ312" i="1"/>
  <c r="A1343" i="3"/>
  <c r="A1351" i="3"/>
  <c r="A1359" i="3"/>
  <c r="A1367" i="3"/>
  <c r="A1375" i="3"/>
  <c r="A1383" i="3"/>
  <c r="A1391" i="3"/>
  <c r="A1399" i="3"/>
  <c r="BN308" i="1"/>
  <c r="BJ308" i="1"/>
  <c r="BB308" i="1"/>
  <c r="AT308" i="1"/>
  <c r="AU308" i="1" s="1"/>
  <c r="AJ308" i="1"/>
  <c r="P308" i="1"/>
  <c r="N308" i="1"/>
  <c r="L308" i="1"/>
  <c r="K308" i="1"/>
  <c r="O308" i="1" s="1"/>
  <c r="BN307" i="1"/>
  <c r="BJ307" i="1"/>
  <c r="BB307" i="1"/>
  <c r="AT307" i="1"/>
  <c r="AJ307" i="1"/>
  <c r="AH307" i="1"/>
  <c r="P307" i="1"/>
  <c r="S307" i="1" s="1"/>
  <c r="N307" i="1"/>
  <c r="L307" i="1"/>
  <c r="K307" i="1"/>
  <c r="O307" i="1" s="1"/>
  <c r="BN306" i="1"/>
  <c r="BJ306" i="1"/>
  <c r="BB306" i="1"/>
  <c r="BC306" i="1" s="1"/>
  <c r="AT306" i="1"/>
  <c r="AI306" i="1"/>
  <c r="AH306" i="1"/>
  <c r="AG306" i="1"/>
  <c r="S306" i="1"/>
  <c r="P306" i="1"/>
  <c r="Q306" i="1" s="1"/>
  <c r="N306" i="1"/>
  <c r="L306" i="1"/>
  <c r="K306" i="1"/>
  <c r="O306" i="1" s="1"/>
  <c r="BN305" i="1"/>
  <c r="BJ305" i="1"/>
  <c r="BB305" i="1"/>
  <c r="BC305" i="1" s="1"/>
  <c r="AT305" i="1"/>
  <c r="AG305" i="1"/>
  <c r="P305" i="1"/>
  <c r="S305" i="1" s="1"/>
  <c r="N305" i="1"/>
  <c r="L305" i="1"/>
  <c r="K305" i="1"/>
  <c r="O305" i="1" s="1"/>
  <c r="B1343" i="3"/>
  <c r="C1343" i="3"/>
  <c r="D1343" i="3"/>
  <c r="E1343" i="3" s="1"/>
  <c r="B1344" i="3"/>
  <c r="A1344" i="3" s="1"/>
  <c r="C1344" i="3"/>
  <c r="D1344" i="3"/>
  <c r="E1344" i="3"/>
  <c r="B1345" i="3"/>
  <c r="A1345" i="3" s="1"/>
  <c r="C1345" i="3"/>
  <c r="D1345" i="3"/>
  <c r="E1345" i="3" s="1"/>
  <c r="B1346" i="3"/>
  <c r="A1346" i="3" s="1"/>
  <c r="C1346" i="3"/>
  <c r="D1346" i="3"/>
  <c r="E1346" i="3" s="1"/>
  <c r="B1347" i="3"/>
  <c r="A1347" i="3" s="1"/>
  <c r="C1347" i="3"/>
  <c r="D1347" i="3"/>
  <c r="E1347" i="3" s="1"/>
  <c r="B1348" i="3"/>
  <c r="A1348" i="3" s="1"/>
  <c r="C1348" i="3"/>
  <c r="D1348" i="3"/>
  <c r="E1348" i="3"/>
  <c r="B1349" i="3"/>
  <c r="A1349" i="3" s="1"/>
  <c r="C1349" i="3"/>
  <c r="D1349" i="3"/>
  <c r="E1349" i="3" s="1"/>
  <c r="B1350" i="3"/>
  <c r="A1350" i="3" s="1"/>
  <c r="C1350" i="3"/>
  <c r="D1350" i="3"/>
  <c r="E1350" i="3" s="1"/>
  <c r="B1351" i="3"/>
  <c r="C1351" i="3"/>
  <c r="D1351" i="3"/>
  <c r="E1351" i="3" s="1"/>
  <c r="B1352" i="3"/>
  <c r="A1352" i="3" s="1"/>
  <c r="C1352" i="3"/>
  <c r="D1352" i="3"/>
  <c r="E1352" i="3"/>
  <c r="B1353" i="3"/>
  <c r="A1353" i="3" s="1"/>
  <c r="C1353" i="3"/>
  <c r="D1353" i="3"/>
  <c r="E1353" i="3" s="1"/>
  <c r="B1354" i="3"/>
  <c r="A1354" i="3" s="1"/>
  <c r="C1354" i="3"/>
  <c r="D1354" i="3"/>
  <c r="E1354" i="3"/>
  <c r="B1355" i="3"/>
  <c r="A1355" i="3" s="1"/>
  <c r="C1355" i="3"/>
  <c r="D1355" i="3"/>
  <c r="E1355" i="3" s="1"/>
  <c r="B1356" i="3"/>
  <c r="A1356" i="3" s="1"/>
  <c r="C1356" i="3"/>
  <c r="D1356" i="3"/>
  <c r="E1356" i="3" s="1"/>
  <c r="B1357" i="3"/>
  <c r="A1357" i="3" s="1"/>
  <c r="C1357" i="3"/>
  <c r="D1357" i="3"/>
  <c r="E1357" i="3" s="1"/>
  <c r="B1358" i="3"/>
  <c r="A1358" i="3" s="1"/>
  <c r="C1358" i="3"/>
  <c r="D1358" i="3"/>
  <c r="E1358" i="3"/>
  <c r="B1359" i="3"/>
  <c r="C1359" i="3"/>
  <c r="D1359" i="3"/>
  <c r="E1359" i="3" s="1"/>
  <c r="B1360" i="3"/>
  <c r="A1360" i="3" s="1"/>
  <c r="C1360" i="3"/>
  <c r="D1360" i="3"/>
  <c r="E1360" i="3"/>
  <c r="B1361" i="3"/>
  <c r="A1361" i="3" s="1"/>
  <c r="C1361" i="3"/>
  <c r="D1361" i="3"/>
  <c r="E1361" i="3" s="1"/>
  <c r="B1362" i="3"/>
  <c r="A1362" i="3" s="1"/>
  <c r="C1362" i="3"/>
  <c r="D1362" i="3"/>
  <c r="E1362" i="3" s="1"/>
  <c r="B1363" i="3"/>
  <c r="A1363" i="3" s="1"/>
  <c r="C1363" i="3"/>
  <c r="D1363" i="3"/>
  <c r="E1363" i="3" s="1"/>
  <c r="B1364" i="3"/>
  <c r="A1364" i="3" s="1"/>
  <c r="C1364" i="3"/>
  <c r="D1364" i="3"/>
  <c r="E1364" i="3"/>
  <c r="B1365" i="3"/>
  <c r="A1365" i="3" s="1"/>
  <c r="C1365" i="3"/>
  <c r="D1365" i="3"/>
  <c r="E1365" i="3" s="1"/>
  <c r="B1366" i="3"/>
  <c r="A1366" i="3" s="1"/>
  <c r="C1366" i="3"/>
  <c r="D1366" i="3"/>
  <c r="E1366" i="3" s="1"/>
  <c r="B1367" i="3"/>
  <c r="C1367" i="3"/>
  <c r="D1367" i="3"/>
  <c r="E1367" i="3" s="1"/>
  <c r="B1368" i="3"/>
  <c r="A1368" i="3" s="1"/>
  <c r="C1368" i="3"/>
  <c r="D1368" i="3"/>
  <c r="E1368" i="3"/>
  <c r="B1369" i="3"/>
  <c r="A1369" i="3" s="1"/>
  <c r="C1369" i="3"/>
  <c r="D1369" i="3"/>
  <c r="E1369" i="3" s="1"/>
  <c r="B1370" i="3"/>
  <c r="A1370" i="3" s="1"/>
  <c r="C1370" i="3"/>
  <c r="D1370" i="3"/>
  <c r="E1370" i="3"/>
  <c r="B1371" i="3"/>
  <c r="A1371" i="3" s="1"/>
  <c r="C1371" i="3"/>
  <c r="D1371" i="3"/>
  <c r="E1371" i="3" s="1"/>
  <c r="B1372" i="3"/>
  <c r="A1372" i="3" s="1"/>
  <c r="C1372" i="3"/>
  <c r="D1372" i="3"/>
  <c r="E1372" i="3" s="1"/>
  <c r="B1373" i="3"/>
  <c r="A1373" i="3" s="1"/>
  <c r="C1373" i="3"/>
  <c r="D1373" i="3"/>
  <c r="E1373" i="3" s="1"/>
  <c r="B1374" i="3"/>
  <c r="A1374" i="3" s="1"/>
  <c r="C1374" i="3"/>
  <c r="D1374" i="3"/>
  <c r="E1374" i="3"/>
  <c r="B1375" i="3"/>
  <c r="C1375" i="3"/>
  <c r="D1375" i="3"/>
  <c r="E1375" i="3" s="1"/>
  <c r="B1376" i="3"/>
  <c r="A1376" i="3" s="1"/>
  <c r="C1376" i="3"/>
  <c r="D1376" i="3"/>
  <c r="E1376" i="3"/>
  <c r="B1377" i="3"/>
  <c r="A1377" i="3" s="1"/>
  <c r="C1377" i="3"/>
  <c r="D1377" i="3"/>
  <c r="E1377" i="3" s="1"/>
  <c r="B1378" i="3"/>
  <c r="A1378" i="3" s="1"/>
  <c r="C1378" i="3"/>
  <c r="D1378" i="3"/>
  <c r="E1378" i="3" s="1"/>
  <c r="B1379" i="3"/>
  <c r="A1379" i="3" s="1"/>
  <c r="C1379" i="3"/>
  <c r="D1379" i="3"/>
  <c r="E1379" i="3" s="1"/>
  <c r="B1380" i="3"/>
  <c r="A1380" i="3" s="1"/>
  <c r="C1380" i="3"/>
  <c r="D1380" i="3"/>
  <c r="E1380" i="3"/>
  <c r="B1381" i="3"/>
  <c r="A1381" i="3" s="1"/>
  <c r="C1381" i="3"/>
  <c r="D1381" i="3"/>
  <c r="E1381" i="3" s="1"/>
  <c r="B1382" i="3"/>
  <c r="A1382" i="3" s="1"/>
  <c r="C1382" i="3"/>
  <c r="D1382" i="3"/>
  <c r="E1382" i="3" s="1"/>
  <c r="B1383" i="3"/>
  <c r="C1383" i="3"/>
  <c r="D1383" i="3"/>
  <c r="E1383" i="3" s="1"/>
  <c r="B1384" i="3"/>
  <c r="A1384" i="3" s="1"/>
  <c r="C1384" i="3"/>
  <c r="D1384" i="3"/>
  <c r="E1384" i="3"/>
  <c r="B1385" i="3"/>
  <c r="A1385" i="3" s="1"/>
  <c r="C1385" i="3"/>
  <c r="D1385" i="3"/>
  <c r="E1385" i="3" s="1"/>
  <c r="B1386" i="3"/>
  <c r="A1386" i="3" s="1"/>
  <c r="C1386" i="3"/>
  <c r="D1386" i="3"/>
  <c r="E1386" i="3"/>
  <c r="B1387" i="3"/>
  <c r="A1387" i="3" s="1"/>
  <c r="C1387" i="3"/>
  <c r="D1387" i="3"/>
  <c r="E1387" i="3" s="1"/>
  <c r="B1388" i="3"/>
  <c r="A1388" i="3" s="1"/>
  <c r="C1388" i="3"/>
  <c r="D1388" i="3"/>
  <c r="E1388" i="3" s="1"/>
  <c r="B1389" i="3"/>
  <c r="A1389" i="3" s="1"/>
  <c r="C1389" i="3"/>
  <c r="D1389" i="3"/>
  <c r="E1389" i="3" s="1"/>
  <c r="B1390" i="3"/>
  <c r="A1390" i="3" s="1"/>
  <c r="C1390" i="3"/>
  <c r="D1390" i="3"/>
  <c r="E1390" i="3"/>
  <c r="B1391" i="3"/>
  <c r="C1391" i="3"/>
  <c r="D1391" i="3"/>
  <c r="E1391" i="3" s="1"/>
  <c r="B1392" i="3"/>
  <c r="A1392" i="3" s="1"/>
  <c r="C1392" i="3"/>
  <c r="D1392" i="3"/>
  <c r="E1392" i="3"/>
  <c r="B1393" i="3"/>
  <c r="A1393" i="3" s="1"/>
  <c r="C1393" i="3"/>
  <c r="D1393" i="3"/>
  <c r="E1393" i="3" s="1"/>
  <c r="B1394" i="3"/>
  <c r="A1394" i="3" s="1"/>
  <c r="C1394" i="3"/>
  <c r="D1394" i="3"/>
  <c r="E1394" i="3" s="1"/>
  <c r="B1395" i="3"/>
  <c r="A1395" i="3" s="1"/>
  <c r="C1395" i="3"/>
  <c r="D1395" i="3"/>
  <c r="E1395" i="3" s="1"/>
  <c r="B1396" i="3"/>
  <c r="A1396" i="3" s="1"/>
  <c r="C1396" i="3"/>
  <c r="D1396" i="3"/>
  <c r="E1396" i="3"/>
  <c r="B1397" i="3"/>
  <c r="A1397" i="3" s="1"/>
  <c r="C1397" i="3"/>
  <c r="D1397" i="3"/>
  <c r="E1397" i="3" s="1"/>
  <c r="B1398" i="3"/>
  <c r="A1398" i="3" s="1"/>
  <c r="C1398" i="3"/>
  <c r="D1398" i="3"/>
  <c r="E1398" i="3" s="1"/>
  <c r="B1399" i="3"/>
  <c r="C1399" i="3"/>
  <c r="D1399" i="3"/>
  <c r="E1399" i="3" s="1"/>
  <c r="B1400" i="3"/>
  <c r="A1400" i="3" s="1"/>
  <c r="C1400" i="3"/>
  <c r="D1400" i="3"/>
  <c r="E1400" i="3"/>
  <c r="B1401" i="3"/>
  <c r="A1401" i="3" s="1"/>
  <c r="C1401" i="3"/>
  <c r="D1401" i="3"/>
  <c r="E1401" i="3" s="1"/>
  <c r="B1402" i="3"/>
  <c r="A1402" i="3" s="1"/>
  <c r="C1402" i="3"/>
  <c r="D1402" i="3"/>
  <c r="E1402" i="3"/>
  <c r="B1403" i="3"/>
  <c r="A1403" i="3" s="1"/>
  <c r="C1403" i="3"/>
  <c r="D1403" i="3"/>
  <c r="E1403" i="3" s="1"/>
  <c r="B1404" i="3"/>
  <c r="A1404" i="3" s="1"/>
  <c r="C1404" i="3"/>
  <c r="D1404" i="3"/>
  <c r="E1404" i="3" s="1"/>
  <c r="B1405" i="3"/>
  <c r="A1405" i="3" s="1"/>
  <c r="C1405" i="3"/>
  <c r="D1405" i="3"/>
  <c r="E1405" i="3" s="1"/>
  <c r="B1406" i="3"/>
  <c r="A1406" i="3" s="1"/>
  <c r="C1406" i="3"/>
  <c r="D1406" i="3"/>
  <c r="E1406" i="3"/>
  <c r="B1407" i="3"/>
  <c r="C1407" i="3"/>
  <c r="A1407" i="3" s="1"/>
  <c r="D1407" i="3"/>
  <c r="E1407" i="3" s="1"/>
  <c r="B1408" i="3"/>
  <c r="A1408" i="3" s="1"/>
  <c r="C1408" i="3"/>
  <c r="D1408" i="3"/>
  <c r="E1408" i="3"/>
  <c r="B1409" i="3"/>
  <c r="A1409" i="3" s="1"/>
  <c r="C1409" i="3"/>
  <c r="D1409" i="3"/>
  <c r="E1409" i="3" s="1"/>
  <c r="B1410" i="3"/>
  <c r="A1410" i="3" s="1"/>
  <c r="C1410" i="3"/>
  <c r="D1410" i="3"/>
  <c r="E1410" i="3" s="1"/>
  <c r="B1411" i="3"/>
  <c r="A1411" i="3" s="1"/>
  <c r="C1411" i="3"/>
  <c r="D1411" i="3"/>
  <c r="E1411" i="3" s="1"/>
  <c r="AG312" i="1" l="1"/>
  <c r="AL312" i="1" s="1"/>
  <c r="AM312" i="1" s="1"/>
  <c r="BL312" i="1"/>
  <c r="BM305" i="1"/>
  <c r="R308" i="1"/>
  <c r="AM308" i="1"/>
  <c r="BM312" i="1"/>
  <c r="BL307" i="1"/>
  <c r="R306" i="1"/>
  <c r="AC307" i="1"/>
  <c r="AD307" i="1" s="1"/>
  <c r="BM308" i="1"/>
  <c r="BL306" i="1"/>
  <c r="BL305" i="1"/>
  <c r="BL308" i="1"/>
  <c r="AC305" i="1"/>
  <c r="AD305" i="1" s="1"/>
  <c r="AC306" i="1"/>
  <c r="AD306" i="1" s="1"/>
  <c r="AC308" i="1"/>
  <c r="AD308" i="1" s="1"/>
  <c r="V306" i="1"/>
  <c r="AU306" i="1"/>
  <c r="AU307" i="1"/>
  <c r="Q308" i="1"/>
  <c r="AL305" i="1"/>
  <c r="AM305" i="1" s="1"/>
  <c r="BM307" i="1"/>
  <c r="S308" i="1"/>
  <c r="AL306" i="1"/>
  <c r="AM306" i="1" s="1"/>
  <c r="AL307" i="1"/>
  <c r="AM307" i="1" s="1"/>
  <c r="BC308" i="1"/>
  <c r="U305" i="1"/>
  <c r="V305" i="1"/>
  <c r="V307" i="1"/>
  <c r="U307" i="1"/>
  <c r="AU305" i="1"/>
  <c r="U306" i="1"/>
  <c r="Q307" i="1"/>
  <c r="BC307" i="1"/>
  <c r="BM306" i="1"/>
  <c r="R307" i="1"/>
  <c r="Q305" i="1"/>
  <c r="R305" i="1"/>
  <c r="B3" i="3"/>
  <c r="A3" i="3" s="1"/>
  <c r="C3" i="3"/>
  <c r="D3" i="3"/>
  <c r="E3" i="3" s="1"/>
  <c r="B4" i="3"/>
  <c r="C4" i="3"/>
  <c r="D4" i="3"/>
  <c r="E4" i="3" s="1"/>
  <c r="B5" i="3"/>
  <c r="A5" i="3" s="1"/>
  <c r="C5" i="3"/>
  <c r="D5" i="3"/>
  <c r="E5" i="3" s="1"/>
  <c r="B6" i="3"/>
  <c r="C6" i="3"/>
  <c r="D6" i="3"/>
  <c r="E6" i="3" s="1"/>
  <c r="B7" i="3"/>
  <c r="C7" i="3"/>
  <c r="D7" i="3"/>
  <c r="E7" i="3" s="1"/>
  <c r="B8" i="3"/>
  <c r="C8" i="3"/>
  <c r="D8" i="3"/>
  <c r="E8" i="3" s="1"/>
  <c r="B9" i="3"/>
  <c r="A9" i="3" s="1"/>
  <c r="C9" i="3"/>
  <c r="D9" i="3"/>
  <c r="E9" i="3" s="1"/>
  <c r="B10" i="3"/>
  <c r="C10" i="3"/>
  <c r="D10" i="3"/>
  <c r="E10" i="3"/>
  <c r="B11" i="3"/>
  <c r="C11" i="3"/>
  <c r="D11" i="3"/>
  <c r="E11" i="3" s="1"/>
  <c r="B12" i="3"/>
  <c r="A12" i="3" s="1"/>
  <c r="C12" i="3"/>
  <c r="D12" i="3"/>
  <c r="E12" i="3" s="1"/>
  <c r="B13" i="3"/>
  <c r="C13" i="3"/>
  <c r="D13" i="3"/>
  <c r="E13" i="3" s="1"/>
  <c r="B14" i="3"/>
  <c r="A14" i="3" s="1"/>
  <c r="C14" i="3"/>
  <c r="D14" i="3"/>
  <c r="E14" i="3" s="1"/>
  <c r="B15" i="3"/>
  <c r="C15" i="3"/>
  <c r="D15" i="3"/>
  <c r="E15" i="3" s="1"/>
  <c r="B16" i="3"/>
  <c r="C16" i="3"/>
  <c r="D16" i="3"/>
  <c r="E16" i="3" s="1"/>
  <c r="B17" i="3"/>
  <c r="C17" i="3"/>
  <c r="D17" i="3"/>
  <c r="E17" i="3" s="1"/>
  <c r="B18" i="3"/>
  <c r="A18" i="3" s="1"/>
  <c r="C18" i="3"/>
  <c r="D18" i="3"/>
  <c r="E18" i="3" s="1"/>
  <c r="B19" i="3"/>
  <c r="C19" i="3"/>
  <c r="D19" i="3"/>
  <c r="E19" i="3" s="1"/>
  <c r="B20" i="3"/>
  <c r="A20" i="3" s="1"/>
  <c r="C20" i="3"/>
  <c r="D20" i="3"/>
  <c r="E20" i="3" s="1"/>
  <c r="B21" i="3"/>
  <c r="C21" i="3"/>
  <c r="D21" i="3"/>
  <c r="E21" i="3" s="1"/>
  <c r="B22" i="3"/>
  <c r="A22" i="3" s="1"/>
  <c r="C22" i="3"/>
  <c r="D22" i="3"/>
  <c r="E22" i="3" s="1"/>
  <c r="B23" i="3"/>
  <c r="A23" i="3" s="1"/>
  <c r="C23" i="3"/>
  <c r="D23" i="3"/>
  <c r="E23" i="3" s="1"/>
  <c r="B24" i="3"/>
  <c r="C24" i="3"/>
  <c r="D24" i="3"/>
  <c r="E24" i="3" s="1"/>
  <c r="B25" i="3"/>
  <c r="A25" i="3" s="1"/>
  <c r="C25" i="3"/>
  <c r="D25" i="3"/>
  <c r="E25" i="3" s="1"/>
  <c r="B26" i="3"/>
  <c r="C26" i="3"/>
  <c r="D26" i="3"/>
  <c r="E26" i="3"/>
  <c r="B27" i="3"/>
  <c r="C27" i="3"/>
  <c r="D27" i="3"/>
  <c r="E27" i="3" s="1"/>
  <c r="B28" i="3"/>
  <c r="A28" i="3" s="1"/>
  <c r="C28" i="3"/>
  <c r="D28" i="3"/>
  <c r="E28" i="3" s="1"/>
  <c r="B29" i="3"/>
  <c r="C29" i="3"/>
  <c r="D29" i="3"/>
  <c r="E29" i="3" s="1"/>
  <c r="B30" i="3"/>
  <c r="A30" i="3" s="1"/>
  <c r="C30" i="3"/>
  <c r="D30" i="3"/>
  <c r="E30" i="3" s="1"/>
  <c r="B31" i="3"/>
  <c r="C31" i="3"/>
  <c r="D31" i="3"/>
  <c r="E31" i="3" s="1"/>
  <c r="B32" i="3"/>
  <c r="A32" i="3" s="1"/>
  <c r="C32" i="3"/>
  <c r="D32" i="3"/>
  <c r="E32" i="3" s="1"/>
  <c r="B33" i="3"/>
  <c r="C33" i="3"/>
  <c r="D33" i="3"/>
  <c r="E33" i="3" s="1"/>
  <c r="B34" i="3"/>
  <c r="C34" i="3"/>
  <c r="D34" i="3"/>
  <c r="E34" i="3" s="1"/>
  <c r="B35" i="3"/>
  <c r="C35" i="3"/>
  <c r="D35" i="3"/>
  <c r="E35" i="3" s="1"/>
  <c r="B36" i="3"/>
  <c r="A36" i="3" s="1"/>
  <c r="C36" i="3"/>
  <c r="D36" i="3"/>
  <c r="E36" i="3" s="1"/>
  <c r="B37" i="3"/>
  <c r="C37" i="3"/>
  <c r="D37" i="3"/>
  <c r="E37" i="3" s="1"/>
  <c r="B38" i="3"/>
  <c r="A38" i="3" s="1"/>
  <c r="C38" i="3"/>
  <c r="D38" i="3"/>
  <c r="E38" i="3" s="1"/>
  <c r="B39" i="3"/>
  <c r="C39" i="3"/>
  <c r="D39" i="3"/>
  <c r="E39" i="3" s="1"/>
  <c r="B40" i="3"/>
  <c r="A40" i="3" s="1"/>
  <c r="C40" i="3"/>
  <c r="D40" i="3"/>
  <c r="E40" i="3" s="1"/>
  <c r="B41" i="3"/>
  <c r="C41" i="3"/>
  <c r="D41" i="3"/>
  <c r="E41" i="3" s="1"/>
  <c r="B42" i="3"/>
  <c r="C42" i="3"/>
  <c r="D42" i="3"/>
  <c r="E42" i="3" s="1"/>
  <c r="B43" i="3"/>
  <c r="A43" i="3" s="1"/>
  <c r="C43" i="3"/>
  <c r="D43" i="3"/>
  <c r="E43" i="3" s="1"/>
  <c r="B44" i="3"/>
  <c r="C44" i="3"/>
  <c r="D44" i="3"/>
  <c r="E44" i="3" s="1"/>
  <c r="B45" i="3"/>
  <c r="A45" i="3" s="1"/>
  <c r="C45" i="3"/>
  <c r="D45" i="3"/>
  <c r="E45" i="3" s="1"/>
  <c r="B46" i="3"/>
  <c r="C46" i="3"/>
  <c r="D46" i="3"/>
  <c r="E46" i="3" s="1"/>
  <c r="B47" i="3"/>
  <c r="C47" i="3"/>
  <c r="D47" i="3"/>
  <c r="E47" i="3" s="1"/>
  <c r="B48" i="3"/>
  <c r="A48" i="3" s="1"/>
  <c r="C48" i="3"/>
  <c r="D48" i="3"/>
  <c r="E48" i="3" s="1"/>
  <c r="B49" i="3"/>
  <c r="A49" i="3" s="1"/>
  <c r="C49" i="3"/>
  <c r="D49" i="3"/>
  <c r="E49" i="3" s="1"/>
  <c r="B50" i="3"/>
  <c r="C50" i="3"/>
  <c r="D50" i="3"/>
  <c r="E50" i="3" s="1"/>
  <c r="B51" i="3"/>
  <c r="C51" i="3"/>
  <c r="D51" i="3"/>
  <c r="E51" i="3" s="1"/>
  <c r="B52" i="3"/>
  <c r="C52" i="3"/>
  <c r="D52" i="3"/>
  <c r="E52" i="3" s="1"/>
  <c r="B53" i="3"/>
  <c r="A53" i="3" s="1"/>
  <c r="C53" i="3"/>
  <c r="D53" i="3"/>
  <c r="E53" i="3" s="1"/>
  <c r="B54" i="3"/>
  <c r="A54" i="3" s="1"/>
  <c r="C54" i="3"/>
  <c r="D54" i="3"/>
  <c r="E54" i="3" s="1"/>
  <c r="B55" i="3"/>
  <c r="C55" i="3"/>
  <c r="D55" i="3"/>
  <c r="E55" i="3" s="1"/>
  <c r="B56" i="3"/>
  <c r="A56" i="3" s="1"/>
  <c r="C56" i="3"/>
  <c r="D56" i="3"/>
  <c r="E56" i="3" s="1"/>
  <c r="B57" i="3"/>
  <c r="C57" i="3"/>
  <c r="D57" i="3"/>
  <c r="E57" i="3" s="1"/>
  <c r="B58" i="3"/>
  <c r="A58" i="3" s="1"/>
  <c r="C58" i="3"/>
  <c r="D58" i="3"/>
  <c r="E58" i="3" s="1"/>
  <c r="B59" i="3"/>
  <c r="C59" i="3"/>
  <c r="D59" i="3"/>
  <c r="E59" i="3" s="1"/>
  <c r="B60" i="3"/>
  <c r="C60" i="3"/>
  <c r="D60" i="3"/>
  <c r="E60" i="3" s="1"/>
  <c r="B61" i="3"/>
  <c r="A61" i="3" s="1"/>
  <c r="C61" i="3"/>
  <c r="D61" i="3"/>
  <c r="E61" i="3" s="1"/>
  <c r="B62" i="3"/>
  <c r="A62" i="3" s="1"/>
  <c r="C62" i="3"/>
  <c r="D62" i="3"/>
  <c r="E62" i="3" s="1"/>
  <c r="B63" i="3"/>
  <c r="C63" i="3"/>
  <c r="D63" i="3"/>
  <c r="E63" i="3" s="1"/>
  <c r="B64" i="3"/>
  <c r="A64" i="3" s="1"/>
  <c r="C64" i="3"/>
  <c r="D64" i="3"/>
  <c r="E64" i="3" s="1"/>
  <c r="B65" i="3"/>
  <c r="C65" i="3"/>
  <c r="D65" i="3"/>
  <c r="E65" i="3" s="1"/>
  <c r="B66" i="3"/>
  <c r="A66" i="3" s="1"/>
  <c r="C66" i="3"/>
  <c r="D66" i="3"/>
  <c r="E66" i="3" s="1"/>
  <c r="B67" i="3"/>
  <c r="A67" i="3" s="1"/>
  <c r="C67" i="3"/>
  <c r="D67" i="3"/>
  <c r="E67" i="3" s="1"/>
  <c r="B68" i="3"/>
  <c r="C68" i="3"/>
  <c r="D68" i="3"/>
  <c r="E68" i="3" s="1"/>
  <c r="B69" i="3"/>
  <c r="A69" i="3" s="1"/>
  <c r="C69" i="3"/>
  <c r="D69" i="3"/>
  <c r="E69" i="3" s="1"/>
  <c r="B70" i="3"/>
  <c r="C70" i="3"/>
  <c r="D70" i="3"/>
  <c r="E70" i="3"/>
  <c r="B71" i="3"/>
  <c r="A71" i="3" s="1"/>
  <c r="C71" i="3"/>
  <c r="D71" i="3"/>
  <c r="E71" i="3" s="1"/>
  <c r="B72" i="3"/>
  <c r="A72" i="3" s="1"/>
  <c r="C72" i="3"/>
  <c r="D72" i="3"/>
  <c r="E72" i="3" s="1"/>
  <c r="B73" i="3"/>
  <c r="C73" i="3"/>
  <c r="D73" i="3"/>
  <c r="E73" i="3" s="1"/>
  <c r="B74" i="3"/>
  <c r="A74" i="3" s="1"/>
  <c r="C74" i="3"/>
  <c r="D74" i="3"/>
  <c r="E74" i="3" s="1"/>
  <c r="B75" i="3"/>
  <c r="C75" i="3"/>
  <c r="D75" i="3"/>
  <c r="E75" i="3" s="1"/>
  <c r="B76" i="3"/>
  <c r="C76" i="3"/>
  <c r="D76" i="3"/>
  <c r="E76" i="3" s="1"/>
  <c r="B77" i="3"/>
  <c r="C77" i="3"/>
  <c r="D77" i="3"/>
  <c r="E77" i="3" s="1"/>
  <c r="B78" i="3"/>
  <c r="C78" i="3"/>
  <c r="D78" i="3"/>
  <c r="E78" i="3" s="1"/>
  <c r="B79" i="3"/>
  <c r="A79" i="3" s="1"/>
  <c r="C79" i="3"/>
  <c r="D79" i="3"/>
  <c r="E79" i="3" s="1"/>
  <c r="B80" i="3"/>
  <c r="A80" i="3" s="1"/>
  <c r="C80" i="3"/>
  <c r="D80" i="3"/>
  <c r="E80" i="3" s="1"/>
  <c r="B81" i="3"/>
  <c r="C81" i="3"/>
  <c r="D81" i="3"/>
  <c r="E81" i="3" s="1"/>
  <c r="B82" i="3"/>
  <c r="A82" i="3" s="1"/>
  <c r="C82" i="3"/>
  <c r="D82" i="3"/>
  <c r="E82" i="3" s="1"/>
  <c r="B83" i="3"/>
  <c r="C83" i="3"/>
  <c r="D83" i="3"/>
  <c r="E83" i="3" s="1"/>
  <c r="B84" i="3"/>
  <c r="C84" i="3"/>
  <c r="D84" i="3"/>
  <c r="E84" i="3" s="1"/>
  <c r="B85" i="3"/>
  <c r="C85" i="3"/>
  <c r="D85" i="3"/>
  <c r="E85" i="3" s="1"/>
  <c r="B86" i="3"/>
  <c r="C86" i="3"/>
  <c r="D86" i="3"/>
  <c r="E86" i="3"/>
  <c r="B87" i="3"/>
  <c r="A87" i="3" s="1"/>
  <c r="C87" i="3"/>
  <c r="D87" i="3"/>
  <c r="E87" i="3" s="1"/>
  <c r="B88" i="3"/>
  <c r="C88" i="3"/>
  <c r="D88" i="3"/>
  <c r="E88" i="3" s="1"/>
  <c r="B89" i="3"/>
  <c r="C89" i="3"/>
  <c r="D89" i="3"/>
  <c r="E89" i="3" s="1"/>
  <c r="B90" i="3"/>
  <c r="C90" i="3"/>
  <c r="D90" i="3"/>
  <c r="E90" i="3"/>
  <c r="B91" i="3"/>
  <c r="C91" i="3"/>
  <c r="D91" i="3"/>
  <c r="E91" i="3" s="1"/>
  <c r="B92" i="3"/>
  <c r="A92" i="3" s="1"/>
  <c r="C92" i="3"/>
  <c r="D92" i="3"/>
  <c r="E92" i="3" s="1"/>
  <c r="B93" i="3"/>
  <c r="C93" i="3"/>
  <c r="D93" i="3"/>
  <c r="E93" i="3" s="1"/>
  <c r="B94" i="3"/>
  <c r="C94" i="3"/>
  <c r="D94" i="3"/>
  <c r="E94" i="3" s="1"/>
  <c r="B95" i="3"/>
  <c r="C95" i="3"/>
  <c r="D95" i="3"/>
  <c r="E95" i="3" s="1"/>
  <c r="B96" i="3"/>
  <c r="C96" i="3"/>
  <c r="D96" i="3"/>
  <c r="E96" i="3" s="1"/>
  <c r="B97" i="3"/>
  <c r="A97" i="3" s="1"/>
  <c r="C97" i="3"/>
  <c r="D97" i="3"/>
  <c r="E97" i="3" s="1"/>
  <c r="B98" i="3"/>
  <c r="A98" i="3" s="1"/>
  <c r="C98" i="3"/>
  <c r="D98" i="3"/>
  <c r="E98" i="3"/>
  <c r="B99" i="3"/>
  <c r="C99" i="3"/>
  <c r="D99" i="3"/>
  <c r="E99" i="3" s="1"/>
  <c r="B100" i="3"/>
  <c r="C100" i="3"/>
  <c r="D100" i="3"/>
  <c r="E100" i="3" s="1"/>
  <c r="B101" i="3"/>
  <c r="C101" i="3"/>
  <c r="D101" i="3"/>
  <c r="E101" i="3" s="1"/>
  <c r="B102" i="3"/>
  <c r="A102" i="3" s="1"/>
  <c r="C102" i="3"/>
  <c r="D102" i="3"/>
  <c r="E102" i="3" s="1"/>
  <c r="B103" i="3"/>
  <c r="A103" i="3" s="1"/>
  <c r="C103" i="3"/>
  <c r="D103" i="3"/>
  <c r="E103" i="3" s="1"/>
  <c r="B104" i="3"/>
  <c r="C104" i="3"/>
  <c r="D104" i="3"/>
  <c r="E104" i="3" s="1"/>
  <c r="B105" i="3"/>
  <c r="A105" i="3" s="1"/>
  <c r="C105" i="3"/>
  <c r="D105" i="3"/>
  <c r="E105" i="3" s="1"/>
  <c r="B106" i="3"/>
  <c r="C106" i="3"/>
  <c r="D106" i="3"/>
  <c r="E106" i="3"/>
  <c r="B107" i="3"/>
  <c r="A107" i="3" s="1"/>
  <c r="C107" i="3"/>
  <c r="D107" i="3"/>
  <c r="E107" i="3" s="1"/>
  <c r="B108" i="3"/>
  <c r="A108" i="3" s="1"/>
  <c r="C108" i="3"/>
  <c r="D108" i="3"/>
  <c r="E108" i="3" s="1"/>
  <c r="B109" i="3"/>
  <c r="C109" i="3"/>
  <c r="D109" i="3"/>
  <c r="E109" i="3" s="1"/>
  <c r="B110" i="3"/>
  <c r="A110" i="3" s="1"/>
  <c r="C110" i="3"/>
  <c r="D110" i="3"/>
  <c r="E110" i="3" s="1"/>
  <c r="B111" i="3"/>
  <c r="C111" i="3"/>
  <c r="D111" i="3"/>
  <c r="E111" i="3" s="1"/>
  <c r="B112" i="3"/>
  <c r="C112" i="3"/>
  <c r="D112" i="3"/>
  <c r="E112" i="3" s="1"/>
  <c r="B113" i="3"/>
  <c r="C113" i="3"/>
  <c r="D113" i="3"/>
  <c r="E113" i="3" s="1"/>
  <c r="B114" i="3"/>
  <c r="C114" i="3"/>
  <c r="D114" i="3"/>
  <c r="E114" i="3"/>
  <c r="B115" i="3"/>
  <c r="A115" i="3" s="1"/>
  <c r="C115" i="3"/>
  <c r="D115" i="3"/>
  <c r="E115" i="3" s="1"/>
  <c r="B116" i="3"/>
  <c r="C116" i="3"/>
  <c r="D116" i="3"/>
  <c r="E116" i="3" s="1"/>
  <c r="B117" i="3"/>
  <c r="C117" i="3"/>
  <c r="D117" i="3"/>
  <c r="E117" i="3" s="1"/>
  <c r="B118" i="3"/>
  <c r="C118" i="3"/>
  <c r="D118" i="3"/>
  <c r="E118" i="3"/>
  <c r="B119" i="3"/>
  <c r="C119" i="3"/>
  <c r="D119" i="3"/>
  <c r="E119" i="3" s="1"/>
  <c r="B120" i="3"/>
  <c r="A120" i="3" s="1"/>
  <c r="C120" i="3"/>
  <c r="D120" i="3"/>
  <c r="E120" i="3" s="1"/>
  <c r="B121" i="3"/>
  <c r="C121" i="3"/>
  <c r="D121" i="3"/>
  <c r="E121" i="3" s="1"/>
  <c r="B122" i="3"/>
  <c r="C122" i="3"/>
  <c r="D122" i="3"/>
  <c r="E122" i="3" s="1"/>
  <c r="B123" i="3"/>
  <c r="C123" i="3"/>
  <c r="D123" i="3"/>
  <c r="E123" i="3" s="1"/>
  <c r="B124" i="3"/>
  <c r="C124" i="3"/>
  <c r="D124" i="3"/>
  <c r="E124" i="3" s="1"/>
  <c r="B125" i="3"/>
  <c r="A125" i="3" s="1"/>
  <c r="C125" i="3"/>
  <c r="D125" i="3"/>
  <c r="E125" i="3" s="1"/>
  <c r="B126" i="3"/>
  <c r="A126" i="3" s="1"/>
  <c r="C126" i="3"/>
  <c r="D126" i="3"/>
  <c r="E126" i="3" s="1"/>
  <c r="B127" i="3"/>
  <c r="C127" i="3"/>
  <c r="D127" i="3"/>
  <c r="E127" i="3" s="1"/>
  <c r="B128" i="3"/>
  <c r="A128" i="3" s="1"/>
  <c r="C128" i="3"/>
  <c r="D128" i="3"/>
  <c r="E128" i="3" s="1"/>
  <c r="B129" i="3"/>
  <c r="C129" i="3"/>
  <c r="D129" i="3"/>
  <c r="E129" i="3" s="1"/>
  <c r="B130" i="3"/>
  <c r="C130" i="3"/>
  <c r="D130" i="3"/>
  <c r="E130" i="3" s="1"/>
  <c r="B131" i="3"/>
  <c r="A131" i="3" s="1"/>
  <c r="C131" i="3"/>
  <c r="D131" i="3"/>
  <c r="E131" i="3" s="1"/>
  <c r="B132" i="3"/>
  <c r="C132" i="3"/>
  <c r="D132" i="3"/>
  <c r="E132" i="3" s="1"/>
  <c r="B133" i="3"/>
  <c r="A133" i="3" s="1"/>
  <c r="C133" i="3"/>
  <c r="D133" i="3"/>
  <c r="E133" i="3" s="1"/>
  <c r="B134" i="3"/>
  <c r="C134" i="3"/>
  <c r="D134" i="3"/>
  <c r="E134" i="3"/>
  <c r="B135" i="3"/>
  <c r="A135" i="3" s="1"/>
  <c r="C135" i="3"/>
  <c r="D135" i="3"/>
  <c r="E135" i="3" s="1"/>
  <c r="B136" i="3"/>
  <c r="A136" i="3" s="1"/>
  <c r="C136" i="3"/>
  <c r="D136" i="3"/>
  <c r="E136" i="3" s="1"/>
  <c r="B137" i="3"/>
  <c r="C137" i="3"/>
  <c r="D137" i="3"/>
  <c r="E137" i="3" s="1"/>
  <c r="B138" i="3"/>
  <c r="A138" i="3" s="1"/>
  <c r="C138" i="3"/>
  <c r="D138" i="3"/>
  <c r="E138" i="3" s="1"/>
  <c r="B139" i="3"/>
  <c r="C139" i="3"/>
  <c r="D139" i="3"/>
  <c r="E139" i="3" s="1"/>
  <c r="B140" i="3"/>
  <c r="A140" i="3" s="1"/>
  <c r="C140" i="3"/>
  <c r="D140" i="3"/>
  <c r="E140" i="3" s="1"/>
  <c r="B141" i="3"/>
  <c r="A141" i="3" s="1"/>
  <c r="C141" i="3"/>
  <c r="D141" i="3"/>
  <c r="E141" i="3" s="1"/>
  <c r="B142" i="3"/>
  <c r="C142" i="3"/>
  <c r="D142" i="3"/>
  <c r="E142" i="3" s="1"/>
  <c r="B143" i="3"/>
  <c r="A143" i="3" s="1"/>
  <c r="C143" i="3"/>
  <c r="D143" i="3"/>
  <c r="E143" i="3" s="1"/>
  <c r="B144" i="3"/>
  <c r="C144" i="3"/>
  <c r="D144" i="3"/>
  <c r="E144" i="3" s="1"/>
  <c r="B145" i="3"/>
  <c r="C145" i="3"/>
  <c r="D145" i="3"/>
  <c r="E145" i="3" s="1"/>
  <c r="B146" i="3"/>
  <c r="C146" i="3"/>
  <c r="D146" i="3"/>
  <c r="E146" i="3" s="1"/>
  <c r="B147" i="3"/>
  <c r="C147" i="3"/>
  <c r="D147" i="3"/>
  <c r="E147" i="3" s="1"/>
  <c r="B148" i="3"/>
  <c r="A148" i="3" s="1"/>
  <c r="C148" i="3"/>
  <c r="D148" i="3"/>
  <c r="E148" i="3" s="1"/>
  <c r="B149" i="3"/>
  <c r="A149" i="3" s="1"/>
  <c r="C149" i="3"/>
  <c r="D149" i="3"/>
  <c r="E149" i="3" s="1"/>
  <c r="B150" i="3"/>
  <c r="C150" i="3"/>
  <c r="D150" i="3"/>
  <c r="E150" i="3" s="1"/>
  <c r="B151" i="3"/>
  <c r="C151" i="3"/>
  <c r="D151" i="3"/>
  <c r="E151" i="3" s="1"/>
  <c r="B152" i="3"/>
  <c r="C152" i="3"/>
  <c r="D152" i="3"/>
  <c r="E152" i="3" s="1"/>
  <c r="B153" i="3"/>
  <c r="A153" i="3" s="1"/>
  <c r="C153" i="3"/>
  <c r="D153" i="3"/>
  <c r="E153" i="3" s="1"/>
  <c r="B154" i="3"/>
  <c r="A154" i="3" s="1"/>
  <c r="C154" i="3"/>
  <c r="D154" i="3"/>
  <c r="E154" i="3" s="1"/>
  <c r="B155" i="3"/>
  <c r="C155" i="3"/>
  <c r="D155" i="3"/>
  <c r="E155" i="3" s="1"/>
  <c r="B156" i="3"/>
  <c r="C156" i="3"/>
  <c r="D156" i="3"/>
  <c r="E156" i="3" s="1"/>
  <c r="B157" i="3"/>
  <c r="A157" i="3" s="1"/>
  <c r="C157" i="3"/>
  <c r="D157" i="3"/>
  <c r="E157" i="3" s="1"/>
  <c r="B158" i="3"/>
  <c r="A158" i="3" s="1"/>
  <c r="C158" i="3"/>
  <c r="D158" i="3"/>
  <c r="E158" i="3" s="1"/>
  <c r="B159" i="3"/>
  <c r="A159" i="3" s="1"/>
  <c r="C159" i="3"/>
  <c r="D159" i="3"/>
  <c r="E159" i="3" s="1"/>
  <c r="B160" i="3"/>
  <c r="C160" i="3"/>
  <c r="D160" i="3"/>
  <c r="E160" i="3" s="1"/>
  <c r="B161" i="3"/>
  <c r="C161" i="3"/>
  <c r="D161" i="3"/>
  <c r="E161" i="3" s="1"/>
  <c r="B162" i="3"/>
  <c r="A162" i="3" s="1"/>
  <c r="C162" i="3"/>
  <c r="D162" i="3"/>
  <c r="E162" i="3" s="1"/>
  <c r="B163" i="3"/>
  <c r="A163" i="3" s="1"/>
  <c r="C163" i="3"/>
  <c r="D163" i="3"/>
  <c r="E163" i="3" s="1"/>
  <c r="B164" i="3"/>
  <c r="A164" i="3" s="1"/>
  <c r="C164" i="3"/>
  <c r="D164" i="3"/>
  <c r="E164" i="3" s="1"/>
  <c r="B165" i="3"/>
  <c r="C165" i="3"/>
  <c r="D165" i="3"/>
  <c r="E165" i="3" s="1"/>
  <c r="B166" i="3"/>
  <c r="A166" i="3" s="1"/>
  <c r="C166" i="3"/>
  <c r="D166" i="3"/>
  <c r="E166" i="3" s="1"/>
  <c r="B167" i="3"/>
  <c r="C167" i="3"/>
  <c r="D167" i="3"/>
  <c r="E167" i="3" s="1"/>
  <c r="B168" i="3"/>
  <c r="A168" i="3" s="1"/>
  <c r="C168" i="3"/>
  <c r="D168" i="3"/>
  <c r="E168" i="3" s="1"/>
  <c r="B169" i="3"/>
  <c r="C169" i="3"/>
  <c r="D169" i="3"/>
  <c r="E169" i="3" s="1"/>
  <c r="B170" i="3"/>
  <c r="A170" i="3" s="1"/>
  <c r="C170" i="3"/>
  <c r="D170" i="3"/>
  <c r="E170" i="3" s="1"/>
  <c r="B171" i="3"/>
  <c r="A171" i="3" s="1"/>
  <c r="C171" i="3"/>
  <c r="D171" i="3"/>
  <c r="E171" i="3" s="1"/>
  <c r="B172" i="3"/>
  <c r="C172" i="3"/>
  <c r="D172" i="3"/>
  <c r="E172" i="3" s="1"/>
  <c r="B173" i="3"/>
  <c r="A173" i="3" s="1"/>
  <c r="C173" i="3"/>
  <c r="D173" i="3"/>
  <c r="E173" i="3" s="1"/>
  <c r="B174" i="3"/>
  <c r="C174" i="3"/>
  <c r="D174" i="3"/>
  <c r="E174" i="3" s="1"/>
  <c r="B175" i="3"/>
  <c r="A175" i="3" s="1"/>
  <c r="C175" i="3"/>
  <c r="D175" i="3"/>
  <c r="E175" i="3" s="1"/>
  <c r="B176" i="3"/>
  <c r="A176" i="3" s="1"/>
  <c r="C176" i="3"/>
  <c r="D176" i="3"/>
  <c r="E176" i="3" s="1"/>
  <c r="B177" i="3"/>
  <c r="C177" i="3"/>
  <c r="D177" i="3"/>
  <c r="E177" i="3" s="1"/>
  <c r="B178" i="3"/>
  <c r="A178" i="3" s="1"/>
  <c r="C178" i="3"/>
  <c r="D178" i="3"/>
  <c r="E178" i="3" s="1"/>
  <c r="B179" i="3"/>
  <c r="C179" i="3"/>
  <c r="D179" i="3"/>
  <c r="E179" i="3" s="1"/>
  <c r="B180" i="3"/>
  <c r="A180" i="3" s="1"/>
  <c r="C180" i="3"/>
  <c r="D180" i="3"/>
  <c r="E180" i="3" s="1"/>
  <c r="B181" i="3"/>
  <c r="A181" i="3" s="1"/>
  <c r="C181" i="3"/>
  <c r="D181" i="3"/>
  <c r="E181" i="3" s="1"/>
  <c r="B182" i="3"/>
  <c r="A182" i="3" s="1"/>
  <c r="C182" i="3"/>
  <c r="D182" i="3"/>
  <c r="E182" i="3" s="1"/>
  <c r="B183" i="3"/>
  <c r="C183" i="3"/>
  <c r="D183" i="3"/>
  <c r="E183" i="3" s="1"/>
  <c r="B184" i="3"/>
  <c r="A184" i="3" s="1"/>
  <c r="C184" i="3"/>
  <c r="D184" i="3"/>
  <c r="E184" i="3" s="1"/>
  <c r="B185" i="3"/>
  <c r="C185" i="3"/>
  <c r="D185" i="3"/>
  <c r="E185" i="3" s="1"/>
  <c r="B186" i="3"/>
  <c r="A186" i="3" s="1"/>
  <c r="C186" i="3"/>
  <c r="D186" i="3"/>
  <c r="E186" i="3" s="1"/>
  <c r="B187" i="3"/>
  <c r="C187" i="3"/>
  <c r="D187" i="3"/>
  <c r="E187" i="3" s="1"/>
  <c r="B188" i="3"/>
  <c r="A188" i="3" s="1"/>
  <c r="C188" i="3"/>
  <c r="D188" i="3"/>
  <c r="E188" i="3" s="1"/>
  <c r="B189" i="3"/>
  <c r="A189" i="3" s="1"/>
  <c r="C189" i="3"/>
  <c r="D189" i="3"/>
  <c r="E189" i="3"/>
  <c r="B190" i="3"/>
  <c r="C190" i="3"/>
  <c r="D190" i="3"/>
  <c r="E190" i="3" s="1"/>
  <c r="B191" i="3"/>
  <c r="A191" i="3" s="1"/>
  <c r="C191" i="3"/>
  <c r="D191" i="3"/>
  <c r="E191" i="3" s="1"/>
  <c r="B192" i="3"/>
  <c r="C192" i="3"/>
  <c r="D192" i="3"/>
  <c r="E192" i="3" s="1"/>
  <c r="B193" i="3"/>
  <c r="A193" i="3" s="1"/>
  <c r="C193" i="3"/>
  <c r="D193" i="3"/>
  <c r="E193" i="3" s="1"/>
  <c r="B194" i="3"/>
  <c r="A194" i="3" s="1"/>
  <c r="C194" i="3"/>
  <c r="D194" i="3"/>
  <c r="E194" i="3" s="1"/>
  <c r="B195" i="3"/>
  <c r="A195" i="3" s="1"/>
  <c r="C195" i="3"/>
  <c r="D195" i="3"/>
  <c r="E195" i="3" s="1"/>
  <c r="B196" i="3"/>
  <c r="C196" i="3"/>
  <c r="D196" i="3"/>
  <c r="E196" i="3" s="1"/>
  <c r="B197" i="3"/>
  <c r="A197" i="3" s="1"/>
  <c r="C197" i="3"/>
  <c r="D197" i="3"/>
  <c r="E197" i="3" s="1"/>
  <c r="B198" i="3"/>
  <c r="C198" i="3"/>
  <c r="D198" i="3"/>
  <c r="E198" i="3" s="1"/>
  <c r="B199" i="3"/>
  <c r="A199" i="3" s="1"/>
  <c r="C199" i="3"/>
  <c r="D199" i="3"/>
  <c r="E199" i="3" s="1"/>
  <c r="B200" i="3"/>
  <c r="A200" i="3" s="1"/>
  <c r="C200" i="3"/>
  <c r="D200" i="3"/>
  <c r="E200" i="3" s="1"/>
  <c r="B201" i="3"/>
  <c r="C201" i="3"/>
  <c r="D201" i="3"/>
  <c r="E201" i="3" s="1"/>
  <c r="B202" i="3"/>
  <c r="C202" i="3"/>
  <c r="D202" i="3"/>
  <c r="E202" i="3" s="1"/>
  <c r="B203" i="3"/>
  <c r="A203" i="3" s="1"/>
  <c r="C203" i="3"/>
  <c r="D203" i="3"/>
  <c r="E203" i="3" s="1"/>
  <c r="B204" i="3"/>
  <c r="A204" i="3" s="1"/>
  <c r="C204" i="3"/>
  <c r="D204" i="3"/>
  <c r="E204" i="3" s="1"/>
  <c r="B205" i="3"/>
  <c r="A205" i="3" s="1"/>
  <c r="C205" i="3"/>
  <c r="D205" i="3"/>
  <c r="E205" i="3" s="1"/>
  <c r="B206" i="3"/>
  <c r="C206" i="3"/>
  <c r="D206" i="3"/>
  <c r="E206" i="3" s="1"/>
  <c r="B207" i="3"/>
  <c r="C207" i="3"/>
  <c r="D207" i="3"/>
  <c r="E207" i="3" s="1"/>
  <c r="B208" i="3"/>
  <c r="A208" i="3" s="1"/>
  <c r="C208" i="3"/>
  <c r="D208" i="3"/>
  <c r="E208" i="3" s="1"/>
  <c r="B209" i="3"/>
  <c r="A209" i="3" s="1"/>
  <c r="C209" i="3"/>
  <c r="D209" i="3"/>
  <c r="E209" i="3" s="1"/>
  <c r="B210" i="3"/>
  <c r="A210" i="3" s="1"/>
  <c r="C210" i="3"/>
  <c r="D210" i="3"/>
  <c r="E210" i="3" s="1"/>
  <c r="B211" i="3"/>
  <c r="C211" i="3"/>
  <c r="D211" i="3"/>
  <c r="E211" i="3" s="1"/>
  <c r="B212" i="3"/>
  <c r="C212" i="3"/>
  <c r="D212" i="3"/>
  <c r="E212" i="3" s="1"/>
  <c r="B213" i="3"/>
  <c r="A213" i="3" s="1"/>
  <c r="C213" i="3"/>
  <c r="D213" i="3"/>
  <c r="E213" i="3" s="1"/>
  <c r="B214" i="3"/>
  <c r="A214" i="3" s="1"/>
  <c r="C214" i="3"/>
  <c r="D214" i="3"/>
  <c r="E214" i="3" s="1"/>
  <c r="B215" i="3"/>
  <c r="A215" i="3" s="1"/>
  <c r="C215" i="3"/>
  <c r="D215" i="3"/>
  <c r="E215" i="3" s="1"/>
  <c r="B216" i="3"/>
  <c r="C216" i="3"/>
  <c r="D216" i="3"/>
  <c r="E216" i="3" s="1"/>
  <c r="B217" i="3"/>
  <c r="A217" i="3" s="1"/>
  <c r="C217" i="3"/>
  <c r="D217" i="3"/>
  <c r="E217" i="3" s="1"/>
  <c r="B218" i="3"/>
  <c r="A218" i="3" s="1"/>
  <c r="C218" i="3"/>
  <c r="D218" i="3"/>
  <c r="E218" i="3" s="1"/>
  <c r="B219" i="3"/>
  <c r="A219" i="3" s="1"/>
  <c r="C219" i="3"/>
  <c r="D219" i="3"/>
  <c r="E219" i="3" s="1"/>
  <c r="B220" i="3"/>
  <c r="A220" i="3" s="1"/>
  <c r="C220" i="3"/>
  <c r="D220" i="3"/>
  <c r="E220" i="3" s="1"/>
  <c r="B221" i="3"/>
  <c r="C221" i="3"/>
  <c r="D221" i="3"/>
  <c r="E221" i="3" s="1"/>
  <c r="B222" i="3"/>
  <c r="C222" i="3"/>
  <c r="D222" i="3"/>
  <c r="E222" i="3" s="1"/>
  <c r="B223" i="3"/>
  <c r="A223" i="3" s="1"/>
  <c r="C223" i="3"/>
  <c r="D223" i="3"/>
  <c r="E223" i="3" s="1"/>
  <c r="B224" i="3"/>
  <c r="A224" i="3" s="1"/>
  <c r="C224" i="3"/>
  <c r="D224" i="3"/>
  <c r="E224" i="3" s="1"/>
  <c r="B225" i="3"/>
  <c r="C225" i="3"/>
  <c r="D225" i="3"/>
  <c r="E225" i="3" s="1"/>
  <c r="B226" i="3"/>
  <c r="A226" i="3" s="1"/>
  <c r="C226" i="3"/>
  <c r="D226" i="3"/>
  <c r="E226" i="3" s="1"/>
  <c r="B227" i="3"/>
  <c r="C227" i="3"/>
  <c r="D227" i="3"/>
  <c r="E227" i="3" s="1"/>
  <c r="B228" i="3"/>
  <c r="A228" i="3" s="1"/>
  <c r="C228" i="3"/>
  <c r="D228" i="3"/>
  <c r="E228" i="3" s="1"/>
  <c r="B229" i="3"/>
  <c r="A229" i="3" s="1"/>
  <c r="C229" i="3"/>
  <c r="D229" i="3"/>
  <c r="E229" i="3" s="1"/>
  <c r="B230" i="3"/>
  <c r="A230" i="3" s="1"/>
  <c r="C230" i="3"/>
  <c r="D230" i="3"/>
  <c r="E230" i="3" s="1"/>
  <c r="B231" i="3"/>
  <c r="C231" i="3"/>
  <c r="D231" i="3"/>
  <c r="E231" i="3" s="1"/>
  <c r="B232" i="3"/>
  <c r="A232" i="3" s="1"/>
  <c r="C232" i="3"/>
  <c r="D232" i="3"/>
  <c r="E232" i="3" s="1"/>
  <c r="B233" i="3"/>
  <c r="C233" i="3"/>
  <c r="D233" i="3"/>
  <c r="E233" i="3"/>
  <c r="B234" i="3"/>
  <c r="A234" i="3" s="1"/>
  <c r="C234" i="3"/>
  <c r="D234" i="3"/>
  <c r="E234" i="3" s="1"/>
  <c r="B235" i="3"/>
  <c r="A235" i="3" s="1"/>
  <c r="C235" i="3"/>
  <c r="D235" i="3"/>
  <c r="E235" i="3" s="1"/>
  <c r="B236" i="3"/>
  <c r="C236" i="3"/>
  <c r="D236" i="3"/>
  <c r="E236" i="3" s="1"/>
  <c r="B237" i="3"/>
  <c r="A237" i="3" s="1"/>
  <c r="C237" i="3"/>
  <c r="D237" i="3"/>
  <c r="E237" i="3" s="1"/>
  <c r="B238" i="3"/>
  <c r="C238" i="3"/>
  <c r="D238" i="3"/>
  <c r="E238" i="3" s="1"/>
  <c r="B239" i="3"/>
  <c r="A239" i="3" s="1"/>
  <c r="C239" i="3"/>
  <c r="D239" i="3"/>
  <c r="E239" i="3" s="1"/>
  <c r="B240" i="3"/>
  <c r="C240" i="3"/>
  <c r="D240" i="3"/>
  <c r="E240" i="3" s="1"/>
  <c r="B241" i="3"/>
  <c r="A241" i="3" s="1"/>
  <c r="C241" i="3"/>
  <c r="D241" i="3"/>
  <c r="E241" i="3" s="1"/>
  <c r="B242" i="3"/>
  <c r="A242" i="3" s="1"/>
  <c r="C242" i="3"/>
  <c r="D242" i="3"/>
  <c r="E242" i="3" s="1"/>
  <c r="B243" i="3"/>
  <c r="A243" i="3" s="1"/>
  <c r="C243" i="3"/>
  <c r="D243" i="3"/>
  <c r="E243" i="3" s="1"/>
  <c r="B244" i="3"/>
  <c r="C244" i="3"/>
  <c r="D244" i="3"/>
  <c r="E244" i="3" s="1"/>
  <c r="B245" i="3"/>
  <c r="A245" i="3" s="1"/>
  <c r="C245" i="3"/>
  <c r="D245" i="3"/>
  <c r="E245" i="3" s="1"/>
  <c r="B246" i="3"/>
  <c r="C246" i="3"/>
  <c r="D246" i="3"/>
  <c r="E246" i="3" s="1"/>
  <c r="B247" i="3"/>
  <c r="A247" i="3" s="1"/>
  <c r="C247" i="3"/>
  <c r="D247" i="3"/>
  <c r="E247" i="3" s="1"/>
  <c r="B248" i="3"/>
  <c r="A248" i="3" s="1"/>
  <c r="C248" i="3"/>
  <c r="D248" i="3"/>
  <c r="E248" i="3" s="1"/>
  <c r="B249" i="3"/>
  <c r="C249" i="3"/>
  <c r="D249" i="3"/>
  <c r="E249" i="3" s="1"/>
  <c r="B250" i="3"/>
  <c r="A250" i="3" s="1"/>
  <c r="C250" i="3"/>
  <c r="D250" i="3"/>
  <c r="E250" i="3" s="1"/>
  <c r="B251" i="3"/>
  <c r="C251" i="3"/>
  <c r="D251" i="3"/>
  <c r="E251" i="3" s="1"/>
  <c r="B252" i="3"/>
  <c r="C252" i="3"/>
  <c r="D252" i="3"/>
  <c r="E252" i="3" s="1"/>
  <c r="B253" i="3"/>
  <c r="C253" i="3"/>
  <c r="D253" i="3"/>
  <c r="E253" i="3" s="1"/>
  <c r="B254" i="3"/>
  <c r="A254" i="3" s="1"/>
  <c r="C254" i="3"/>
  <c r="D254" i="3"/>
  <c r="E254" i="3" s="1"/>
  <c r="B255" i="3"/>
  <c r="A255" i="3" s="1"/>
  <c r="C255" i="3"/>
  <c r="D255" i="3"/>
  <c r="E255" i="3" s="1"/>
  <c r="B256" i="3"/>
  <c r="A256" i="3" s="1"/>
  <c r="C256" i="3"/>
  <c r="D256" i="3"/>
  <c r="E256" i="3" s="1"/>
  <c r="B257" i="3"/>
  <c r="C257" i="3"/>
  <c r="D257" i="3"/>
  <c r="E257" i="3" s="1"/>
  <c r="B258" i="3"/>
  <c r="A258" i="3" s="1"/>
  <c r="C258" i="3"/>
  <c r="D258" i="3"/>
  <c r="E258" i="3" s="1"/>
  <c r="B259" i="3"/>
  <c r="C259" i="3"/>
  <c r="D259" i="3"/>
  <c r="E259" i="3"/>
  <c r="B260" i="3"/>
  <c r="A260" i="3" s="1"/>
  <c r="C260" i="3"/>
  <c r="D260" i="3"/>
  <c r="E260" i="3" s="1"/>
  <c r="B261" i="3"/>
  <c r="A261" i="3" s="1"/>
  <c r="C261" i="3"/>
  <c r="D261" i="3"/>
  <c r="E261" i="3" s="1"/>
  <c r="B262" i="3"/>
  <c r="C262" i="3"/>
  <c r="D262" i="3"/>
  <c r="E262" i="3" s="1"/>
  <c r="B263" i="3"/>
  <c r="A263" i="3" s="1"/>
  <c r="C263" i="3"/>
  <c r="D263" i="3"/>
  <c r="E263" i="3" s="1"/>
  <c r="B264" i="3"/>
  <c r="A264" i="3" s="1"/>
  <c r="C264" i="3"/>
  <c r="D264" i="3"/>
  <c r="E264" i="3" s="1"/>
  <c r="B265" i="3"/>
  <c r="A265" i="3" s="1"/>
  <c r="C265" i="3"/>
  <c r="D265" i="3"/>
  <c r="E265" i="3" s="1"/>
  <c r="B266" i="3"/>
  <c r="A266" i="3" s="1"/>
  <c r="C266" i="3"/>
  <c r="D266" i="3"/>
  <c r="E266" i="3" s="1"/>
  <c r="B267" i="3"/>
  <c r="C267" i="3"/>
  <c r="D267" i="3"/>
  <c r="E267" i="3" s="1"/>
  <c r="B268" i="3"/>
  <c r="A268" i="3" s="1"/>
  <c r="C268" i="3"/>
  <c r="D268" i="3"/>
  <c r="E268" i="3" s="1"/>
  <c r="B269" i="3"/>
  <c r="C269" i="3"/>
  <c r="D269" i="3"/>
  <c r="E269" i="3"/>
  <c r="B270" i="3"/>
  <c r="A270" i="3" s="1"/>
  <c r="C270" i="3"/>
  <c r="D270" i="3"/>
  <c r="E270" i="3" s="1"/>
  <c r="B271" i="3"/>
  <c r="A271" i="3" s="1"/>
  <c r="C271" i="3"/>
  <c r="D271" i="3"/>
  <c r="E271" i="3" s="1"/>
  <c r="B272" i="3"/>
  <c r="C272" i="3"/>
  <c r="D272" i="3"/>
  <c r="E272" i="3" s="1"/>
  <c r="B273" i="3"/>
  <c r="C273" i="3"/>
  <c r="D273" i="3"/>
  <c r="E273" i="3" s="1"/>
  <c r="B274" i="3"/>
  <c r="A274" i="3" s="1"/>
  <c r="C274" i="3"/>
  <c r="D274" i="3"/>
  <c r="E274" i="3" s="1"/>
  <c r="B275" i="3"/>
  <c r="A275" i="3" s="1"/>
  <c r="C275" i="3"/>
  <c r="D275" i="3"/>
  <c r="E275" i="3"/>
  <c r="B276" i="3"/>
  <c r="C276" i="3"/>
  <c r="D276" i="3"/>
  <c r="E276" i="3" s="1"/>
  <c r="B277" i="3"/>
  <c r="C277" i="3"/>
  <c r="D277" i="3"/>
  <c r="E277" i="3" s="1"/>
  <c r="B278" i="3"/>
  <c r="C278" i="3"/>
  <c r="D278" i="3"/>
  <c r="E278" i="3" s="1"/>
  <c r="B279" i="3"/>
  <c r="A279" i="3" s="1"/>
  <c r="C279" i="3"/>
  <c r="D279" i="3"/>
  <c r="E279" i="3"/>
  <c r="B280" i="3"/>
  <c r="A280" i="3" s="1"/>
  <c r="C280" i="3"/>
  <c r="D280" i="3"/>
  <c r="E280" i="3" s="1"/>
  <c r="B281" i="3"/>
  <c r="C281" i="3"/>
  <c r="D281" i="3"/>
  <c r="E281" i="3"/>
  <c r="B282" i="3"/>
  <c r="A282" i="3" s="1"/>
  <c r="C282" i="3"/>
  <c r="D282" i="3"/>
  <c r="E282" i="3" s="1"/>
  <c r="B283" i="3"/>
  <c r="A283" i="3" s="1"/>
  <c r="C283" i="3"/>
  <c r="D283" i="3"/>
  <c r="E283" i="3" s="1"/>
  <c r="B284" i="3"/>
  <c r="C284" i="3"/>
  <c r="D284" i="3"/>
  <c r="E284" i="3" s="1"/>
  <c r="B285" i="3"/>
  <c r="A285" i="3" s="1"/>
  <c r="C285" i="3"/>
  <c r="D285" i="3"/>
  <c r="E285" i="3" s="1"/>
  <c r="B286" i="3"/>
  <c r="C286" i="3"/>
  <c r="D286" i="3"/>
  <c r="E286" i="3" s="1"/>
  <c r="B287" i="3"/>
  <c r="C287" i="3"/>
  <c r="D287" i="3"/>
  <c r="E287" i="3" s="1"/>
  <c r="B288" i="3"/>
  <c r="A288" i="3" s="1"/>
  <c r="C288" i="3"/>
  <c r="D288" i="3"/>
  <c r="E288" i="3" s="1"/>
  <c r="B289" i="3"/>
  <c r="C289" i="3"/>
  <c r="D289" i="3"/>
  <c r="E289" i="3" s="1"/>
  <c r="B290" i="3"/>
  <c r="A290" i="3" s="1"/>
  <c r="C290" i="3"/>
  <c r="D290" i="3"/>
  <c r="E290" i="3" s="1"/>
  <c r="B291" i="3"/>
  <c r="C291" i="3"/>
  <c r="D291" i="3"/>
  <c r="E291" i="3"/>
  <c r="B292" i="3"/>
  <c r="A292" i="3" s="1"/>
  <c r="C292" i="3"/>
  <c r="D292" i="3"/>
  <c r="E292" i="3" s="1"/>
  <c r="B293" i="3"/>
  <c r="A293" i="3" s="1"/>
  <c r="C293" i="3"/>
  <c r="D293" i="3"/>
  <c r="E293" i="3" s="1"/>
  <c r="B294" i="3"/>
  <c r="C294" i="3"/>
  <c r="D294" i="3"/>
  <c r="E294" i="3" s="1"/>
  <c r="B295" i="3"/>
  <c r="A295" i="3" s="1"/>
  <c r="C295" i="3"/>
  <c r="D295" i="3"/>
  <c r="E295" i="3" s="1"/>
  <c r="B296" i="3"/>
  <c r="C296" i="3"/>
  <c r="D296" i="3"/>
  <c r="E296" i="3" s="1"/>
  <c r="B297" i="3"/>
  <c r="A297" i="3" s="1"/>
  <c r="C297" i="3"/>
  <c r="D297" i="3"/>
  <c r="E297" i="3" s="1"/>
  <c r="B298" i="3"/>
  <c r="C298" i="3"/>
  <c r="D298" i="3"/>
  <c r="E298" i="3" s="1"/>
  <c r="B299" i="3"/>
  <c r="A299" i="3" s="1"/>
  <c r="C299" i="3"/>
  <c r="D299" i="3"/>
  <c r="E299" i="3" s="1"/>
  <c r="B300" i="3"/>
  <c r="A300" i="3" s="1"/>
  <c r="C300" i="3"/>
  <c r="D300" i="3"/>
  <c r="E300" i="3" s="1"/>
  <c r="B301" i="3"/>
  <c r="A301" i="3" s="1"/>
  <c r="C301" i="3"/>
  <c r="D301" i="3"/>
  <c r="E301" i="3" s="1"/>
  <c r="B302" i="3"/>
  <c r="C302" i="3"/>
  <c r="D302" i="3"/>
  <c r="E302" i="3" s="1"/>
  <c r="B303" i="3"/>
  <c r="A303" i="3" s="1"/>
  <c r="C303" i="3"/>
  <c r="D303" i="3"/>
  <c r="E303" i="3" s="1"/>
  <c r="B304" i="3"/>
  <c r="A304" i="3" s="1"/>
  <c r="C304" i="3"/>
  <c r="D304" i="3"/>
  <c r="E304" i="3" s="1"/>
  <c r="B305" i="3"/>
  <c r="A305" i="3" s="1"/>
  <c r="C305" i="3"/>
  <c r="D305" i="3"/>
  <c r="E305" i="3" s="1"/>
  <c r="B306" i="3"/>
  <c r="A306" i="3" s="1"/>
  <c r="C306" i="3"/>
  <c r="D306" i="3"/>
  <c r="E306" i="3" s="1"/>
  <c r="B307" i="3"/>
  <c r="C307" i="3"/>
  <c r="D307" i="3"/>
  <c r="E307" i="3" s="1"/>
  <c r="B308" i="3"/>
  <c r="A308" i="3" s="1"/>
  <c r="C308" i="3"/>
  <c r="D308" i="3"/>
  <c r="E308" i="3" s="1"/>
  <c r="B309" i="3"/>
  <c r="C309" i="3"/>
  <c r="D309" i="3"/>
  <c r="E309" i="3" s="1"/>
  <c r="B310" i="3"/>
  <c r="C310" i="3"/>
  <c r="D310" i="3"/>
  <c r="E310" i="3" s="1"/>
  <c r="B311" i="3"/>
  <c r="C311" i="3"/>
  <c r="D311" i="3"/>
  <c r="E311" i="3" s="1"/>
  <c r="B312" i="3"/>
  <c r="A312" i="3" s="1"/>
  <c r="C312" i="3"/>
  <c r="D312" i="3"/>
  <c r="E312" i="3" s="1"/>
  <c r="B313" i="3"/>
  <c r="A313" i="3" s="1"/>
  <c r="C313" i="3"/>
  <c r="D313" i="3"/>
  <c r="E313" i="3"/>
  <c r="B314" i="3"/>
  <c r="C314" i="3"/>
  <c r="D314" i="3"/>
  <c r="E314" i="3" s="1"/>
  <c r="B315" i="3"/>
  <c r="C315" i="3"/>
  <c r="D315" i="3"/>
  <c r="E315" i="3" s="1"/>
  <c r="B316" i="3"/>
  <c r="C316" i="3"/>
  <c r="D316" i="3"/>
  <c r="E316" i="3" s="1"/>
  <c r="B317" i="3"/>
  <c r="A317" i="3" s="1"/>
  <c r="C317" i="3"/>
  <c r="D317" i="3"/>
  <c r="E317" i="3" s="1"/>
  <c r="B318" i="3"/>
  <c r="A318" i="3" s="1"/>
  <c r="C318" i="3"/>
  <c r="D318" i="3"/>
  <c r="E318" i="3" s="1"/>
  <c r="B319" i="3"/>
  <c r="A319" i="3" s="1"/>
  <c r="C319" i="3"/>
  <c r="D319" i="3"/>
  <c r="E319" i="3" s="1"/>
  <c r="B320" i="3"/>
  <c r="C320" i="3"/>
  <c r="D320" i="3"/>
  <c r="E320" i="3" s="1"/>
  <c r="B321" i="3"/>
  <c r="C321" i="3"/>
  <c r="D321" i="3"/>
  <c r="E321" i="3" s="1"/>
  <c r="B322" i="3"/>
  <c r="A322" i="3" s="1"/>
  <c r="C322" i="3"/>
  <c r="D322" i="3"/>
  <c r="E322" i="3" s="1"/>
  <c r="B323" i="3"/>
  <c r="A323" i="3" s="1"/>
  <c r="C323" i="3"/>
  <c r="D323" i="3"/>
  <c r="E323" i="3" s="1"/>
  <c r="B324" i="3"/>
  <c r="A324" i="3" s="1"/>
  <c r="C324" i="3"/>
  <c r="D324" i="3"/>
  <c r="E324" i="3" s="1"/>
  <c r="B325" i="3"/>
  <c r="C325" i="3"/>
  <c r="D325" i="3"/>
  <c r="E325" i="3" s="1"/>
  <c r="B326" i="3"/>
  <c r="A326" i="3" s="1"/>
  <c r="C326" i="3"/>
  <c r="D326" i="3"/>
  <c r="E326" i="3" s="1"/>
  <c r="B327" i="3"/>
  <c r="A327" i="3" s="1"/>
  <c r="C327" i="3"/>
  <c r="D327" i="3"/>
  <c r="E327" i="3" s="1"/>
  <c r="B328" i="3"/>
  <c r="A328" i="3" s="1"/>
  <c r="C328" i="3"/>
  <c r="D328" i="3"/>
  <c r="E328" i="3" s="1"/>
  <c r="B329" i="3"/>
  <c r="A329" i="3" s="1"/>
  <c r="C329" i="3"/>
  <c r="D329" i="3"/>
  <c r="E329" i="3" s="1"/>
  <c r="B330" i="3"/>
  <c r="C330" i="3"/>
  <c r="D330" i="3"/>
  <c r="E330" i="3" s="1"/>
  <c r="B331" i="3"/>
  <c r="A331" i="3" s="1"/>
  <c r="C331" i="3"/>
  <c r="D331" i="3"/>
  <c r="E331" i="3" s="1"/>
  <c r="B332" i="3"/>
  <c r="C332" i="3"/>
  <c r="D332" i="3"/>
  <c r="E332" i="3"/>
  <c r="B333" i="3"/>
  <c r="A333" i="3" s="1"/>
  <c r="C333" i="3"/>
  <c r="D333" i="3"/>
  <c r="E333" i="3" s="1"/>
  <c r="B334" i="3"/>
  <c r="A334" i="3" s="1"/>
  <c r="C334" i="3"/>
  <c r="D334" i="3"/>
  <c r="E334" i="3" s="1"/>
  <c r="B335" i="3"/>
  <c r="C335" i="3"/>
  <c r="D335" i="3"/>
  <c r="E335" i="3" s="1"/>
  <c r="B336" i="3"/>
  <c r="C336" i="3"/>
  <c r="D336" i="3"/>
  <c r="E336" i="3"/>
  <c r="B337" i="3"/>
  <c r="C337" i="3"/>
  <c r="D337" i="3"/>
  <c r="E337" i="3" s="1"/>
  <c r="B338" i="3"/>
  <c r="A338" i="3" s="1"/>
  <c r="C338" i="3"/>
  <c r="D338" i="3"/>
  <c r="E338" i="3" s="1"/>
  <c r="B339" i="3"/>
  <c r="C339" i="3"/>
  <c r="D339" i="3"/>
  <c r="E339" i="3" s="1"/>
  <c r="B340" i="3"/>
  <c r="C340" i="3"/>
  <c r="D340" i="3"/>
  <c r="E340" i="3" s="1"/>
  <c r="B341" i="3"/>
  <c r="C341" i="3"/>
  <c r="D341" i="3"/>
  <c r="E341" i="3" s="1"/>
  <c r="B342" i="3"/>
  <c r="A342" i="3" s="1"/>
  <c r="C342" i="3"/>
  <c r="D342" i="3"/>
  <c r="E342" i="3"/>
  <c r="B343" i="3"/>
  <c r="A343" i="3" s="1"/>
  <c r="C343" i="3"/>
  <c r="D343" i="3"/>
  <c r="E343" i="3" s="1"/>
  <c r="B344" i="3"/>
  <c r="C344" i="3"/>
  <c r="D344" i="3"/>
  <c r="E344" i="3" s="1"/>
  <c r="B345" i="3"/>
  <c r="C345" i="3"/>
  <c r="D345" i="3"/>
  <c r="E345" i="3" s="1"/>
  <c r="B346" i="3"/>
  <c r="C346" i="3"/>
  <c r="D346" i="3"/>
  <c r="E346" i="3" s="1"/>
  <c r="B347" i="3"/>
  <c r="A347" i="3" s="1"/>
  <c r="C347" i="3"/>
  <c r="D347" i="3"/>
  <c r="E347" i="3" s="1"/>
  <c r="B348" i="3"/>
  <c r="A348" i="3" s="1"/>
  <c r="C348" i="3"/>
  <c r="D348" i="3"/>
  <c r="E348" i="3" s="1"/>
  <c r="B349" i="3"/>
  <c r="A349" i="3" s="1"/>
  <c r="C349" i="3"/>
  <c r="D349" i="3"/>
  <c r="E349" i="3" s="1"/>
  <c r="B350" i="3"/>
  <c r="C350" i="3"/>
  <c r="D350" i="3"/>
  <c r="E350" i="3" s="1"/>
  <c r="B351" i="3"/>
  <c r="C351" i="3"/>
  <c r="D351" i="3"/>
  <c r="E351" i="3" s="1"/>
  <c r="B352" i="3"/>
  <c r="A352" i="3" s="1"/>
  <c r="C352" i="3"/>
  <c r="D352" i="3"/>
  <c r="E352" i="3" s="1"/>
  <c r="B353" i="3"/>
  <c r="A353" i="3" s="1"/>
  <c r="C353" i="3"/>
  <c r="D353" i="3"/>
  <c r="E353" i="3" s="1"/>
  <c r="B354" i="3"/>
  <c r="A354" i="3" s="1"/>
  <c r="C354" i="3"/>
  <c r="D354" i="3"/>
  <c r="E354" i="3" s="1"/>
  <c r="B355" i="3"/>
  <c r="A355" i="3" s="1"/>
  <c r="C355" i="3"/>
  <c r="D355" i="3"/>
  <c r="E355" i="3" s="1"/>
  <c r="B356" i="3"/>
  <c r="C356" i="3"/>
  <c r="D356" i="3"/>
  <c r="E356" i="3" s="1"/>
  <c r="B357" i="3"/>
  <c r="A357" i="3" s="1"/>
  <c r="C357" i="3"/>
  <c r="D357" i="3"/>
  <c r="E357" i="3" s="1"/>
  <c r="B358" i="3"/>
  <c r="A358" i="3" s="1"/>
  <c r="C358" i="3"/>
  <c r="D358" i="3"/>
  <c r="E358" i="3"/>
  <c r="B359" i="3"/>
  <c r="C359" i="3"/>
  <c r="D359" i="3"/>
  <c r="E359" i="3" s="1"/>
  <c r="B360" i="3"/>
  <c r="A360" i="3" s="1"/>
  <c r="C360" i="3"/>
  <c r="D360" i="3"/>
  <c r="E360" i="3" s="1"/>
  <c r="B361" i="3"/>
  <c r="A361" i="3" s="1"/>
  <c r="C361" i="3"/>
  <c r="D361" i="3"/>
  <c r="E361" i="3" s="1"/>
  <c r="B362" i="3"/>
  <c r="C362" i="3"/>
  <c r="D362" i="3"/>
  <c r="E362" i="3" s="1"/>
  <c r="B363" i="3"/>
  <c r="C363" i="3"/>
  <c r="D363" i="3"/>
  <c r="E363" i="3" s="1"/>
  <c r="B364" i="3"/>
  <c r="A364" i="3" s="1"/>
  <c r="C364" i="3"/>
  <c r="D364" i="3"/>
  <c r="E364" i="3" s="1"/>
  <c r="B365" i="3"/>
  <c r="A365" i="3" s="1"/>
  <c r="C365" i="3"/>
  <c r="D365" i="3"/>
  <c r="E365" i="3" s="1"/>
  <c r="B366" i="3"/>
  <c r="A366" i="3" s="1"/>
  <c r="C366" i="3"/>
  <c r="D366" i="3"/>
  <c r="E366" i="3" s="1"/>
  <c r="B367" i="3"/>
  <c r="C367" i="3"/>
  <c r="D367" i="3"/>
  <c r="E367" i="3" s="1"/>
  <c r="B368" i="3"/>
  <c r="C368" i="3"/>
  <c r="D368" i="3"/>
  <c r="E368" i="3" s="1"/>
  <c r="B369" i="3"/>
  <c r="A369" i="3" s="1"/>
  <c r="C369" i="3"/>
  <c r="D369" i="3"/>
  <c r="E369" i="3" s="1"/>
  <c r="B370" i="3"/>
  <c r="A370" i="3" s="1"/>
  <c r="C370" i="3"/>
  <c r="D370" i="3"/>
  <c r="E370" i="3"/>
  <c r="B371" i="3"/>
  <c r="C371" i="3"/>
  <c r="D371" i="3"/>
  <c r="E371" i="3" s="1"/>
  <c r="B372" i="3"/>
  <c r="C372" i="3"/>
  <c r="D372" i="3"/>
  <c r="E372" i="3" s="1"/>
  <c r="B373" i="3"/>
  <c r="C373" i="3"/>
  <c r="D373" i="3"/>
  <c r="E373" i="3" s="1"/>
  <c r="B374" i="3"/>
  <c r="A374" i="3" s="1"/>
  <c r="C374" i="3"/>
  <c r="D374" i="3"/>
  <c r="E374" i="3" s="1"/>
  <c r="B375" i="3"/>
  <c r="A375" i="3" s="1"/>
  <c r="C375" i="3"/>
  <c r="D375" i="3"/>
  <c r="E375" i="3" s="1"/>
  <c r="B376" i="3"/>
  <c r="A376" i="3" s="1"/>
  <c r="C376" i="3"/>
  <c r="D376" i="3"/>
  <c r="E376" i="3" s="1"/>
  <c r="B377" i="3"/>
  <c r="C377" i="3"/>
  <c r="D377" i="3"/>
  <c r="E377" i="3" s="1"/>
  <c r="B378" i="3"/>
  <c r="A378" i="3" s="1"/>
  <c r="C378" i="3"/>
  <c r="D378" i="3"/>
  <c r="E378" i="3" s="1"/>
  <c r="B379" i="3"/>
  <c r="A379" i="3" s="1"/>
  <c r="C379" i="3"/>
  <c r="D379" i="3"/>
  <c r="E379" i="3" s="1"/>
  <c r="B380" i="3"/>
  <c r="A380" i="3" s="1"/>
  <c r="C380" i="3"/>
  <c r="D380" i="3"/>
  <c r="E380" i="3" s="1"/>
  <c r="B381" i="3"/>
  <c r="A381" i="3" s="1"/>
  <c r="C381" i="3"/>
  <c r="D381" i="3"/>
  <c r="E381" i="3" s="1"/>
  <c r="B382" i="3"/>
  <c r="C382" i="3"/>
  <c r="D382" i="3"/>
  <c r="E382" i="3" s="1"/>
  <c r="B383" i="3"/>
  <c r="C383" i="3"/>
  <c r="D383" i="3"/>
  <c r="E383" i="3" s="1"/>
  <c r="B384" i="3"/>
  <c r="A384" i="3" s="1"/>
  <c r="C384" i="3"/>
  <c r="D384" i="3"/>
  <c r="E384" i="3" s="1"/>
  <c r="B385" i="3"/>
  <c r="A385" i="3" s="1"/>
  <c r="C385" i="3"/>
  <c r="D385" i="3"/>
  <c r="E385" i="3" s="1"/>
  <c r="B386" i="3"/>
  <c r="A386" i="3" s="1"/>
  <c r="C386" i="3"/>
  <c r="D386" i="3"/>
  <c r="E386" i="3" s="1"/>
  <c r="B387" i="3"/>
  <c r="C387" i="3"/>
  <c r="D387" i="3"/>
  <c r="E387" i="3" s="1"/>
  <c r="B388" i="3"/>
  <c r="A388" i="3" s="1"/>
  <c r="C388" i="3"/>
  <c r="D388" i="3"/>
  <c r="E388" i="3" s="1"/>
  <c r="B389" i="3"/>
  <c r="C389" i="3"/>
  <c r="D389" i="3"/>
  <c r="E389" i="3" s="1"/>
  <c r="B390" i="3"/>
  <c r="A390" i="3" s="1"/>
  <c r="C390" i="3"/>
  <c r="D390" i="3"/>
  <c r="E390" i="3" s="1"/>
  <c r="B391" i="3"/>
  <c r="C391" i="3"/>
  <c r="D391" i="3"/>
  <c r="E391" i="3" s="1"/>
  <c r="B392" i="3"/>
  <c r="A392" i="3" s="1"/>
  <c r="C392" i="3"/>
  <c r="D392" i="3"/>
  <c r="E392" i="3" s="1"/>
  <c r="B393" i="3"/>
  <c r="A393" i="3" s="1"/>
  <c r="C393" i="3"/>
  <c r="D393" i="3"/>
  <c r="E393" i="3" s="1"/>
  <c r="B394" i="3"/>
  <c r="A394" i="3" s="1"/>
  <c r="C394" i="3"/>
  <c r="D394" i="3"/>
  <c r="E394" i="3" s="1"/>
  <c r="B395" i="3"/>
  <c r="C395" i="3"/>
  <c r="D395" i="3"/>
  <c r="E395" i="3" s="1"/>
  <c r="B396" i="3"/>
  <c r="C396" i="3"/>
  <c r="D396" i="3"/>
  <c r="E396" i="3" s="1"/>
  <c r="B397" i="3"/>
  <c r="A397" i="3" s="1"/>
  <c r="C397" i="3"/>
  <c r="D397" i="3"/>
  <c r="E397" i="3" s="1"/>
  <c r="B398" i="3"/>
  <c r="A398" i="3" s="1"/>
  <c r="C398" i="3"/>
  <c r="D398" i="3"/>
  <c r="E398" i="3" s="1"/>
  <c r="B399" i="3"/>
  <c r="A399" i="3" s="1"/>
  <c r="C399" i="3"/>
  <c r="D399" i="3"/>
  <c r="E399" i="3" s="1"/>
  <c r="B400" i="3"/>
  <c r="C400" i="3"/>
  <c r="D400" i="3"/>
  <c r="E400" i="3" s="1"/>
  <c r="B401" i="3"/>
  <c r="A401" i="3" s="1"/>
  <c r="C401" i="3"/>
  <c r="D401" i="3"/>
  <c r="E401" i="3" s="1"/>
  <c r="B402" i="3"/>
  <c r="C402" i="3"/>
  <c r="D402" i="3"/>
  <c r="E402" i="3" s="1"/>
  <c r="B403" i="3"/>
  <c r="C403" i="3"/>
  <c r="D403" i="3"/>
  <c r="E403" i="3" s="1"/>
  <c r="B404" i="3"/>
  <c r="C404" i="3"/>
  <c r="D404" i="3"/>
  <c r="E404" i="3" s="1"/>
  <c r="B405" i="3"/>
  <c r="A405" i="3" s="1"/>
  <c r="C405" i="3"/>
  <c r="D405" i="3"/>
  <c r="E405" i="3" s="1"/>
  <c r="B406" i="3"/>
  <c r="A406" i="3" s="1"/>
  <c r="C406" i="3"/>
  <c r="D406" i="3"/>
  <c r="E406" i="3" s="1"/>
  <c r="B407" i="3"/>
  <c r="A407" i="3" s="1"/>
  <c r="C407" i="3"/>
  <c r="D407" i="3"/>
  <c r="E407" i="3" s="1"/>
  <c r="B408" i="3"/>
  <c r="C408" i="3"/>
  <c r="D408" i="3"/>
  <c r="E408" i="3" s="1"/>
  <c r="B409" i="3"/>
  <c r="C409" i="3"/>
  <c r="D409" i="3"/>
  <c r="E409" i="3" s="1"/>
  <c r="B410" i="3"/>
  <c r="A410" i="3" s="1"/>
  <c r="C410" i="3"/>
  <c r="D410" i="3"/>
  <c r="E410" i="3" s="1"/>
  <c r="B411" i="3"/>
  <c r="A411" i="3" s="1"/>
  <c r="C411" i="3"/>
  <c r="D411" i="3"/>
  <c r="E411" i="3" s="1"/>
  <c r="B412" i="3"/>
  <c r="A412" i="3" s="1"/>
  <c r="C412" i="3"/>
  <c r="D412" i="3"/>
  <c r="E412" i="3" s="1"/>
  <c r="B413" i="3"/>
  <c r="C413" i="3"/>
  <c r="D413" i="3"/>
  <c r="E413" i="3" s="1"/>
  <c r="B414" i="3"/>
  <c r="C414" i="3"/>
  <c r="D414" i="3"/>
  <c r="E414" i="3" s="1"/>
  <c r="B415" i="3"/>
  <c r="C415" i="3"/>
  <c r="D415" i="3"/>
  <c r="E415" i="3" s="1"/>
  <c r="B416" i="3"/>
  <c r="C416" i="3"/>
  <c r="D416" i="3"/>
  <c r="E416" i="3" s="1"/>
  <c r="B417" i="3"/>
  <c r="C417" i="3"/>
  <c r="D417" i="3"/>
  <c r="E417" i="3" s="1"/>
  <c r="B418" i="3"/>
  <c r="A418" i="3" s="1"/>
  <c r="C418" i="3"/>
  <c r="D418" i="3"/>
  <c r="E418" i="3" s="1"/>
  <c r="B419" i="3"/>
  <c r="A419" i="3" s="1"/>
  <c r="C419" i="3"/>
  <c r="D419" i="3"/>
  <c r="E419" i="3" s="1"/>
  <c r="B420" i="3"/>
  <c r="A420" i="3" s="1"/>
  <c r="C420" i="3"/>
  <c r="D420" i="3"/>
  <c r="E420" i="3" s="1"/>
  <c r="B421" i="3"/>
  <c r="C421" i="3"/>
  <c r="D421" i="3"/>
  <c r="E421" i="3" s="1"/>
  <c r="B422" i="3"/>
  <c r="C422" i="3"/>
  <c r="D422" i="3"/>
  <c r="E422" i="3" s="1"/>
  <c r="B423" i="3"/>
  <c r="C423" i="3"/>
  <c r="D423" i="3"/>
  <c r="E423" i="3" s="1"/>
  <c r="B424" i="3"/>
  <c r="C424" i="3"/>
  <c r="D424" i="3"/>
  <c r="E424" i="3"/>
  <c r="B425" i="3"/>
  <c r="A425" i="3" s="1"/>
  <c r="C425" i="3"/>
  <c r="D425" i="3"/>
  <c r="E425" i="3" s="1"/>
  <c r="B426" i="3"/>
  <c r="C426" i="3"/>
  <c r="D426" i="3"/>
  <c r="E426" i="3" s="1"/>
  <c r="B427" i="3"/>
  <c r="C427" i="3"/>
  <c r="D427" i="3"/>
  <c r="E427" i="3" s="1"/>
  <c r="B428" i="3"/>
  <c r="C428" i="3"/>
  <c r="D428" i="3"/>
  <c r="E428" i="3" s="1"/>
  <c r="B429" i="3"/>
  <c r="C429" i="3"/>
  <c r="D429" i="3"/>
  <c r="E429" i="3" s="1"/>
  <c r="B430" i="3"/>
  <c r="C430" i="3"/>
  <c r="D430" i="3"/>
  <c r="E430" i="3" s="1"/>
  <c r="B431" i="3"/>
  <c r="A431" i="3" s="1"/>
  <c r="C431" i="3"/>
  <c r="D431" i="3"/>
  <c r="E431" i="3" s="1"/>
  <c r="B432" i="3"/>
  <c r="A432" i="3" s="1"/>
  <c r="C432" i="3"/>
  <c r="D432" i="3"/>
  <c r="E432" i="3" s="1"/>
  <c r="B433" i="3"/>
  <c r="A433" i="3" s="1"/>
  <c r="C433" i="3"/>
  <c r="D433" i="3"/>
  <c r="E433" i="3" s="1"/>
  <c r="B434" i="3"/>
  <c r="C434" i="3"/>
  <c r="D434" i="3"/>
  <c r="E434" i="3" s="1"/>
  <c r="B435" i="3"/>
  <c r="C435" i="3"/>
  <c r="D435" i="3"/>
  <c r="E435" i="3" s="1"/>
  <c r="B436" i="3"/>
  <c r="C436" i="3"/>
  <c r="D436" i="3"/>
  <c r="E436" i="3" s="1"/>
  <c r="B437" i="3"/>
  <c r="C437" i="3"/>
  <c r="D437" i="3"/>
  <c r="E437" i="3" s="1"/>
  <c r="B438" i="3"/>
  <c r="C438" i="3"/>
  <c r="D438" i="3"/>
  <c r="E438" i="3" s="1"/>
  <c r="B439" i="3"/>
  <c r="A439" i="3" s="1"/>
  <c r="C439" i="3"/>
  <c r="D439" i="3"/>
  <c r="E439" i="3" s="1"/>
  <c r="B440" i="3"/>
  <c r="A440" i="3" s="1"/>
  <c r="C440" i="3"/>
  <c r="D440" i="3"/>
  <c r="E440" i="3"/>
  <c r="B441" i="3"/>
  <c r="C441" i="3"/>
  <c r="D441" i="3"/>
  <c r="E441" i="3" s="1"/>
  <c r="B442" i="3"/>
  <c r="C442" i="3"/>
  <c r="D442" i="3"/>
  <c r="E442" i="3" s="1"/>
  <c r="B443" i="3"/>
  <c r="C443" i="3"/>
  <c r="D443" i="3"/>
  <c r="E443" i="3" s="1"/>
  <c r="B444" i="3"/>
  <c r="A444" i="3" s="1"/>
  <c r="C444" i="3"/>
  <c r="D444" i="3"/>
  <c r="E444" i="3" s="1"/>
  <c r="B445" i="3"/>
  <c r="A445" i="3" s="1"/>
  <c r="C445" i="3"/>
  <c r="D445" i="3"/>
  <c r="E445" i="3" s="1"/>
  <c r="B446" i="3"/>
  <c r="A446" i="3" s="1"/>
  <c r="C446" i="3"/>
  <c r="D446" i="3"/>
  <c r="E446" i="3" s="1"/>
  <c r="B447" i="3"/>
  <c r="C447" i="3"/>
  <c r="D447" i="3"/>
  <c r="E447" i="3" s="1"/>
  <c r="B448" i="3"/>
  <c r="A448" i="3" s="1"/>
  <c r="C448" i="3"/>
  <c r="D448" i="3"/>
  <c r="E448" i="3" s="1"/>
  <c r="B449" i="3"/>
  <c r="C449" i="3"/>
  <c r="D449" i="3"/>
  <c r="E449" i="3" s="1"/>
  <c r="B450" i="3"/>
  <c r="C450" i="3"/>
  <c r="D450" i="3"/>
  <c r="E450" i="3" s="1"/>
  <c r="B451" i="3"/>
  <c r="C451" i="3"/>
  <c r="D451" i="3"/>
  <c r="E451" i="3" s="1"/>
  <c r="B452" i="3"/>
  <c r="A452" i="3" s="1"/>
  <c r="C452" i="3"/>
  <c r="D452" i="3"/>
  <c r="E452" i="3" s="1"/>
  <c r="B453" i="3"/>
  <c r="A453" i="3" s="1"/>
  <c r="C453" i="3"/>
  <c r="D453" i="3"/>
  <c r="E453" i="3" s="1"/>
  <c r="B454" i="3"/>
  <c r="A454" i="3" s="1"/>
  <c r="C454" i="3"/>
  <c r="D454" i="3"/>
  <c r="E454" i="3" s="1"/>
  <c r="B455" i="3"/>
  <c r="C455" i="3"/>
  <c r="D455" i="3"/>
  <c r="E455" i="3" s="1"/>
  <c r="B456" i="3"/>
  <c r="C456" i="3"/>
  <c r="D456" i="3"/>
  <c r="E456" i="3" s="1"/>
  <c r="B457" i="3"/>
  <c r="A457" i="3" s="1"/>
  <c r="C457" i="3"/>
  <c r="D457" i="3"/>
  <c r="E457" i="3" s="1"/>
  <c r="B458" i="3"/>
  <c r="A458" i="3" s="1"/>
  <c r="C458" i="3"/>
  <c r="D458" i="3"/>
  <c r="E458" i="3" s="1"/>
  <c r="B459" i="3"/>
  <c r="A459" i="3" s="1"/>
  <c r="C459" i="3"/>
  <c r="D459" i="3"/>
  <c r="E459" i="3" s="1"/>
  <c r="B460" i="3"/>
  <c r="C460" i="3"/>
  <c r="D460" i="3"/>
  <c r="E460" i="3" s="1"/>
  <c r="B461" i="3"/>
  <c r="A461" i="3" s="1"/>
  <c r="C461" i="3"/>
  <c r="D461" i="3"/>
  <c r="E461" i="3" s="1"/>
  <c r="B462" i="3"/>
  <c r="C462" i="3"/>
  <c r="D462" i="3"/>
  <c r="E462" i="3" s="1"/>
  <c r="B463" i="3"/>
  <c r="C463" i="3"/>
  <c r="D463" i="3"/>
  <c r="E463" i="3" s="1"/>
  <c r="B464" i="3"/>
  <c r="C464" i="3"/>
  <c r="D464" i="3"/>
  <c r="E464" i="3" s="1"/>
  <c r="B465" i="3"/>
  <c r="A465" i="3" s="1"/>
  <c r="C465" i="3"/>
  <c r="D465" i="3"/>
  <c r="E465" i="3" s="1"/>
  <c r="B466" i="3"/>
  <c r="A466" i="3" s="1"/>
  <c r="C466" i="3"/>
  <c r="D466" i="3"/>
  <c r="E466" i="3"/>
  <c r="B467" i="3"/>
  <c r="C467" i="3"/>
  <c r="D467" i="3"/>
  <c r="E467" i="3" s="1"/>
  <c r="B468" i="3"/>
  <c r="C468" i="3"/>
  <c r="D468" i="3"/>
  <c r="E468" i="3" s="1"/>
  <c r="B469" i="3"/>
  <c r="C469" i="3"/>
  <c r="D469" i="3"/>
  <c r="E469" i="3" s="1"/>
  <c r="B470" i="3"/>
  <c r="A470" i="3" s="1"/>
  <c r="C470" i="3"/>
  <c r="D470" i="3"/>
  <c r="E470" i="3"/>
  <c r="B471" i="3"/>
  <c r="A471" i="3" s="1"/>
  <c r="C471" i="3"/>
  <c r="D471" i="3"/>
  <c r="E471" i="3" s="1"/>
  <c r="B472" i="3"/>
  <c r="C472" i="3"/>
  <c r="D472" i="3"/>
  <c r="E472" i="3" s="1"/>
  <c r="B473" i="3"/>
  <c r="C473" i="3"/>
  <c r="D473" i="3"/>
  <c r="E473" i="3" s="1"/>
  <c r="B474" i="3"/>
  <c r="C474" i="3"/>
  <c r="D474" i="3"/>
  <c r="E474" i="3" s="1"/>
  <c r="B475" i="3"/>
  <c r="A475" i="3" s="1"/>
  <c r="C475" i="3"/>
  <c r="D475" i="3"/>
  <c r="E475" i="3" s="1"/>
  <c r="B476" i="3"/>
  <c r="A476" i="3" s="1"/>
  <c r="C476" i="3"/>
  <c r="D476" i="3"/>
  <c r="E476" i="3" s="1"/>
  <c r="B477" i="3"/>
  <c r="A477" i="3" s="1"/>
  <c r="C477" i="3"/>
  <c r="D477" i="3"/>
  <c r="E477" i="3" s="1"/>
  <c r="B478" i="3"/>
  <c r="C478" i="3"/>
  <c r="D478" i="3"/>
  <c r="E478" i="3" s="1"/>
  <c r="B479" i="3"/>
  <c r="C479" i="3"/>
  <c r="D479" i="3"/>
  <c r="E479" i="3" s="1"/>
  <c r="B480" i="3"/>
  <c r="A480" i="3" s="1"/>
  <c r="C480" i="3"/>
  <c r="D480" i="3"/>
  <c r="E480" i="3" s="1"/>
  <c r="B481" i="3"/>
  <c r="A481" i="3" s="1"/>
  <c r="C481" i="3"/>
  <c r="D481" i="3"/>
  <c r="E481" i="3" s="1"/>
  <c r="B482" i="3"/>
  <c r="A482" i="3" s="1"/>
  <c r="C482" i="3"/>
  <c r="D482" i="3"/>
  <c r="E482" i="3" s="1"/>
  <c r="B483" i="3"/>
  <c r="A483" i="3" s="1"/>
  <c r="C483" i="3"/>
  <c r="D483" i="3"/>
  <c r="E483" i="3" s="1"/>
  <c r="B484" i="3"/>
  <c r="C484" i="3"/>
  <c r="D484" i="3"/>
  <c r="E484" i="3" s="1"/>
  <c r="B485" i="3"/>
  <c r="A485" i="3" s="1"/>
  <c r="C485" i="3"/>
  <c r="D485" i="3"/>
  <c r="E485" i="3" s="1"/>
  <c r="B486" i="3"/>
  <c r="A486" i="3" s="1"/>
  <c r="C486" i="3"/>
  <c r="D486" i="3"/>
  <c r="E486" i="3"/>
  <c r="B487" i="3"/>
  <c r="C487" i="3"/>
  <c r="D487" i="3"/>
  <c r="E487" i="3" s="1"/>
  <c r="B488" i="3"/>
  <c r="A488" i="3" s="1"/>
  <c r="C488" i="3"/>
  <c r="D488" i="3"/>
  <c r="E488" i="3" s="1"/>
  <c r="B489" i="3"/>
  <c r="C489" i="3"/>
  <c r="D489" i="3"/>
  <c r="E489" i="3" s="1"/>
  <c r="B490" i="3"/>
  <c r="A490" i="3" s="1"/>
  <c r="C490" i="3"/>
  <c r="D490" i="3"/>
  <c r="E490" i="3" s="1"/>
  <c r="B491" i="3"/>
  <c r="A491" i="3" s="1"/>
  <c r="C491" i="3"/>
  <c r="D491" i="3"/>
  <c r="E491" i="3" s="1"/>
  <c r="B492" i="3"/>
  <c r="C492" i="3"/>
  <c r="D492" i="3"/>
  <c r="E492" i="3" s="1"/>
  <c r="B493" i="3"/>
  <c r="A493" i="3" s="1"/>
  <c r="C493" i="3"/>
  <c r="D493" i="3"/>
  <c r="E493" i="3" s="1"/>
  <c r="B494" i="3"/>
  <c r="C494" i="3"/>
  <c r="D494" i="3"/>
  <c r="E494" i="3"/>
  <c r="B495" i="3"/>
  <c r="C495" i="3"/>
  <c r="D495" i="3"/>
  <c r="E495" i="3" s="1"/>
  <c r="B496" i="3"/>
  <c r="A496" i="3" s="1"/>
  <c r="C496" i="3"/>
  <c r="D496" i="3"/>
  <c r="E496" i="3" s="1"/>
  <c r="B497" i="3"/>
  <c r="C497" i="3"/>
  <c r="D497" i="3"/>
  <c r="E497" i="3" s="1"/>
  <c r="B498" i="3"/>
  <c r="A498" i="3" s="1"/>
  <c r="C498" i="3"/>
  <c r="D498" i="3"/>
  <c r="E498" i="3" s="1"/>
  <c r="B499" i="3"/>
  <c r="A499" i="3" s="1"/>
  <c r="C499" i="3"/>
  <c r="D499" i="3"/>
  <c r="E499" i="3" s="1"/>
  <c r="B500" i="3"/>
  <c r="C500" i="3"/>
  <c r="D500" i="3"/>
  <c r="E500" i="3" s="1"/>
  <c r="B501" i="3"/>
  <c r="A501" i="3" s="1"/>
  <c r="C501" i="3"/>
  <c r="D501" i="3"/>
  <c r="E501" i="3" s="1"/>
  <c r="B502" i="3"/>
  <c r="C502" i="3"/>
  <c r="D502" i="3"/>
  <c r="E502" i="3" s="1"/>
  <c r="B503" i="3"/>
  <c r="C503" i="3"/>
  <c r="D503" i="3"/>
  <c r="E503" i="3" s="1"/>
  <c r="B504" i="3"/>
  <c r="C504" i="3"/>
  <c r="D504" i="3"/>
  <c r="E504" i="3" s="1"/>
  <c r="B505" i="3"/>
  <c r="A505" i="3" s="1"/>
  <c r="C505" i="3"/>
  <c r="D505" i="3"/>
  <c r="E505" i="3" s="1"/>
  <c r="B506" i="3"/>
  <c r="A506" i="3" s="1"/>
  <c r="C506" i="3"/>
  <c r="D506" i="3"/>
  <c r="E506" i="3"/>
  <c r="B507" i="3"/>
  <c r="C507" i="3"/>
  <c r="D507" i="3"/>
  <c r="E507" i="3" s="1"/>
  <c r="B508" i="3"/>
  <c r="C508" i="3"/>
  <c r="D508" i="3"/>
  <c r="E508" i="3" s="1"/>
  <c r="B509" i="3"/>
  <c r="C509" i="3"/>
  <c r="D509" i="3"/>
  <c r="E509" i="3" s="1"/>
  <c r="B510" i="3"/>
  <c r="A510" i="3" s="1"/>
  <c r="C510" i="3"/>
  <c r="D510" i="3"/>
  <c r="E510" i="3"/>
  <c r="B511" i="3"/>
  <c r="A511" i="3" s="1"/>
  <c r="C511" i="3"/>
  <c r="D511" i="3"/>
  <c r="E511" i="3" s="1"/>
  <c r="B512" i="3"/>
  <c r="C512" i="3"/>
  <c r="D512" i="3"/>
  <c r="E512" i="3" s="1"/>
  <c r="B513" i="3"/>
  <c r="C513" i="3"/>
  <c r="D513" i="3"/>
  <c r="E513" i="3" s="1"/>
  <c r="B514" i="3"/>
  <c r="C514" i="3"/>
  <c r="D514" i="3"/>
  <c r="E514" i="3" s="1"/>
  <c r="B515" i="3"/>
  <c r="A515" i="3" s="1"/>
  <c r="C515" i="3"/>
  <c r="D515" i="3"/>
  <c r="E515" i="3" s="1"/>
  <c r="B516" i="3"/>
  <c r="A516" i="3" s="1"/>
  <c r="C516" i="3"/>
  <c r="D516" i="3"/>
  <c r="E516" i="3" s="1"/>
  <c r="B517" i="3"/>
  <c r="A517" i="3" s="1"/>
  <c r="C517" i="3"/>
  <c r="D517" i="3"/>
  <c r="E517" i="3" s="1"/>
  <c r="B518" i="3"/>
  <c r="C518" i="3"/>
  <c r="D518" i="3"/>
  <c r="E518" i="3" s="1"/>
  <c r="B519" i="3"/>
  <c r="A519" i="3" s="1"/>
  <c r="C519" i="3"/>
  <c r="D519" i="3"/>
  <c r="E519" i="3" s="1"/>
  <c r="B520" i="3"/>
  <c r="C520" i="3"/>
  <c r="D520" i="3"/>
  <c r="E520" i="3" s="1"/>
  <c r="B521" i="3"/>
  <c r="C521" i="3"/>
  <c r="D521" i="3"/>
  <c r="E521" i="3" s="1"/>
  <c r="B522" i="3"/>
  <c r="C522" i="3"/>
  <c r="D522" i="3"/>
  <c r="E522" i="3"/>
  <c r="B523" i="3"/>
  <c r="C523" i="3"/>
  <c r="D523" i="3"/>
  <c r="E523" i="3" s="1"/>
  <c r="B524" i="3"/>
  <c r="A524" i="3" s="1"/>
  <c r="C524" i="3"/>
  <c r="D524" i="3"/>
  <c r="E524" i="3" s="1"/>
  <c r="B525" i="3"/>
  <c r="C525" i="3"/>
  <c r="D525" i="3"/>
  <c r="E525" i="3" s="1"/>
  <c r="B526" i="3"/>
  <c r="C526" i="3"/>
  <c r="D526" i="3"/>
  <c r="E526" i="3" s="1"/>
  <c r="B527" i="3"/>
  <c r="C527" i="3"/>
  <c r="D527" i="3"/>
  <c r="E527" i="3" s="1"/>
  <c r="B528" i="3"/>
  <c r="A528" i="3" s="1"/>
  <c r="C528" i="3"/>
  <c r="D528" i="3"/>
  <c r="E528" i="3" s="1"/>
  <c r="B529" i="3"/>
  <c r="A529" i="3" s="1"/>
  <c r="C529" i="3"/>
  <c r="D529" i="3"/>
  <c r="E529" i="3" s="1"/>
  <c r="B530" i="3"/>
  <c r="A530" i="3" s="1"/>
  <c r="C530" i="3"/>
  <c r="D530" i="3"/>
  <c r="E530" i="3" s="1"/>
  <c r="B531" i="3"/>
  <c r="C531" i="3"/>
  <c r="D531" i="3"/>
  <c r="E531" i="3" s="1"/>
  <c r="B532" i="3"/>
  <c r="A532" i="3" s="1"/>
  <c r="C532" i="3"/>
  <c r="D532" i="3"/>
  <c r="E532" i="3" s="1"/>
  <c r="B533" i="3"/>
  <c r="C533" i="3"/>
  <c r="D533" i="3"/>
  <c r="E533" i="3" s="1"/>
  <c r="B534" i="3"/>
  <c r="C534" i="3"/>
  <c r="D534" i="3"/>
  <c r="E534" i="3" s="1"/>
  <c r="B535" i="3"/>
  <c r="C535" i="3"/>
  <c r="D535" i="3"/>
  <c r="E535" i="3" s="1"/>
  <c r="B536" i="3"/>
  <c r="A536" i="3" s="1"/>
  <c r="C536" i="3"/>
  <c r="D536" i="3"/>
  <c r="E536" i="3"/>
  <c r="B537" i="3"/>
  <c r="A537" i="3" s="1"/>
  <c r="C537" i="3"/>
  <c r="D537" i="3"/>
  <c r="E537" i="3" s="1"/>
  <c r="B538" i="3"/>
  <c r="C538" i="3"/>
  <c r="D538" i="3"/>
  <c r="E538" i="3" s="1"/>
  <c r="B539" i="3"/>
  <c r="C539" i="3"/>
  <c r="D539" i="3"/>
  <c r="E539" i="3" s="1"/>
  <c r="B540" i="3"/>
  <c r="C540" i="3"/>
  <c r="D540" i="3"/>
  <c r="E540" i="3" s="1"/>
  <c r="B541" i="3"/>
  <c r="A541" i="3" s="1"/>
  <c r="C541" i="3"/>
  <c r="D541" i="3"/>
  <c r="E541" i="3" s="1"/>
  <c r="B542" i="3"/>
  <c r="A542" i="3" s="1"/>
  <c r="C542" i="3"/>
  <c r="D542" i="3"/>
  <c r="E542" i="3" s="1"/>
  <c r="B543" i="3"/>
  <c r="A543" i="3" s="1"/>
  <c r="C543" i="3"/>
  <c r="D543" i="3"/>
  <c r="E543" i="3" s="1"/>
  <c r="B544" i="3"/>
  <c r="C544" i="3"/>
  <c r="D544" i="3"/>
  <c r="E544" i="3" s="1"/>
  <c r="B545" i="3"/>
  <c r="A545" i="3" s="1"/>
  <c r="C545" i="3"/>
  <c r="D545" i="3"/>
  <c r="E545" i="3" s="1"/>
  <c r="B546" i="3"/>
  <c r="C546" i="3"/>
  <c r="D546" i="3"/>
  <c r="E546" i="3" s="1"/>
  <c r="B547" i="3"/>
  <c r="C547" i="3"/>
  <c r="D547" i="3"/>
  <c r="E547" i="3" s="1"/>
  <c r="B548" i="3"/>
  <c r="C548" i="3"/>
  <c r="D548" i="3"/>
  <c r="E548" i="3" s="1"/>
  <c r="B549" i="3"/>
  <c r="A549" i="3" s="1"/>
  <c r="C549" i="3"/>
  <c r="D549" i="3"/>
  <c r="E549" i="3" s="1"/>
  <c r="B550" i="3"/>
  <c r="A550" i="3" s="1"/>
  <c r="C550" i="3"/>
  <c r="D550" i="3"/>
  <c r="E550" i="3" s="1"/>
  <c r="B551" i="3"/>
  <c r="A551" i="3" s="1"/>
  <c r="C551" i="3"/>
  <c r="D551" i="3"/>
  <c r="E551" i="3" s="1"/>
  <c r="B552" i="3"/>
  <c r="C552" i="3"/>
  <c r="D552" i="3"/>
  <c r="E552" i="3" s="1"/>
  <c r="B553" i="3"/>
  <c r="C553" i="3"/>
  <c r="D553" i="3"/>
  <c r="E553" i="3" s="1"/>
  <c r="B554" i="3"/>
  <c r="A554" i="3" s="1"/>
  <c r="C554" i="3"/>
  <c r="D554" i="3"/>
  <c r="E554" i="3" s="1"/>
  <c r="B555" i="3"/>
  <c r="A555" i="3" s="1"/>
  <c r="C555" i="3"/>
  <c r="D555" i="3"/>
  <c r="E555" i="3" s="1"/>
  <c r="B556" i="3"/>
  <c r="A556" i="3" s="1"/>
  <c r="C556" i="3"/>
  <c r="D556" i="3"/>
  <c r="E556" i="3" s="1"/>
  <c r="B557" i="3"/>
  <c r="C557" i="3"/>
  <c r="D557" i="3"/>
  <c r="E557" i="3" s="1"/>
  <c r="B558" i="3"/>
  <c r="A558" i="3" s="1"/>
  <c r="C558" i="3"/>
  <c r="D558" i="3"/>
  <c r="E558" i="3" s="1"/>
  <c r="B559" i="3"/>
  <c r="C559" i="3"/>
  <c r="D559" i="3"/>
  <c r="E559" i="3" s="1"/>
  <c r="B560" i="3"/>
  <c r="C560" i="3"/>
  <c r="D560" i="3"/>
  <c r="E560" i="3" s="1"/>
  <c r="B561" i="3"/>
  <c r="C561" i="3"/>
  <c r="D561" i="3"/>
  <c r="E561" i="3" s="1"/>
  <c r="B562" i="3"/>
  <c r="A562" i="3" s="1"/>
  <c r="C562" i="3"/>
  <c r="D562" i="3"/>
  <c r="E562" i="3" s="1"/>
  <c r="B563" i="3"/>
  <c r="A563" i="3" s="1"/>
  <c r="C563" i="3"/>
  <c r="D563" i="3"/>
  <c r="E563" i="3" s="1"/>
  <c r="B564" i="3"/>
  <c r="A564" i="3" s="1"/>
  <c r="C564" i="3"/>
  <c r="D564" i="3"/>
  <c r="E564" i="3" s="1"/>
  <c r="B565" i="3"/>
  <c r="C565" i="3"/>
  <c r="D565" i="3"/>
  <c r="E565" i="3" s="1"/>
  <c r="B566" i="3"/>
  <c r="A566" i="3" s="1"/>
  <c r="C566" i="3"/>
  <c r="D566" i="3"/>
  <c r="E566" i="3" s="1"/>
  <c r="B567" i="3"/>
  <c r="C567" i="3"/>
  <c r="D567" i="3"/>
  <c r="E567" i="3" s="1"/>
  <c r="B568" i="3"/>
  <c r="C568" i="3"/>
  <c r="D568" i="3"/>
  <c r="E568" i="3" s="1"/>
  <c r="B569" i="3"/>
  <c r="C569" i="3"/>
  <c r="D569" i="3"/>
  <c r="E569" i="3" s="1"/>
  <c r="B570" i="3"/>
  <c r="C570" i="3"/>
  <c r="D570" i="3"/>
  <c r="E570" i="3" s="1"/>
  <c r="B571" i="3"/>
  <c r="A571" i="3" s="1"/>
  <c r="C571" i="3"/>
  <c r="D571" i="3"/>
  <c r="E571" i="3" s="1"/>
  <c r="B572" i="3"/>
  <c r="A572" i="3" s="1"/>
  <c r="C572" i="3"/>
  <c r="D572" i="3"/>
  <c r="E572" i="3" s="1"/>
  <c r="B573" i="3"/>
  <c r="A573" i="3" s="1"/>
  <c r="C573" i="3"/>
  <c r="D573" i="3"/>
  <c r="E573" i="3" s="1"/>
  <c r="B574" i="3"/>
  <c r="C574" i="3"/>
  <c r="D574" i="3"/>
  <c r="E574" i="3" s="1"/>
  <c r="B575" i="3"/>
  <c r="A575" i="3" s="1"/>
  <c r="C575" i="3"/>
  <c r="D575" i="3"/>
  <c r="E575" i="3" s="1"/>
  <c r="B576" i="3"/>
  <c r="C576" i="3"/>
  <c r="D576" i="3"/>
  <c r="E576" i="3" s="1"/>
  <c r="B577" i="3"/>
  <c r="C577" i="3"/>
  <c r="D577" i="3"/>
  <c r="E577" i="3" s="1"/>
  <c r="B578" i="3"/>
  <c r="C578" i="3"/>
  <c r="D578" i="3"/>
  <c r="E578" i="3" s="1"/>
  <c r="B579" i="3"/>
  <c r="A579" i="3" s="1"/>
  <c r="C579" i="3"/>
  <c r="D579" i="3"/>
  <c r="E579" i="3" s="1"/>
  <c r="B580" i="3"/>
  <c r="A580" i="3" s="1"/>
  <c r="C580" i="3"/>
  <c r="D580" i="3"/>
  <c r="E580" i="3" s="1"/>
  <c r="B581" i="3"/>
  <c r="A581" i="3" s="1"/>
  <c r="C581" i="3"/>
  <c r="D581" i="3"/>
  <c r="E581" i="3" s="1"/>
  <c r="B582" i="3"/>
  <c r="C582" i="3"/>
  <c r="D582" i="3"/>
  <c r="E582" i="3" s="1"/>
  <c r="B583" i="3"/>
  <c r="A583" i="3" s="1"/>
  <c r="C583" i="3"/>
  <c r="D583" i="3"/>
  <c r="E583" i="3" s="1"/>
  <c r="B584" i="3"/>
  <c r="C584" i="3"/>
  <c r="D584" i="3"/>
  <c r="E584" i="3" s="1"/>
  <c r="B585" i="3"/>
  <c r="C585" i="3"/>
  <c r="D585" i="3"/>
  <c r="E585" i="3" s="1"/>
  <c r="B586" i="3"/>
  <c r="C586" i="3"/>
  <c r="D586" i="3"/>
  <c r="E586" i="3"/>
  <c r="B587" i="3"/>
  <c r="C587" i="3"/>
  <c r="D587" i="3"/>
  <c r="E587" i="3" s="1"/>
  <c r="B588" i="3"/>
  <c r="C588" i="3"/>
  <c r="D588" i="3"/>
  <c r="E588" i="3" s="1"/>
  <c r="B589" i="3"/>
  <c r="C589" i="3"/>
  <c r="D589" i="3"/>
  <c r="E589" i="3" s="1"/>
  <c r="B590" i="3"/>
  <c r="C590" i="3"/>
  <c r="D590" i="3"/>
  <c r="E590" i="3"/>
  <c r="B591" i="3"/>
  <c r="A591" i="3" s="1"/>
  <c r="C591" i="3"/>
  <c r="D591" i="3"/>
  <c r="E591" i="3" s="1"/>
  <c r="B592" i="3"/>
  <c r="A592" i="3" s="1"/>
  <c r="C592" i="3"/>
  <c r="D592" i="3"/>
  <c r="E592" i="3" s="1"/>
  <c r="B593" i="3"/>
  <c r="C593" i="3"/>
  <c r="D593" i="3"/>
  <c r="E593" i="3" s="1"/>
  <c r="B594" i="3"/>
  <c r="C594" i="3"/>
  <c r="D594" i="3"/>
  <c r="E594" i="3" s="1"/>
  <c r="B595" i="3"/>
  <c r="C595" i="3"/>
  <c r="D595" i="3"/>
  <c r="E595" i="3" s="1"/>
  <c r="B596" i="3"/>
  <c r="C596" i="3"/>
  <c r="D596" i="3"/>
  <c r="E596" i="3" s="1"/>
  <c r="B597" i="3"/>
  <c r="C597" i="3"/>
  <c r="D597" i="3"/>
  <c r="E597" i="3" s="1"/>
  <c r="B598" i="3"/>
  <c r="A598" i="3" s="1"/>
  <c r="C598" i="3"/>
  <c r="D598" i="3"/>
  <c r="E598" i="3" s="1"/>
  <c r="B599" i="3"/>
  <c r="A599" i="3" s="1"/>
  <c r="C599" i="3"/>
  <c r="D599" i="3"/>
  <c r="E599" i="3" s="1"/>
  <c r="B600" i="3"/>
  <c r="A600" i="3" s="1"/>
  <c r="C600" i="3"/>
  <c r="D600" i="3"/>
  <c r="E600" i="3" s="1"/>
  <c r="B601" i="3"/>
  <c r="C601" i="3"/>
  <c r="D601" i="3"/>
  <c r="E601" i="3" s="1"/>
  <c r="B602" i="3"/>
  <c r="C602" i="3"/>
  <c r="D602" i="3"/>
  <c r="E602" i="3" s="1"/>
  <c r="B603" i="3"/>
  <c r="A603" i="3" s="1"/>
  <c r="C603" i="3"/>
  <c r="D603" i="3"/>
  <c r="E603" i="3" s="1"/>
  <c r="B604" i="3"/>
  <c r="A604" i="3" s="1"/>
  <c r="C604" i="3"/>
  <c r="D604" i="3"/>
  <c r="E604" i="3" s="1"/>
  <c r="B605" i="3"/>
  <c r="A605" i="3" s="1"/>
  <c r="C605" i="3"/>
  <c r="D605" i="3"/>
  <c r="E605" i="3" s="1"/>
  <c r="B606" i="3"/>
  <c r="C606" i="3"/>
  <c r="D606" i="3"/>
  <c r="E606" i="3" s="1"/>
  <c r="B607" i="3"/>
  <c r="C607" i="3"/>
  <c r="D607" i="3"/>
  <c r="E607" i="3" s="1"/>
  <c r="B608" i="3"/>
  <c r="C608" i="3"/>
  <c r="D608" i="3"/>
  <c r="E608" i="3" s="1"/>
  <c r="B609" i="3"/>
  <c r="C609" i="3"/>
  <c r="D609" i="3"/>
  <c r="E609" i="3" s="1"/>
  <c r="B610" i="3"/>
  <c r="C610" i="3"/>
  <c r="D610" i="3"/>
  <c r="E610" i="3" s="1"/>
  <c r="B611" i="3"/>
  <c r="A611" i="3" s="1"/>
  <c r="C611" i="3"/>
  <c r="D611" i="3"/>
  <c r="E611" i="3" s="1"/>
  <c r="B612" i="3"/>
  <c r="A612" i="3" s="1"/>
  <c r="C612" i="3"/>
  <c r="D612" i="3"/>
  <c r="E612" i="3" s="1"/>
  <c r="B613" i="3"/>
  <c r="A613" i="3" s="1"/>
  <c r="C613" i="3"/>
  <c r="D613" i="3"/>
  <c r="E613" i="3" s="1"/>
  <c r="B614" i="3"/>
  <c r="C614" i="3"/>
  <c r="D614" i="3"/>
  <c r="E614" i="3" s="1"/>
  <c r="B615" i="3"/>
  <c r="C615" i="3"/>
  <c r="D615" i="3"/>
  <c r="E615" i="3" s="1"/>
  <c r="B616" i="3"/>
  <c r="C616" i="3"/>
  <c r="D616" i="3"/>
  <c r="E616" i="3"/>
  <c r="B617" i="3"/>
  <c r="A617" i="3" s="1"/>
  <c r="C617" i="3"/>
  <c r="D617" i="3"/>
  <c r="E617" i="3" s="1"/>
  <c r="B618" i="3"/>
  <c r="A618" i="3" s="1"/>
  <c r="C618" i="3"/>
  <c r="D618" i="3"/>
  <c r="E618" i="3" s="1"/>
  <c r="B619" i="3"/>
  <c r="C619" i="3"/>
  <c r="D619" i="3"/>
  <c r="E619" i="3" s="1"/>
  <c r="B620" i="3"/>
  <c r="C620" i="3"/>
  <c r="D620" i="3"/>
  <c r="E620" i="3" s="1"/>
  <c r="B621" i="3"/>
  <c r="C621" i="3"/>
  <c r="D621" i="3"/>
  <c r="E621" i="3" s="1"/>
  <c r="B622" i="3"/>
  <c r="C622" i="3"/>
  <c r="D622" i="3"/>
  <c r="E622" i="3" s="1"/>
  <c r="B623" i="3"/>
  <c r="C623" i="3"/>
  <c r="D623" i="3"/>
  <c r="E623" i="3" s="1"/>
  <c r="B624" i="3"/>
  <c r="A624" i="3" s="1"/>
  <c r="C624" i="3"/>
  <c r="D624" i="3"/>
  <c r="E624" i="3" s="1"/>
  <c r="B625" i="3"/>
  <c r="A625" i="3" s="1"/>
  <c r="C625" i="3"/>
  <c r="D625" i="3"/>
  <c r="E625" i="3" s="1"/>
  <c r="B626" i="3"/>
  <c r="A626" i="3" s="1"/>
  <c r="C626" i="3"/>
  <c r="D626" i="3"/>
  <c r="E626" i="3" s="1"/>
  <c r="B627" i="3"/>
  <c r="C627" i="3"/>
  <c r="D627" i="3"/>
  <c r="E627" i="3" s="1"/>
  <c r="B628" i="3"/>
  <c r="C628" i="3"/>
  <c r="D628" i="3"/>
  <c r="E628" i="3" s="1"/>
  <c r="B629" i="3"/>
  <c r="C629" i="3"/>
  <c r="D629" i="3"/>
  <c r="E629" i="3" s="1"/>
  <c r="B630" i="3"/>
  <c r="C630" i="3"/>
  <c r="D630" i="3"/>
  <c r="E630" i="3" s="1"/>
  <c r="B631" i="3"/>
  <c r="C631" i="3"/>
  <c r="D631" i="3"/>
  <c r="E631" i="3" s="1"/>
  <c r="B632" i="3"/>
  <c r="A632" i="3" s="1"/>
  <c r="C632" i="3"/>
  <c r="D632" i="3"/>
  <c r="E632" i="3"/>
  <c r="B633" i="3"/>
  <c r="C633" i="3"/>
  <c r="D633" i="3"/>
  <c r="E633" i="3" s="1"/>
  <c r="B634" i="3"/>
  <c r="C634" i="3"/>
  <c r="D634" i="3"/>
  <c r="E634" i="3" s="1"/>
  <c r="B635" i="3"/>
  <c r="C635" i="3"/>
  <c r="D635" i="3"/>
  <c r="E635" i="3" s="1"/>
  <c r="B636" i="3"/>
  <c r="C636" i="3"/>
  <c r="D636" i="3"/>
  <c r="E636" i="3" s="1"/>
  <c r="B637" i="3"/>
  <c r="A637" i="3" s="1"/>
  <c r="C637" i="3"/>
  <c r="D637" i="3"/>
  <c r="E637" i="3" s="1"/>
  <c r="B638" i="3"/>
  <c r="A638" i="3" s="1"/>
  <c r="C638" i="3"/>
  <c r="D638" i="3"/>
  <c r="E638" i="3" s="1"/>
  <c r="B639" i="3"/>
  <c r="A639" i="3" s="1"/>
  <c r="C639" i="3"/>
  <c r="D639" i="3"/>
  <c r="E639" i="3" s="1"/>
  <c r="B640" i="3"/>
  <c r="C640" i="3"/>
  <c r="D640" i="3"/>
  <c r="E640" i="3" s="1"/>
  <c r="B641" i="3"/>
  <c r="C641" i="3"/>
  <c r="D641" i="3"/>
  <c r="E641" i="3" s="1"/>
  <c r="B642" i="3"/>
  <c r="C642" i="3"/>
  <c r="D642" i="3"/>
  <c r="E642" i="3" s="1"/>
  <c r="B643" i="3"/>
  <c r="C643" i="3"/>
  <c r="D643" i="3"/>
  <c r="E643" i="3"/>
  <c r="B644" i="3"/>
  <c r="A644" i="3" s="1"/>
  <c r="C644" i="3"/>
  <c r="D644" i="3"/>
  <c r="E644" i="3" s="1"/>
  <c r="B645" i="3"/>
  <c r="C645" i="3"/>
  <c r="D645" i="3"/>
  <c r="E645" i="3" s="1"/>
  <c r="B646" i="3"/>
  <c r="C646" i="3"/>
  <c r="D646" i="3"/>
  <c r="E646" i="3" s="1"/>
  <c r="B647" i="3"/>
  <c r="C647" i="3"/>
  <c r="D647" i="3"/>
  <c r="E647" i="3" s="1"/>
  <c r="B648" i="3"/>
  <c r="C648" i="3"/>
  <c r="D648" i="3"/>
  <c r="E648" i="3" s="1"/>
  <c r="B649" i="3"/>
  <c r="C649" i="3"/>
  <c r="D649" i="3"/>
  <c r="E649" i="3" s="1"/>
  <c r="B650" i="3"/>
  <c r="A650" i="3" s="1"/>
  <c r="C650" i="3"/>
  <c r="D650" i="3"/>
  <c r="E650" i="3" s="1"/>
  <c r="B651" i="3"/>
  <c r="A651" i="3" s="1"/>
  <c r="C651" i="3"/>
  <c r="D651" i="3"/>
  <c r="E651" i="3" s="1"/>
  <c r="B652" i="3"/>
  <c r="A652" i="3" s="1"/>
  <c r="C652" i="3"/>
  <c r="D652" i="3"/>
  <c r="E652" i="3" s="1"/>
  <c r="B653" i="3"/>
  <c r="C653" i="3"/>
  <c r="D653" i="3"/>
  <c r="E653" i="3" s="1"/>
  <c r="B654" i="3"/>
  <c r="C654" i="3"/>
  <c r="D654" i="3"/>
  <c r="E654" i="3" s="1"/>
  <c r="B655" i="3"/>
  <c r="C655" i="3"/>
  <c r="D655" i="3"/>
  <c r="E655" i="3"/>
  <c r="B656" i="3"/>
  <c r="A656" i="3" s="1"/>
  <c r="C656" i="3"/>
  <c r="D656" i="3"/>
  <c r="E656" i="3" s="1"/>
  <c r="B657" i="3"/>
  <c r="A657" i="3" s="1"/>
  <c r="C657" i="3"/>
  <c r="D657" i="3"/>
  <c r="E657" i="3" s="1"/>
  <c r="B658" i="3"/>
  <c r="C658" i="3"/>
  <c r="D658" i="3"/>
  <c r="E658" i="3" s="1"/>
  <c r="B659" i="3"/>
  <c r="C659" i="3"/>
  <c r="D659" i="3"/>
  <c r="E659" i="3" s="1"/>
  <c r="B660" i="3"/>
  <c r="A660" i="3" s="1"/>
  <c r="C660" i="3"/>
  <c r="D660" i="3"/>
  <c r="E660" i="3" s="1"/>
  <c r="B661" i="3"/>
  <c r="A661" i="3" s="1"/>
  <c r="C661" i="3"/>
  <c r="D661" i="3"/>
  <c r="E661" i="3" s="1"/>
  <c r="B662" i="3"/>
  <c r="A662" i="3" s="1"/>
  <c r="C662" i="3"/>
  <c r="D662" i="3"/>
  <c r="E662" i="3" s="1"/>
  <c r="B663" i="3"/>
  <c r="C663" i="3"/>
  <c r="D663" i="3"/>
  <c r="E663" i="3" s="1"/>
  <c r="B664" i="3"/>
  <c r="C664" i="3"/>
  <c r="D664" i="3"/>
  <c r="E664" i="3" s="1"/>
  <c r="B665" i="3"/>
  <c r="A665" i="3" s="1"/>
  <c r="C665" i="3"/>
  <c r="D665" i="3"/>
  <c r="E665" i="3" s="1"/>
  <c r="B666" i="3"/>
  <c r="A666" i="3" s="1"/>
  <c r="C666" i="3"/>
  <c r="D666" i="3"/>
  <c r="E666" i="3" s="1"/>
  <c r="B667" i="3"/>
  <c r="A667" i="3" s="1"/>
  <c r="C667" i="3"/>
  <c r="D667" i="3"/>
  <c r="E667" i="3" s="1"/>
  <c r="B668" i="3"/>
  <c r="C668" i="3"/>
  <c r="D668" i="3"/>
  <c r="E668" i="3" s="1"/>
  <c r="B669" i="3"/>
  <c r="C669" i="3"/>
  <c r="D669" i="3"/>
  <c r="E669" i="3" s="1"/>
  <c r="B670" i="3"/>
  <c r="A670" i="3" s="1"/>
  <c r="C670" i="3"/>
  <c r="D670" i="3"/>
  <c r="E670" i="3" s="1"/>
  <c r="B671" i="3"/>
  <c r="A671" i="3" s="1"/>
  <c r="C671" i="3"/>
  <c r="D671" i="3"/>
  <c r="E671" i="3"/>
  <c r="B672" i="3"/>
  <c r="C672" i="3"/>
  <c r="D672" i="3"/>
  <c r="E672" i="3" s="1"/>
  <c r="B673" i="3"/>
  <c r="C673" i="3"/>
  <c r="D673" i="3"/>
  <c r="E673" i="3" s="1"/>
  <c r="B674" i="3"/>
  <c r="C674" i="3"/>
  <c r="D674" i="3"/>
  <c r="E674" i="3" s="1"/>
  <c r="B675" i="3"/>
  <c r="A675" i="3" s="1"/>
  <c r="C675" i="3"/>
  <c r="D675" i="3"/>
  <c r="E675" i="3" s="1"/>
  <c r="B676" i="3"/>
  <c r="A676" i="3" s="1"/>
  <c r="C676" i="3"/>
  <c r="D676" i="3"/>
  <c r="E676" i="3" s="1"/>
  <c r="B677" i="3"/>
  <c r="A677" i="3" s="1"/>
  <c r="C677" i="3"/>
  <c r="D677" i="3"/>
  <c r="E677" i="3" s="1"/>
  <c r="B678" i="3"/>
  <c r="C678" i="3"/>
  <c r="D678" i="3"/>
  <c r="E678" i="3" s="1"/>
  <c r="B679" i="3"/>
  <c r="C679" i="3"/>
  <c r="D679" i="3"/>
  <c r="E679" i="3" s="1"/>
  <c r="B680" i="3"/>
  <c r="C680" i="3"/>
  <c r="D680" i="3"/>
  <c r="E680" i="3" s="1"/>
  <c r="B681" i="3"/>
  <c r="C681" i="3"/>
  <c r="D681" i="3"/>
  <c r="E681" i="3" s="1"/>
  <c r="B682" i="3"/>
  <c r="C682" i="3"/>
  <c r="D682" i="3"/>
  <c r="E682" i="3" s="1"/>
  <c r="B683" i="3"/>
  <c r="A683" i="3" s="1"/>
  <c r="C683" i="3"/>
  <c r="D683" i="3"/>
  <c r="E683" i="3"/>
  <c r="B684" i="3"/>
  <c r="C684" i="3"/>
  <c r="D684" i="3"/>
  <c r="E684" i="3" s="1"/>
  <c r="B685" i="3"/>
  <c r="C685" i="3"/>
  <c r="D685" i="3"/>
  <c r="E685" i="3" s="1"/>
  <c r="B686" i="3"/>
  <c r="C686" i="3"/>
  <c r="D686" i="3"/>
  <c r="E686" i="3" s="1"/>
  <c r="B687" i="3"/>
  <c r="C687" i="3"/>
  <c r="D687" i="3"/>
  <c r="E687" i="3" s="1"/>
  <c r="B688" i="3"/>
  <c r="A688" i="3" s="1"/>
  <c r="C688" i="3"/>
  <c r="D688" i="3"/>
  <c r="E688" i="3" s="1"/>
  <c r="B689" i="3"/>
  <c r="A689" i="3" s="1"/>
  <c r="C689" i="3"/>
  <c r="D689" i="3"/>
  <c r="E689" i="3"/>
  <c r="B690" i="3"/>
  <c r="C690" i="3"/>
  <c r="D690" i="3"/>
  <c r="E690" i="3" s="1"/>
  <c r="B691" i="3"/>
  <c r="C691" i="3"/>
  <c r="D691" i="3"/>
  <c r="E691" i="3" s="1"/>
  <c r="B692" i="3"/>
  <c r="C692" i="3"/>
  <c r="D692" i="3"/>
  <c r="E692" i="3" s="1"/>
  <c r="B693" i="3"/>
  <c r="A693" i="3" s="1"/>
  <c r="C693" i="3"/>
  <c r="D693" i="3"/>
  <c r="E693" i="3" s="1"/>
  <c r="B694" i="3"/>
  <c r="A694" i="3" s="1"/>
  <c r="C694" i="3"/>
  <c r="D694" i="3"/>
  <c r="E694" i="3" s="1"/>
  <c r="B695" i="3"/>
  <c r="A695" i="3" s="1"/>
  <c r="C695" i="3"/>
  <c r="D695" i="3"/>
  <c r="E695" i="3" s="1"/>
  <c r="B696" i="3"/>
  <c r="C696" i="3"/>
  <c r="D696" i="3"/>
  <c r="E696" i="3" s="1"/>
  <c r="B697" i="3"/>
  <c r="C697" i="3"/>
  <c r="D697" i="3"/>
  <c r="E697" i="3" s="1"/>
  <c r="B698" i="3"/>
  <c r="C698" i="3"/>
  <c r="D698" i="3"/>
  <c r="E698" i="3" s="1"/>
  <c r="B699" i="3"/>
  <c r="C699" i="3"/>
  <c r="D699" i="3"/>
  <c r="E699" i="3" s="1"/>
  <c r="B700" i="3"/>
  <c r="C700" i="3"/>
  <c r="D700" i="3"/>
  <c r="E700" i="3" s="1"/>
  <c r="B701" i="3"/>
  <c r="A701" i="3" s="1"/>
  <c r="C701" i="3"/>
  <c r="D701" i="3"/>
  <c r="E701" i="3"/>
  <c r="B702" i="3"/>
  <c r="C702" i="3"/>
  <c r="D702" i="3"/>
  <c r="E702" i="3" s="1"/>
  <c r="B703" i="3"/>
  <c r="C703" i="3"/>
  <c r="D703" i="3"/>
  <c r="E703" i="3" s="1"/>
  <c r="B704" i="3"/>
  <c r="C704" i="3"/>
  <c r="D704" i="3"/>
  <c r="E704" i="3" s="1"/>
  <c r="B705" i="3"/>
  <c r="C705" i="3"/>
  <c r="D705" i="3"/>
  <c r="E705" i="3" s="1"/>
  <c r="B706" i="3"/>
  <c r="A706" i="3" s="1"/>
  <c r="C706" i="3"/>
  <c r="D706" i="3"/>
  <c r="E706" i="3" s="1"/>
  <c r="B707" i="3"/>
  <c r="A707" i="3" s="1"/>
  <c r="C707" i="3"/>
  <c r="D707" i="3"/>
  <c r="E707" i="3"/>
  <c r="B708" i="3"/>
  <c r="C708" i="3"/>
  <c r="D708" i="3"/>
  <c r="E708" i="3" s="1"/>
  <c r="B709" i="3"/>
  <c r="C709" i="3"/>
  <c r="D709" i="3"/>
  <c r="E709" i="3" s="1"/>
  <c r="B710" i="3"/>
  <c r="C710" i="3"/>
  <c r="D710" i="3"/>
  <c r="E710" i="3" s="1"/>
  <c r="B711" i="3"/>
  <c r="A711" i="3" s="1"/>
  <c r="C711" i="3"/>
  <c r="D711" i="3"/>
  <c r="E711" i="3" s="1"/>
  <c r="B712" i="3"/>
  <c r="A712" i="3" s="1"/>
  <c r="C712" i="3"/>
  <c r="D712" i="3"/>
  <c r="E712" i="3" s="1"/>
  <c r="B713" i="3"/>
  <c r="A713" i="3" s="1"/>
  <c r="C713" i="3"/>
  <c r="D713" i="3"/>
  <c r="E713" i="3" s="1"/>
  <c r="B714" i="3"/>
  <c r="C714" i="3"/>
  <c r="D714" i="3"/>
  <c r="E714" i="3" s="1"/>
  <c r="B715" i="3"/>
  <c r="C715" i="3"/>
  <c r="D715" i="3"/>
  <c r="E715" i="3" s="1"/>
  <c r="B716" i="3"/>
  <c r="C716" i="3"/>
  <c r="D716" i="3"/>
  <c r="E716" i="3" s="1"/>
  <c r="B717" i="3"/>
  <c r="C717" i="3"/>
  <c r="D717" i="3"/>
  <c r="E717" i="3" s="1"/>
  <c r="B718" i="3"/>
  <c r="C718" i="3"/>
  <c r="D718" i="3"/>
  <c r="E718" i="3" s="1"/>
  <c r="B719" i="3"/>
  <c r="A719" i="3" s="1"/>
  <c r="C719" i="3"/>
  <c r="D719" i="3"/>
  <c r="E719" i="3"/>
  <c r="B720" i="3"/>
  <c r="C720" i="3"/>
  <c r="D720" i="3"/>
  <c r="E720" i="3" s="1"/>
  <c r="B721" i="3"/>
  <c r="C721" i="3"/>
  <c r="D721" i="3"/>
  <c r="E721" i="3" s="1"/>
  <c r="B722" i="3"/>
  <c r="C722" i="3"/>
  <c r="D722" i="3"/>
  <c r="E722" i="3" s="1"/>
  <c r="B723" i="3"/>
  <c r="C723" i="3"/>
  <c r="D723" i="3"/>
  <c r="E723" i="3"/>
  <c r="B724" i="3"/>
  <c r="C724" i="3"/>
  <c r="D724" i="3"/>
  <c r="E724" i="3" s="1"/>
  <c r="B725" i="3"/>
  <c r="C725" i="3"/>
  <c r="D725" i="3"/>
  <c r="E725" i="3" s="1"/>
  <c r="B726" i="3"/>
  <c r="C726" i="3"/>
  <c r="D726" i="3"/>
  <c r="E726" i="3" s="1"/>
  <c r="B727" i="3"/>
  <c r="C727" i="3"/>
  <c r="D727" i="3"/>
  <c r="E727" i="3"/>
  <c r="B728" i="3"/>
  <c r="A728" i="3" s="1"/>
  <c r="C728" i="3"/>
  <c r="D728" i="3"/>
  <c r="E728" i="3" s="1"/>
  <c r="B729" i="3"/>
  <c r="C729" i="3"/>
  <c r="D729" i="3"/>
  <c r="E729" i="3" s="1"/>
  <c r="B730" i="3"/>
  <c r="C730" i="3"/>
  <c r="D730" i="3"/>
  <c r="E730" i="3" s="1"/>
  <c r="B731" i="3"/>
  <c r="C731" i="3"/>
  <c r="D731" i="3"/>
  <c r="E731" i="3"/>
  <c r="B732" i="3"/>
  <c r="A732" i="3" s="1"/>
  <c r="C732" i="3"/>
  <c r="D732" i="3"/>
  <c r="E732" i="3" s="1"/>
  <c r="B733" i="3"/>
  <c r="A733" i="3" s="1"/>
  <c r="C733" i="3"/>
  <c r="D733" i="3"/>
  <c r="E733" i="3" s="1"/>
  <c r="B734" i="3"/>
  <c r="C734" i="3"/>
  <c r="D734" i="3"/>
  <c r="E734" i="3" s="1"/>
  <c r="B735" i="3"/>
  <c r="C735" i="3"/>
  <c r="D735" i="3"/>
  <c r="E735" i="3" s="1"/>
  <c r="B736" i="3"/>
  <c r="A736" i="3" s="1"/>
  <c r="C736" i="3"/>
  <c r="D736" i="3"/>
  <c r="E736" i="3" s="1"/>
  <c r="B737" i="3"/>
  <c r="A737" i="3" s="1"/>
  <c r="C737" i="3"/>
  <c r="D737" i="3"/>
  <c r="E737" i="3" s="1"/>
  <c r="B738" i="3"/>
  <c r="A738" i="3" s="1"/>
  <c r="C738" i="3"/>
  <c r="D738" i="3"/>
  <c r="E738" i="3" s="1"/>
  <c r="B739" i="3"/>
  <c r="C739" i="3"/>
  <c r="D739" i="3"/>
  <c r="E739" i="3" s="1"/>
  <c r="B740" i="3"/>
  <c r="C740" i="3"/>
  <c r="D740" i="3"/>
  <c r="E740" i="3" s="1"/>
  <c r="B741" i="3"/>
  <c r="C741" i="3"/>
  <c r="D741" i="3"/>
  <c r="E741" i="3" s="1"/>
  <c r="B742" i="3"/>
  <c r="C742" i="3"/>
  <c r="D742" i="3"/>
  <c r="E742" i="3" s="1"/>
  <c r="B743" i="3"/>
  <c r="C743" i="3"/>
  <c r="D743" i="3"/>
  <c r="E743" i="3" s="1"/>
  <c r="B744" i="3"/>
  <c r="A744" i="3" s="1"/>
  <c r="C744" i="3"/>
  <c r="D744" i="3"/>
  <c r="E744" i="3" s="1"/>
  <c r="B745" i="3"/>
  <c r="A745" i="3" s="1"/>
  <c r="C745" i="3"/>
  <c r="D745" i="3"/>
  <c r="E745" i="3" s="1"/>
  <c r="B746" i="3"/>
  <c r="A746" i="3" s="1"/>
  <c r="C746" i="3"/>
  <c r="D746" i="3"/>
  <c r="E746" i="3" s="1"/>
  <c r="B747" i="3"/>
  <c r="C747" i="3"/>
  <c r="D747" i="3"/>
  <c r="E747" i="3" s="1"/>
  <c r="B748" i="3"/>
  <c r="C748" i="3"/>
  <c r="D748" i="3"/>
  <c r="E748" i="3" s="1"/>
  <c r="B749" i="3"/>
  <c r="A749" i="3" s="1"/>
  <c r="C749" i="3"/>
  <c r="D749" i="3"/>
  <c r="E749" i="3" s="1"/>
  <c r="B750" i="3"/>
  <c r="A750" i="3" s="1"/>
  <c r="C750" i="3"/>
  <c r="D750" i="3"/>
  <c r="E750" i="3" s="1"/>
  <c r="B751" i="3"/>
  <c r="A751" i="3" s="1"/>
  <c r="C751" i="3"/>
  <c r="D751" i="3"/>
  <c r="E751" i="3" s="1"/>
  <c r="B752" i="3"/>
  <c r="C752" i="3"/>
  <c r="D752" i="3"/>
  <c r="E752" i="3" s="1"/>
  <c r="B753" i="3"/>
  <c r="C753" i="3"/>
  <c r="D753" i="3"/>
  <c r="E753" i="3" s="1"/>
  <c r="B754" i="3"/>
  <c r="A754" i="3" s="1"/>
  <c r="C754" i="3"/>
  <c r="D754" i="3"/>
  <c r="E754" i="3" s="1"/>
  <c r="B755" i="3"/>
  <c r="A755" i="3" s="1"/>
  <c r="C755" i="3"/>
  <c r="D755" i="3"/>
  <c r="E755" i="3" s="1"/>
  <c r="B756" i="3"/>
  <c r="A756" i="3" s="1"/>
  <c r="C756" i="3"/>
  <c r="D756" i="3"/>
  <c r="E756" i="3" s="1"/>
  <c r="B757" i="3"/>
  <c r="C757" i="3"/>
  <c r="D757" i="3"/>
  <c r="E757" i="3" s="1"/>
  <c r="B758" i="3"/>
  <c r="C758" i="3"/>
  <c r="D758" i="3"/>
  <c r="E758" i="3" s="1"/>
  <c r="B759" i="3"/>
  <c r="C759" i="3"/>
  <c r="D759" i="3"/>
  <c r="E759" i="3" s="1"/>
  <c r="B760" i="3"/>
  <c r="C760" i="3"/>
  <c r="D760" i="3"/>
  <c r="E760" i="3" s="1"/>
  <c r="B761" i="3"/>
  <c r="C761" i="3"/>
  <c r="D761" i="3"/>
  <c r="E761" i="3" s="1"/>
  <c r="B762" i="3"/>
  <c r="A762" i="3" s="1"/>
  <c r="C762" i="3"/>
  <c r="D762" i="3"/>
  <c r="E762" i="3" s="1"/>
  <c r="B763" i="3"/>
  <c r="A763" i="3" s="1"/>
  <c r="C763" i="3"/>
  <c r="D763" i="3"/>
  <c r="E763" i="3" s="1"/>
  <c r="B764" i="3"/>
  <c r="A764" i="3" s="1"/>
  <c r="C764" i="3"/>
  <c r="D764" i="3"/>
  <c r="E764" i="3" s="1"/>
  <c r="B765" i="3"/>
  <c r="C765" i="3"/>
  <c r="D765" i="3"/>
  <c r="E765" i="3" s="1"/>
  <c r="B766" i="3"/>
  <c r="C766" i="3"/>
  <c r="D766" i="3"/>
  <c r="E766" i="3" s="1"/>
  <c r="B767" i="3"/>
  <c r="A767" i="3" s="1"/>
  <c r="C767" i="3"/>
  <c r="D767" i="3"/>
  <c r="E767" i="3" s="1"/>
  <c r="B768" i="3"/>
  <c r="A768" i="3" s="1"/>
  <c r="C768" i="3"/>
  <c r="D768" i="3"/>
  <c r="E768" i="3" s="1"/>
  <c r="B769" i="3"/>
  <c r="A769" i="3" s="1"/>
  <c r="C769" i="3"/>
  <c r="D769" i="3"/>
  <c r="E769" i="3" s="1"/>
  <c r="B770" i="3"/>
  <c r="C770" i="3"/>
  <c r="D770" i="3"/>
  <c r="E770" i="3" s="1"/>
  <c r="B771" i="3"/>
  <c r="C771" i="3"/>
  <c r="D771" i="3"/>
  <c r="E771" i="3" s="1"/>
  <c r="B772" i="3"/>
  <c r="A772" i="3" s="1"/>
  <c r="C772" i="3"/>
  <c r="D772" i="3"/>
  <c r="E772" i="3" s="1"/>
  <c r="B773" i="3"/>
  <c r="A773" i="3" s="1"/>
  <c r="C773" i="3"/>
  <c r="D773" i="3"/>
  <c r="E773" i="3" s="1"/>
  <c r="B774" i="3"/>
  <c r="A774" i="3" s="1"/>
  <c r="C774" i="3"/>
  <c r="D774" i="3"/>
  <c r="E774" i="3" s="1"/>
  <c r="B775" i="3"/>
  <c r="C775" i="3"/>
  <c r="D775" i="3"/>
  <c r="E775" i="3" s="1"/>
  <c r="B776" i="3"/>
  <c r="C776" i="3"/>
  <c r="D776" i="3"/>
  <c r="E776" i="3" s="1"/>
  <c r="B777" i="3"/>
  <c r="C777" i="3"/>
  <c r="D777" i="3"/>
  <c r="E777" i="3" s="1"/>
  <c r="B778" i="3"/>
  <c r="C778" i="3"/>
  <c r="D778" i="3"/>
  <c r="E778" i="3" s="1"/>
  <c r="B779" i="3"/>
  <c r="C779" i="3"/>
  <c r="D779" i="3"/>
  <c r="E779" i="3" s="1"/>
  <c r="B780" i="3"/>
  <c r="A780" i="3" s="1"/>
  <c r="C780" i="3"/>
  <c r="D780" i="3"/>
  <c r="E780" i="3" s="1"/>
  <c r="B781" i="3"/>
  <c r="A781" i="3" s="1"/>
  <c r="C781" i="3"/>
  <c r="D781" i="3"/>
  <c r="E781" i="3" s="1"/>
  <c r="B782" i="3"/>
  <c r="A782" i="3" s="1"/>
  <c r="C782" i="3"/>
  <c r="D782" i="3"/>
  <c r="E782" i="3" s="1"/>
  <c r="B783" i="3"/>
  <c r="C783" i="3"/>
  <c r="D783" i="3"/>
  <c r="E783" i="3" s="1"/>
  <c r="B784" i="3"/>
  <c r="C784" i="3"/>
  <c r="D784" i="3"/>
  <c r="E784" i="3" s="1"/>
  <c r="B785" i="3"/>
  <c r="A785" i="3" s="1"/>
  <c r="C785" i="3"/>
  <c r="D785" i="3"/>
  <c r="E785" i="3" s="1"/>
  <c r="B786" i="3"/>
  <c r="A786" i="3" s="1"/>
  <c r="C786" i="3"/>
  <c r="D786" i="3"/>
  <c r="E786" i="3" s="1"/>
  <c r="B787" i="3"/>
  <c r="A787" i="3" s="1"/>
  <c r="C787" i="3"/>
  <c r="D787" i="3"/>
  <c r="E787" i="3" s="1"/>
  <c r="B788" i="3"/>
  <c r="C788" i="3"/>
  <c r="D788" i="3"/>
  <c r="E788" i="3" s="1"/>
  <c r="B789" i="3"/>
  <c r="C789" i="3"/>
  <c r="D789" i="3"/>
  <c r="E789" i="3" s="1"/>
  <c r="B790" i="3"/>
  <c r="A790" i="3" s="1"/>
  <c r="C790" i="3"/>
  <c r="D790" i="3"/>
  <c r="E790" i="3" s="1"/>
  <c r="B791" i="3"/>
  <c r="A791" i="3" s="1"/>
  <c r="C791" i="3"/>
  <c r="D791" i="3"/>
  <c r="E791" i="3"/>
  <c r="B792" i="3"/>
  <c r="C792" i="3"/>
  <c r="D792" i="3"/>
  <c r="E792" i="3" s="1"/>
  <c r="B793" i="3"/>
  <c r="C793" i="3"/>
  <c r="D793" i="3"/>
  <c r="E793" i="3" s="1"/>
  <c r="B794" i="3"/>
  <c r="C794" i="3"/>
  <c r="D794" i="3"/>
  <c r="E794" i="3" s="1"/>
  <c r="B795" i="3"/>
  <c r="A795" i="3" s="1"/>
  <c r="C795" i="3"/>
  <c r="D795" i="3"/>
  <c r="E795" i="3"/>
  <c r="B796" i="3"/>
  <c r="C796" i="3"/>
  <c r="D796" i="3"/>
  <c r="E796" i="3" s="1"/>
  <c r="B797" i="3"/>
  <c r="C797" i="3"/>
  <c r="D797" i="3"/>
  <c r="E797" i="3" s="1"/>
  <c r="B798" i="3"/>
  <c r="C798" i="3"/>
  <c r="D798" i="3"/>
  <c r="E798" i="3" s="1"/>
  <c r="B799" i="3"/>
  <c r="C799" i="3"/>
  <c r="D799" i="3"/>
  <c r="E799" i="3"/>
  <c r="B800" i="3"/>
  <c r="C800" i="3"/>
  <c r="D800" i="3"/>
  <c r="E800" i="3" s="1"/>
  <c r="B801" i="3"/>
  <c r="C801" i="3"/>
  <c r="D801" i="3"/>
  <c r="E801" i="3" s="1"/>
  <c r="B802" i="3"/>
  <c r="C802" i="3"/>
  <c r="D802" i="3"/>
  <c r="E802" i="3" s="1"/>
  <c r="B803" i="3"/>
  <c r="C803" i="3"/>
  <c r="D803" i="3"/>
  <c r="E803" i="3" s="1"/>
  <c r="B804" i="3"/>
  <c r="C804" i="3"/>
  <c r="D804" i="3"/>
  <c r="E804" i="3" s="1"/>
  <c r="B805" i="3"/>
  <c r="A805" i="3" s="1"/>
  <c r="C805" i="3"/>
  <c r="D805" i="3"/>
  <c r="E805" i="3" s="1"/>
  <c r="B806" i="3"/>
  <c r="A806" i="3" s="1"/>
  <c r="C806" i="3"/>
  <c r="D806" i="3"/>
  <c r="E806" i="3" s="1"/>
  <c r="B807" i="3"/>
  <c r="A807" i="3" s="1"/>
  <c r="C807" i="3"/>
  <c r="D807" i="3"/>
  <c r="E807" i="3" s="1"/>
  <c r="B808" i="3"/>
  <c r="C808" i="3"/>
  <c r="D808" i="3"/>
  <c r="E808" i="3" s="1"/>
  <c r="B809" i="3"/>
  <c r="C809" i="3"/>
  <c r="D809" i="3"/>
  <c r="E809" i="3" s="1"/>
  <c r="B810" i="3"/>
  <c r="C810" i="3"/>
  <c r="D810" i="3"/>
  <c r="E810" i="3" s="1"/>
  <c r="B811" i="3"/>
  <c r="C811" i="3"/>
  <c r="D811" i="3"/>
  <c r="E811" i="3"/>
  <c r="B812" i="3"/>
  <c r="A812" i="3" s="1"/>
  <c r="C812" i="3"/>
  <c r="D812" i="3"/>
  <c r="E812" i="3" s="1"/>
  <c r="B813" i="3"/>
  <c r="C813" i="3"/>
  <c r="D813" i="3"/>
  <c r="E813" i="3" s="1"/>
  <c r="B814" i="3"/>
  <c r="C814" i="3"/>
  <c r="D814" i="3"/>
  <c r="E814" i="3" s="1"/>
  <c r="B815" i="3"/>
  <c r="C815" i="3"/>
  <c r="D815" i="3"/>
  <c r="E815" i="3" s="1"/>
  <c r="B816" i="3"/>
  <c r="C816" i="3"/>
  <c r="D816" i="3"/>
  <c r="E816" i="3" s="1"/>
  <c r="B817" i="3"/>
  <c r="C817" i="3"/>
  <c r="D817" i="3"/>
  <c r="E817" i="3"/>
  <c r="B818" i="3"/>
  <c r="C818" i="3"/>
  <c r="D818" i="3"/>
  <c r="E818" i="3" s="1"/>
  <c r="B819" i="3"/>
  <c r="C819" i="3"/>
  <c r="D819" i="3"/>
  <c r="E819" i="3" s="1"/>
  <c r="B820" i="3"/>
  <c r="C820" i="3"/>
  <c r="D820" i="3"/>
  <c r="E820" i="3" s="1"/>
  <c r="B821" i="3"/>
  <c r="C821" i="3"/>
  <c r="D821" i="3"/>
  <c r="E821" i="3" s="1"/>
  <c r="B822" i="3"/>
  <c r="C822" i="3"/>
  <c r="D822" i="3"/>
  <c r="E822" i="3" s="1"/>
  <c r="B823" i="3"/>
  <c r="A823" i="3" s="1"/>
  <c r="C823" i="3"/>
  <c r="D823" i="3"/>
  <c r="E823" i="3" s="1"/>
  <c r="B824" i="3"/>
  <c r="A824" i="3" s="1"/>
  <c r="C824" i="3"/>
  <c r="D824" i="3"/>
  <c r="E824" i="3" s="1"/>
  <c r="B825" i="3"/>
  <c r="A825" i="3" s="1"/>
  <c r="C825" i="3"/>
  <c r="D825" i="3"/>
  <c r="E825" i="3" s="1"/>
  <c r="B826" i="3"/>
  <c r="C826" i="3"/>
  <c r="D826" i="3"/>
  <c r="E826" i="3" s="1"/>
  <c r="B827" i="3"/>
  <c r="C827" i="3"/>
  <c r="D827" i="3"/>
  <c r="E827" i="3" s="1"/>
  <c r="B828" i="3"/>
  <c r="C828" i="3"/>
  <c r="D828" i="3"/>
  <c r="E828" i="3" s="1"/>
  <c r="B829" i="3"/>
  <c r="C829" i="3"/>
  <c r="D829" i="3"/>
  <c r="E829" i="3"/>
  <c r="B830" i="3"/>
  <c r="A830" i="3" s="1"/>
  <c r="C830" i="3"/>
  <c r="D830" i="3"/>
  <c r="E830" i="3" s="1"/>
  <c r="B831" i="3"/>
  <c r="C831" i="3"/>
  <c r="D831" i="3"/>
  <c r="E831" i="3" s="1"/>
  <c r="B832" i="3"/>
  <c r="C832" i="3"/>
  <c r="D832" i="3"/>
  <c r="E832" i="3" s="1"/>
  <c r="B833" i="3"/>
  <c r="C833" i="3"/>
  <c r="D833" i="3"/>
  <c r="E833" i="3" s="1"/>
  <c r="B834" i="3"/>
  <c r="C834" i="3"/>
  <c r="D834" i="3"/>
  <c r="E834" i="3" s="1"/>
  <c r="B835" i="3"/>
  <c r="C835" i="3"/>
  <c r="D835" i="3"/>
  <c r="E835" i="3"/>
  <c r="B836" i="3"/>
  <c r="C836" i="3"/>
  <c r="D836" i="3"/>
  <c r="E836" i="3" s="1"/>
  <c r="B837" i="3"/>
  <c r="C837" i="3"/>
  <c r="D837" i="3"/>
  <c r="E837" i="3" s="1"/>
  <c r="B838" i="3"/>
  <c r="C838" i="3"/>
  <c r="D838" i="3"/>
  <c r="E838" i="3" s="1"/>
  <c r="B839" i="3"/>
  <c r="C839" i="3"/>
  <c r="D839" i="3"/>
  <c r="E839" i="3" s="1"/>
  <c r="B840" i="3"/>
  <c r="C840" i="3"/>
  <c r="D840" i="3"/>
  <c r="E840" i="3" s="1"/>
  <c r="B841" i="3"/>
  <c r="A841" i="3" s="1"/>
  <c r="C841" i="3"/>
  <c r="D841" i="3"/>
  <c r="E841" i="3" s="1"/>
  <c r="B842" i="3"/>
  <c r="A842" i="3" s="1"/>
  <c r="C842" i="3"/>
  <c r="D842" i="3"/>
  <c r="E842" i="3" s="1"/>
  <c r="B843" i="3"/>
  <c r="A843" i="3" s="1"/>
  <c r="C843" i="3"/>
  <c r="D843" i="3"/>
  <c r="E843" i="3" s="1"/>
  <c r="B844" i="3"/>
  <c r="C844" i="3"/>
  <c r="D844" i="3"/>
  <c r="E844" i="3" s="1"/>
  <c r="B845" i="3"/>
  <c r="C845" i="3"/>
  <c r="D845" i="3"/>
  <c r="E845" i="3" s="1"/>
  <c r="B846" i="3"/>
  <c r="C846" i="3"/>
  <c r="D846" i="3"/>
  <c r="E846" i="3" s="1"/>
  <c r="B847" i="3"/>
  <c r="C847" i="3"/>
  <c r="D847" i="3"/>
  <c r="E847" i="3"/>
  <c r="B848" i="3"/>
  <c r="A848" i="3" s="1"/>
  <c r="C848" i="3"/>
  <c r="D848" i="3"/>
  <c r="E848" i="3" s="1"/>
  <c r="B849" i="3"/>
  <c r="C849" i="3"/>
  <c r="D849" i="3"/>
  <c r="E849" i="3" s="1"/>
  <c r="B850" i="3"/>
  <c r="C850" i="3"/>
  <c r="D850" i="3"/>
  <c r="E850" i="3" s="1"/>
  <c r="B851" i="3"/>
  <c r="C851" i="3"/>
  <c r="D851" i="3"/>
  <c r="E851" i="3"/>
  <c r="B852" i="3"/>
  <c r="A852" i="3" s="1"/>
  <c r="C852" i="3"/>
  <c r="D852" i="3"/>
  <c r="E852" i="3" s="1"/>
  <c r="B853" i="3"/>
  <c r="A853" i="3" s="1"/>
  <c r="C853" i="3"/>
  <c r="D853" i="3"/>
  <c r="E853" i="3" s="1"/>
  <c r="B854" i="3"/>
  <c r="C854" i="3"/>
  <c r="D854" i="3"/>
  <c r="E854" i="3" s="1"/>
  <c r="B855" i="3"/>
  <c r="C855" i="3"/>
  <c r="D855" i="3"/>
  <c r="E855" i="3" s="1"/>
  <c r="B856" i="3"/>
  <c r="A856" i="3" s="1"/>
  <c r="C856" i="3"/>
  <c r="D856" i="3"/>
  <c r="E856" i="3" s="1"/>
  <c r="B857" i="3"/>
  <c r="A857" i="3" s="1"/>
  <c r="C857" i="3"/>
  <c r="D857" i="3"/>
  <c r="E857" i="3" s="1"/>
  <c r="B858" i="3"/>
  <c r="A858" i="3" s="1"/>
  <c r="C858" i="3"/>
  <c r="D858" i="3"/>
  <c r="E858" i="3" s="1"/>
  <c r="B859" i="3"/>
  <c r="C859" i="3"/>
  <c r="D859" i="3"/>
  <c r="E859" i="3" s="1"/>
  <c r="B860" i="3"/>
  <c r="C860" i="3"/>
  <c r="D860" i="3"/>
  <c r="E860" i="3" s="1"/>
  <c r="B861" i="3"/>
  <c r="A861" i="3" s="1"/>
  <c r="C861" i="3"/>
  <c r="D861" i="3"/>
  <c r="E861" i="3" s="1"/>
  <c r="B862" i="3"/>
  <c r="A862" i="3" s="1"/>
  <c r="C862" i="3"/>
  <c r="D862" i="3"/>
  <c r="E862" i="3" s="1"/>
  <c r="B863" i="3"/>
  <c r="A863" i="3" s="1"/>
  <c r="C863" i="3"/>
  <c r="D863" i="3"/>
  <c r="E863" i="3" s="1"/>
  <c r="B864" i="3"/>
  <c r="C864" i="3"/>
  <c r="D864" i="3"/>
  <c r="E864" i="3" s="1"/>
  <c r="B865" i="3"/>
  <c r="C865" i="3"/>
  <c r="D865" i="3"/>
  <c r="E865" i="3" s="1"/>
  <c r="B866" i="3"/>
  <c r="A866" i="3" s="1"/>
  <c r="C866" i="3"/>
  <c r="D866" i="3"/>
  <c r="E866" i="3" s="1"/>
  <c r="B867" i="3"/>
  <c r="A867" i="3" s="1"/>
  <c r="C867" i="3"/>
  <c r="D867" i="3"/>
  <c r="E867" i="3" s="1"/>
  <c r="B868" i="3"/>
  <c r="A868" i="3" s="1"/>
  <c r="C868" i="3"/>
  <c r="D868" i="3"/>
  <c r="E868" i="3" s="1"/>
  <c r="B869" i="3"/>
  <c r="C869" i="3"/>
  <c r="D869" i="3"/>
  <c r="E869" i="3" s="1"/>
  <c r="B870" i="3"/>
  <c r="C870" i="3"/>
  <c r="D870" i="3"/>
  <c r="E870" i="3" s="1"/>
  <c r="B871" i="3"/>
  <c r="C871" i="3"/>
  <c r="D871" i="3"/>
  <c r="E871" i="3" s="1"/>
  <c r="B872" i="3"/>
  <c r="C872" i="3"/>
  <c r="D872" i="3"/>
  <c r="E872" i="3" s="1"/>
  <c r="B873" i="3"/>
  <c r="C873" i="3"/>
  <c r="D873" i="3"/>
  <c r="E873" i="3" s="1"/>
  <c r="B874" i="3"/>
  <c r="A874" i="3" s="1"/>
  <c r="C874" i="3"/>
  <c r="D874" i="3"/>
  <c r="E874" i="3" s="1"/>
  <c r="B875" i="3"/>
  <c r="A875" i="3" s="1"/>
  <c r="C875" i="3"/>
  <c r="D875" i="3"/>
  <c r="E875" i="3"/>
  <c r="B876" i="3"/>
  <c r="C876" i="3"/>
  <c r="D876" i="3"/>
  <c r="E876" i="3" s="1"/>
  <c r="B877" i="3"/>
  <c r="C877" i="3"/>
  <c r="D877" i="3"/>
  <c r="E877" i="3" s="1"/>
  <c r="B878" i="3"/>
  <c r="C878" i="3"/>
  <c r="D878" i="3"/>
  <c r="E878" i="3" s="1"/>
  <c r="B879" i="3"/>
  <c r="A879" i="3" s="1"/>
  <c r="C879" i="3"/>
  <c r="D879" i="3"/>
  <c r="E879" i="3" s="1"/>
  <c r="B880" i="3"/>
  <c r="A880" i="3" s="1"/>
  <c r="C880" i="3"/>
  <c r="D880" i="3"/>
  <c r="E880" i="3" s="1"/>
  <c r="B881" i="3"/>
  <c r="A881" i="3" s="1"/>
  <c r="C881" i="3"/>
  <c r="D881" i="3"/>
  <c r="E881" i="3" s="1"/>
  <c r="B882" i="3"/>
  <c r="C882" i="3"/>
  <c r="D882" i="3"/>
  <c r="E882" i="3" s="1"/>
  <c r="B883" i="3"/>
  <c r="C883" i="3"/>
  <c r="D883" i="3"/>
  <c r="E883" i="3" s="1"/>
  <c r="B884" i="3"/>
  <c r="A884" i="3" s="1"/>
  <c r="C884" i="3"/>
  <c r="D884" i="3"/>
  <c r="E884" i="3" s="1"/>
  <c r="B885" i="3"/>
  <c r="A885" i="3" s="1"/>
  <c r="C885" i="3"/>
  <c r="D885" i="3"/>
  <c r="E885" i="3" s="1"/>
  <c r="B886" i="3"/>
  <c r="A886" i="3" s="1"/>
  <c r="C886" i="3"/>
  <c r="D886" i="3"/>
  <c r="E886" i="3" s="1"/>
  <c r="B887" i="3"/>
  <c r="C887" i="3"/>
  <c r="D887" i="3"/>
  <c r="E887" i="3" s="1"/>
  <c r="B888" i="3"/>
  <c r="C888" i="3"/>
  <c r="D888" i="3"/>
  <c r="E888" i="3" s="1"/>
  <c r="B889" i="3"/>
  <c r="C889" i="3"/>
  <c r="D889" i="3"/>
  <c r="E889" i="3" s="1"/>
  <c r="B890" i="3"/>
  <c r="C890" i="3"/>
  <c r="D890" i="3"/>
  <c r="E890" i="3" s="1"/>
  <c r="B891" i="3"/>
  <c r="C891" i="3"/>
  <c r="D891" i="3"/>
  <c r="E891" i="3" s="1"/>
  <c r="B892" i="3"/>
  <c r="A892" i="3" s="1"/>
  <c r="C892" i="3"/>
  <c r="D892" i="3"/>
  <c r="E892" i="3" s="1"/>
  <c r="B893" i="3"/>
  <c r="A893" i="3" s="1"/>
  <c r="C893" i="3"/>
  <c r="D893" i="3"/>
  <c r="E893" i="3"/>
  <c r="B894" i="3"/>
  <c r="C894" i="3"/>
  <c r="D894" i="3"/>
  <c r="E894" i="3" s="1"/>
  <c r="B895" i="3"/>
  <c r="C895" i="3"/>
  <c r="D895" i="3"/>
  <c r="E895" i="3" s="1"/>
  <c r="B896" i="3"/>
  <c r="C896" i="3"/>
  <c r="D896" i="3"/>
  <c r="E896" i="3" s="1"/>
  <c r="B897" i="3"/>
  <c r="A897" i="3" s="1"/>
  <c r="C897" i="3"/>
  <c r="D897" i="3"/>
  <c r="E897" i="3" s="1"/>
  <c r="B898" i="3"/>
  <c r="A898" i="3" s="1"/>
  <c r="C898" i="3"/>
  <c r="D898" i="3"/>
  <c r="E898" i="3" s="1"/>
  <c r="B899" i="3"/>
  <c r="A899" i="3" s="1"/>
  <c r="C899" i="3"/>
  <c r="D899" i="3"/>
  <c r="E899" i="3" s="1"/>
  <c r="B900" i="3"/>
  <c r="C900" i="3"/>
  <c r="D900" i="3"/>
  <c r="E900" i="3" s="1"/>
  <c r="B901" i="3"/>
  <c r="C901" i="3"/>
  <c r="D901" i="3"/>
  <c r="E901" i="3" s="1"/>
  <c r="B902" i="3"/>
  <c r="A902" i="3" s="1"/>
  <c r="C902" i="3"/>
  <c r="D902" i="3"/>
  <c r="E902" i="3" s="1"/>
  <c r="B903" i="3"/>
  <c r="A903" i="3" s="1"/>
  <c r="C903" i="3"/>
  <c r="D903" i="3"/>
  <c r="E903" i="3" s="1"/>
  <c r="B904" i="3"/>
  <c r="A904" i="3" s="1"/>
  <c r="C904" i="3"/>
  <c r="D904" i="3"/>
  <c r="E904" i="3" s="1"/>
  <c r="B905" i="3"/>
  <c r="C905" i="3"/>
  <c r="D905" i="3"/>
  <c r="E905" i="3" s="1"/>
  <c r="B906" i="3"/>
  <c r="C906" i="3"/>
  <c r="D906" i="3"/>
  <c r="E906" i="3" s="1"/>
  <c r="B907" i="3"/>
  <c r="C907" i="3"/>
  <c r="D907" i="3"/>
  <c r="E907" i="3" s="1"/>
  <c r="B908" i="3"/>
  <c r="C908" i="3"/>
  <c r="D908" i="3"/>
  <c r="E908" i="3" s="1"/>
  <c r="B909" i="3"/>
  <c r="C909" i="3"/>
  <c r="D909" i="3"/>
  <c r="E909" i="3" s="1"/>
  <c r="B910" i="3"/>
  <c r="A910" i="3" s="1"/>
  <c r="C910" i="3"/>
  <c r="D910" i="3"/>
  <c r="E910" i="3" s="1"/>
  <c r="B911" i="3"/>
  <c r="A911" i="3" s="1"/>
  <c r="C911" i="3"/>
  <c r="D911" i="3"/>
  <c r="E911" i="3"/>
  <c r="B912" i="3"/>
  <c r="C912" i="3"/>
  <c r="D912" i="3"/>
  <c r="E912" i="3" s="1"/>
  <c r="B913" i="3"/>
  <c r="C913" i="3"/>
  <c r="D913" i="3"/>
  <c r="E913" i="3" s="1"/>
  <c r="B914" i="3"/>
  <c r="C914" i="3"/>
  <c r="D914" i="3"/>
  <c r="E914" i="3" s="1"/>
  <c r="B915" i="3"/>
  <c r="A915" i="3" s="1"/>
  <c r="C915" i="3"/>
  <c r="D915" i="3"/>
  <c r="E915" i="3"/>
  <c r="B916" i="3"/>
  <c r="C916" i="3"/>
  <c r="D916" i="3"/>
  <c r="E916" i="3" s="1"/>
  <c r="B917" i="3"/>
  <c r="C917" i="3"/>
  <c r="D917" i="3"/>
  <c r="E917" i="3" s="1"/>
  <c r="B918" i="3"/>
  <c r="C918" i="3"/>
  <c r="D918" i="3"/>
  <c r="E918" i="3" s="1"/>
  <c r="B919" i="3"/>
  <c r="C919" i="3"/>
  <c r="D919" i="3"/>
  <c r="E919" i="3"/>
  <c r="B920" i="3"/>
  <c r="C920" i="3"/>
  <c r="D920" i="3"/>
  <c r="E920" i="3" s="1"/>
  <c r="B921" i="3"/>
  <c r="C921" i="3"/>
  <c r="D921" i="3"/>
  <c r="E921" i="3" s="1"/>
  <c r="B922" i="3"/>
  <c r="C922" i="3"/>
  <c r="D922" i="3"/>
  <c r="E922" i="3" s="1"/>
  <c r="B923" i="3"/>
  <c r="C923" i="3"/>
  <c r="D923" i="3"/>
  <c r="E923" i="3"/>
  <c r="B924" i="3"/>
  <c r="A924" i="3" s="1"/>
  <c r="C924" i="3"/>
  <c r="D924" i="3"/>
  <c r="E924" i="3" s="1"/>
  <c r="B925" i="3"/>
  <c r="C925" i="3"/>
  <c r="D925" i="3"/>
  <c r="E925" i="3" s="1"/>
  <c r="B926" i="3"/>
  <c r="C926" i="3"/>
  <c r="D926" i="3"/>
  <c r="E926" i="3" s="1"/>
  <c r="B927" i="3"/>
  <c r="C927" i="3"/>
  <c r="D927" i="3"/>
  <c r="E927" i="3"/>
  <c r="B928" i="3"/>
  <c r="A928" i="3" s="1"/>
  <c r="C928" i="3"/>
  <c r="D928" i="3"/>
  <c r="E928" i="3" s="1"/>
  <c r="B929" i="3"/>
  <c r="A929" i="3" s="1"/>
  <c r="C929" i="3"/>
  <c r="D929" i="3"/>
  <c r="E929" i="3" s="1"/>
  <c r="B930" i="3"/>
  <c r="C930" i="3"/>
  <c r="D930" i="3"/>
  <c r="E930" i="3" s="1"/>
  <c r="B931" i="3"/>
  <c r="C931" i="3"/>
  <c r="D931" i="3"/>
  <c r="E931" i="3" s="1"/>
  <c r="B932" i="3"/>
  <c r="C932" i="3"/>
  <c r="D932" i="3"/>
  <c r="E932" i="3" s="1"/>
  <c r="B933" i="3"/>
  <c r="C933" i="3"/>
  <c r="D933" i="3"/>
  <c r="E933" i="3" s="1"/>
  <c r="B934" i="3"/>
  <c r="C934" i="3"/>
  <c r="D934" i="3"/>
  <c r="E934" i="3" s="1"/>
  <c r="B935" i="3"/>
  <c r="A935" i="3" s="1"/>
  <c r="C935" i="3"/>
  <c r="D935" i="3"/>
  <c r="E935" i="3" s="1"/>
  <c r="B936" i="3"/>
  <c r="A936" i="3" s="1"/>
  <c r="C936" i="3"/>
  <c r="D936" i="3"/>
  <c r="E936" i="3" s="1"/>
  <c r="B937" i="3"/>
  <c r="A937" i="3" s="1"/>
  <c r="C937" i="3"/>
  <c r="D937" i="3"/>
  <c r="E937" i="3" s="1"/>
  <c r="B938" i="3"/>
  <c r="C938" i="3"/>
  <c r="D938" i="3"/>
  <c r="E938" i="3" s="1"/>
  <c r="B939" i="3"/>
  <c r="C939" i="3"/>
  <c r="D939" i="3"/>
  <c r="E939" i="3" s="1"/>
  <c r="B940" i="3"/>
  <c r="A940" i="3" s="1"/>
  <c r="C940" i="3"/>
  <c r="D940" i="3"/>
  <c r="E940" i="3" s="1"/>
  <c r="B941" i="3"/>
  <c r="A941" i="3" s="1"/>
  <c r="C941" i="3"/>
  <c r="D941" i="3"/>
  <c r="E941" i="3" s="1"/>
  <c r="B942" i="3"/>
  <c r="A942" i="3" s="1"/>
  <c r="C942" i="3"/>
  <c r="D942" i="3"/>
  <c r="E942" i="3" s="1"/>
  <c r="B943" i="3"/>
  <c r="C943" i="3"/>
  <c r="D943" i="3"/>
  <c r="E943" i="3" s="1"/>
  <c r="B944" i="3"/>
  <c r="C944" i="3"/>
  <c r="D944" i="3"/>
  <c r="E944" i="3" s="1"/>
  <c r="B945" i="3"/>
  <c r="C945" i="3"/>
  <c r="D945" i="3"/>
  <c r="E945" i="3"/>
  <c r="B946" i="3"/>
  <c r="A946" i="3" s="1"/>
  <c r="C946" i="3"/>
  <c r="D946" i="3"/>
  <c r="E946" i="3" s="1"/>
  <c r="B947" i="3"/>
  <c r="A947" i="3" s="1"/>
  <c r="C947" i="3"/>
  <c r="D947" i="3"/>
  <c r="E947" i="3" s="1"/>
  <c r="B948" i="3"/>
  <c r="C948" i="3"/>
  <c r="D948" i="3"/>
  <c r="E948" i="3" s="1"/>
  <c r="B949" i="3"/>
  <c r="C949" i="3"/>
  <c r="D949" i="3"/>
  <c r="E949" i="3" s="1"/>
  <c r="B950" i="3"/>
  <c r="C950" i="3"/>
  <c r="D950" i="3"/>
  <c r="E950" i="3" s="1"/>
  <c r="B951" i="3"/>
  <c r="C951" i="3"/>
  <c r="D951" i="3"/>
  <c r="E951" i="3" s="1"/>
  <c r="B952" i="3"/>
  <c r="C952" i="3"/>
  <c r="D952" i="3"/>
  <c r="E952" i="3" s="1"/>
  <c r="B953" i="3"/>
  <c r="A953" i="3" s="1"/>
  <c r="C953" i="3"/>
  <c r="D953" i="3"/>
  <c r="E953" i="3" s="1"/>
  <c r="B954" i="3"/>
  <c r="A954" i="3" s="1"/>
  <c r="C954" i="3"/>
  <c r="D954" i="3"/>
  <c r="E954" i="3" s="1"/>
  <c r="B955" i="3"/>
  <c r="A955" i="3" s="1"/>
  <c r="C955" i="3"/>
  <c r="D955" i="3"/>
  <c r="E955" i="3" s="1"/>
  <c r="B956" i="3"/>
  <c r="C956" i="3"/>
  <c r="D956" i="3"/>
  <c r="E956" i="3" s="1"/>
  <c r="B957" i="3"/>
  <c r="C957" i="3"/>
  <c r="D957" i="3"/>
  <c r="E957" i="3" s="1"/>
  <c r="B958" i="3"/>
  <c r="A958" i="3" s="1"/>
  <c r="C958" i="3"/>
  <c r="D958" i="3"/>
  <c r="E958" i="3" s="1"/>
  <c r="B959" i="3"/>
  <c r="A959" i="3" s="1"/>
  <c r="C959" i="3"/>
  <c r="D959" i="3"/>
  <c r="E959" i="3" s="1"/>
  <c r="B960" i="3"/>
  <c r="A960" i="3" s="1"/>
  <c r="C960" i="3"/>
  <c r="D960" i="3"/>
  <c r="E960" i="3" s="1"/>
  <c r="B961" i="3"/>
  <c r="C961" i="3"/>
  <c r="D961" i="3"/>
  <c r="E961" i="3" s="1"/>
  <c r="B962" i="3"/>
  <c r="C962" i="3"/>
  <c r="D962" i="3"/>
  <c r="E962" i="3" s="1"/>
  <c r="B963" i="3"/>
  <c r="C963" i="3"/>
  <c r="D963" i="3"/>
  <c r="E963" i="3"/>
  <c r="B964" i="3"/>
  <c r="A964" i="3" s="1"/>
  <c r="C964" i="3"/>
  <c r="D964" i="3"/>
  <c r="E964" i="3" s="1"/>
  <c r="B965" i="3"/>
  <c r="A965" i="3" s="1"/>
  <c r="C965" i="3"/>
  <c r="D965" i="3"/>
  <c r="E965" i="3" s="1"/>
  <c r="B966" i="3"/>
  <c r="C966" i="3"/>
  <c r="D966" i="3"/>
  <c r="E966" i="3" s="1"/>
  <c r="B967" i="3"/>
  <c r="C967" i="3"/>
  <c r="D967" i="3"/>
  <c r="E967" i="3" s="1"/>
  <c r="B968" i="3"/>
  <c r="C968" i="3"/>
  <c r="D968" i="3"/>
  <c r="E968" i="3" s="1"/>
  <c r="B969" i="3"/>
  <c r="C969" i="3"/>
  <c r="D969" i="3"/>
  <c r="E969" i="3" s="1"/>
  <c r="B970" i="3"/>
  <c r="C970" i="3"/>
  <c r="D970" i="3"/>
  <c r="E970" i="3" s="1"/>
  <c r="B971" i="3"/>
  <c r="A971" i="3" s="1"/>
  <c r="C971" i="3"/>
  <c r="D971" i="3"/>
  <c r="E971" i="3" s="1"/>
  <c r="B972" i="3"/>
  <c r="A972" i="3" s="1"/>
  <c r="C972" i="3"/>
  <c r="D972" i="3"/>
  <c r="E972" i="3" s="1"/>
  <c r="B973" i="3"/>
  <c r="A973" i="3" s="1"/>
  <c r="C973" i="3"/>
  <c r="D973" i="3"/>
  <c r="E973" i="3" s="1"/>
  <c r="B974" i="3"/>
  <c r="C974" i="3"/>
  <c r="D974" i="3"/>
  <c r="E974" i="3" s="1"/>
  <c r="B975" i="3"/>
  <c r="C975" i="3"/>
  <c r="D975" i="3"/>
  <c r="E975" i="3" s="1"/>
  <c r="B976" i="3"/>
  <c r="A976" i="3" s="1"/>
  <c r="C976" i="3"/>
  <c r="D976" i="3"/>
  <c r="E976" i="3" s="1"/>
  <c r="B977" i="3"/>
  <c r="A977" i="3" s="1"/>
  <c r="C977" i="3"/>
  <c r="D977" i="3"/>
  <c r="E977" i="3" s="1"/>
  <c r="B978" i="3"/>
  <c r="A978" i="3" s="1"/>
  <c r="C978" i="3"/>
  <c r="D978" i="3"/>
  <c r="E978" i="3" s="1"/>
  <c r="B979" i="3"/>
  <c r="C979" i="3"/>
  <c r="D979" i="3"/>
  <c r="E979" i="3" s="1"/>
  <c r="B980" i="3"/>
  <c r="C980" i="3"/>
  <c r="D980" i="3"/>
  <c r="E980" i="3" s="1"/>
  <c r="B981" i="3"/>
  <c r="A981" i="3" s="1"/>
  <c r="C981" i="3"/>
  <c r="D981" i="3"/>
  <c r="E981" i="3" s="1"/>
  <c r="B982" i="3"/>
  <c r="A982" i="3" s="1"/>
  <c r="C982" i="3"/>
  <c r="D982" i="3"/>
  <c r="E982" i="3" s="1"/>
  <c r="B983" i="3"/>
  <c r="A983" i="3" s="1"/>
  <c r="C983" i="3"/>
  <c r="D983" i="3"/>
  <c r="E983" i="3" s="1"/>
  <c r="B984" i="3"/>
  <c r="C984" i="3"/>
  <c r="D984" i="3"/>
  <c r="E984" i="3" s="1"/>
  <c r="B985" i="3"/>
  <c r="C985" i="3"/>
  <c r="D985" i="3"/>
  <c r="E985" i="3" s="1"/>
  <c r="B986" i="3"/>
  <c r="A986" i="3" s="1"/>
  <c r="C986" i="3"/>
  <c r="D986" i="3"/>
  <c r="E986" i="3" s="1"/>
  <c r="B987" i="3"/>
  <c r="A987" i="3" s="1"/>
  <c r="C987" i="3"/>
  <c r="D987" i="3"/>
  <c r="E987" i="3"/>
  <c r="B988" i="3"/>
  <c r="C988" i="3"/>
  <c r="D988" i="3"/>
  <c r="E988" i="3" s="1"/>
  <c r="B989" i="3"/>
  <c r="C989" i="3"/>
  <c r="D989" i="3"/>
  <c r="E989" i="3" s="1"/>
  <c r="B990" i="3"/>
  <c r="A990" i="3" s="1"/>
  <c r="C990" i="3"/>
  <c r="D990" i="3"/>
  <c r="E990" i="3" s="1"/>
  <c r="B991" i="3"/>
  <c r="A991" i="3" s="1"/>
  <c r="C991" i="3"/>
  <c r="D991" i="3"/>
  <c r="E991" i="3"/>
  <c r="B992" i="3"/>
  <c r="C992" i="3"/>
  <c r="D992" i="3"/>
  <c r="E992" i="3" s="1"/>
  <c r="B993" i="3"/>
  <c r="C993" i="3"/>
  <c r="D993" i="3"/>
  <c r="E993" i="3" s="1"/>
  <c r="B994" i="3"/>
  <c r="C994" i="3"/>
  <c r="D994" i="3"/>
  <c r="E994" i="3" s="1"/>
  <c r="B995" i="3"/>
  <c r="A995" i="3" s="1"/>
  <c r="C995" i="3"/>
  <c r="D995" i="3"/>
  <c r="E995" i="3" s="1"/>
  <c r="B996" i="3"/>
  <c r="A996" i="3" s="1"/>
  <c r="C996" i="3"/>
  <c r="D996" i="3"/>
  <c r="E996" i="3" s="1"/>
  <c r="B997" i="3"/>
  <c r="A997" i="3" s="1"/>
  <c r="C997" i="3"/>
  <c r="D997" i="3"/>
  <c r="E997" i="3" s="1"/>
  <c r="B998" i="3"/>
  <c r="A998" i="3" s="1"/>
  <c r="C998" i="3"/>
  <c r="D998" i="3"/>
  <c r="E998" i="3" s="1"/>
  <c r="B999" i="3"/>
  <c r="C999" i="3"/>
  <c r="D999" i="3"/>
  <c r="E999" i="3" s="1"/>
  <c r="B1000" i="3"/>
  <c r="C1000" i="3"/>
  <c r="D1000" i="3"/>
  <c r="E1000" i="3" s="1"/>
  <c r="B1001" i="3"/>
  <c r="C1001" i="3"/>
  <c r="D1001" i="3"/>
  <c r="E1001" i="3" s="1"/>
  <c r="B1002" i="3"/>
  <c r="C1002" i="3"/>
  <c r="D1002" i="3"/>
  <c r="E1002" i="3" s="1"/>
  <c r="B1003" i="3"/>
  <c r="A1003" i="3" s="1"/>
  <c r="C1003" i="3"/>
  <c r="D1003" i="3"/>
  <c r="E1003" i="3"/>
  <c r="B1004" i="3"/>
  <c r="C1004" i="3"/>
  <c r="D1004" i="3"/>
  <c r="E1004" i="3" s="1"/>
  <c r="B1005" i="3"/>
  <c r="C1005" i="3"/>
  <c r="D1005" i="3"/>
  <c r="E1005" i="3" s="1"/>
  <c r="B1006" i="3"/>
  <c r="C1006" i="3"/>
  <c r="D1006" i="3"/>
  <c r="E1006" i="3" s="1"/>
  <c r="B1007" i="3"/>
  <c r="C1007" i="3"/>
  <c r="D1007" i="3"/>
  <c r="E1007" i="3" s="1"/>
  <c r="B1008" i="3"/>
  <c r="A1008" i="3" s="1"/>
  <c r="C1008" i="3"/>
  <c r="D1008" i="3"/>
  <c r="E1008" i="3" s="1"/>
  <c r="B1009" i="3"/>
  <c r="A1009" i="3" s="1"/>
  <c r="C1009" i="3"/>
  <c r="D1009" i="3"/>
  <c r="E1009" i="3"/>
  <c r="B1010" i="3"/>
  <c r="C1010" i="3"/>
  <c r="D1010" i="3"/>
  <c r="E1010" i="3" s="1"/>
  <c r="B1011" i="3"/>
  <c r="C1011" i="3"/>
  <c r="D1011" i="3"/>
  <c r="E1011" i="3" s="1"/>
  <c r="B1012" i="3"/>
  <c r="C1012" i="3"/>
  <c r="D1012" i="3"/>
  <c r="E1012" i="3" s="1"/>
  <c r="B1013" i="3"/>
  <c r="A1013" i="3" s="1"/>
  <c r="C1013" i="3"/>
  <c r="D1013" i="3"/>
  <c r="E1013" i="3" s="1"/>
  <c r="B1014" i="3"/>
  <c r="A1014" i="3" s="1"/>
  <c r="C1014" i="3"/>
  <c r="D1014" i="3"/>
  <c r="E1014" i="3" s="1"/>
  <c r="B1015" i="3"/>
  <c r="A1015" i="3" s="1"/>
  <c r="C1015" i="3"/>
  <c r="D1015" i="3"/>
  <c r="E1015" i="3" s="1"/>
  <c r="B1016" i="3"/>
  <c r="A1016" i="3" s="1"/>
  <c r="C1016" i="3"/>
  <c r="D1016" i="3"/>
  <c r="E1016" i="3" s="1"/>
  <c r="B1017" i="3"/>
  <c r="C1017" i="3"/>
  <c r="D1017" i="3"/>
  <c r="E1017" i="3" s="1"/>
  <c r="B1018" i="3"/>
  <c r="C1018" i="3"/>
  <c r="D1018" i="3"/>
  <c r="E1018" i="3" s="1"/>
  <c r="B1019" i="3"/>
  <c r="C1019" i="3"/>
  <c r="D1019" i="3"/>
  <c r="E1019" i="3" s="1"/>
  <c r="B1020" i="3"/>
  <c r="C1020" i="3"/>
  <c r="D1020" i="3"/>
  <c r="E1020" i="3" s="1"/>
  <c r="B1021" i="3"/>
  <c r="A1021" i="3" s="1"/>
  <c r="C1021" i="3"/>
  <c r="D1021" i="3"/>
  <c r="E1021" i="3"/>
  <c r="B1022" i="3"/>
  <c r="C1022" i="3"/>
  <c r="D1022" i="3"/>
  <c r="E1022" i="3" s="1"/>
  <c r="B1023" i="3"/>
  <c r="C1023" i="3"/>
  <c r="D1023" i="3"/>
  <c r="E1023" i="3" s="1"/>
  <c r="B1024" i="3"/>
  <c r="C1024" i="3"/>
  <c r="D1024" i="3"/>
  <c r="E1024" i="3" s="1"/>
  <c r="B1025" i="3"/>
  <c r="C1025" i="3"/>
  <c r="D1025" i="3"/>
  <c r="E1025" i="3" s="1"/>
  <c r="B1026" i="3"/>
  <c r="A1026" i="3" s="1"/>
  <c r="C1026" i="3"/>
  <c r="D1026" i="3"/>
  <c r="E1026" i="3" s="1"/>
  <c r="B1027" i="3"/>
  <c r="A1027" i="3" s="1"/>
  <c r="C1027" i="3"/>
  <c r="D1027" i="3"/>
  <c r="E1027" i="3"/>
  <c r="B1028" i="3"/>
  <c r="C1028" i="3"/>
  <c r="D1028" i="3"/>
  <c r="E1028" i="3" s="1"/>
  <c r="B1029" i="3"/>
  <c r="C1029" i="3"/>
  <c r="D1029" i="3"/>
  <c r="E1029" i="3" s="1"/>
  <c r="B1030" i="3"/>
  <c r="C1030" i="3"/>
  <c r="D1030" i="3"/>
  <c r="E1030" i="3" s="1"/>
  <c r="B1031" i="3"/>
  <c r="A1031" i="3" s="1"/>
  <c r="C1031" i="3"/>
  <c r="D1031" i="3"/>
  <c r="E1031" i="3" s="1"/>
  <c r="B1032" i="3"/>
  <c r="A1032" i="3" s="1"/>
  <c r="C1032" i="3"/>
  <c r="D1032" i="3"/>
  <c r="E1032" i="3" s="1"/>
  <c r="B1033" i="3"/>
  <c r="A1033" i="3" s="1"/>
  <c r="C1033" i="3"/>
  <c r="D1033" i="3"/>
  <c r="E1033" i="3" s="1"/>
  <c r="B1034" i="3"/>
  <c r="A1034" i="3" s="1"/>
  <c r="C1034" i="3"/>
  <c r="D1034" i="3"/>
  <c r="E1034" i="3" s="1"/>
  <c r="B1035" i="3"/>
  <c r="C1035" i="3"/>
  <c r="D1035" i="3"/>
  <c r="E1035" i="3" s="1"/>
  <c r="B1036" i="3"/>
  <c r="C1036" i="3"/>
  <c r="D1036" i="3"/>
  <c r="E1036" i="3" s="1"/>
  <c r="B1037" i="3"/>
  <c r="C1037" i="3"/>
  <c r="D1037" i="3"/>
  <c r="E1037" i="3" s="1"/>
  <c r="B1038" i="3"/>
  <c r="C1038" i="3"/>
  <c r="D1038" i="3"/>
  <c r="E1038" i="3" s="1"/>
  <c r="B1039" i="3"/>
  <c r="A1039" i="3" s="1"/>
  <c r="C1039" i="3"/>
  <c r="D1039" i="3"/>
  <c r="E1039" i="3"/>
  <c r="B1040" i="3"/>
  <c r="C1040" i="3"/>
  <c r="D1040" i="3"/>
  <c r="E1040" i="3" s="1"/>
  <c r="B1041" i="3"/>
  <c r="C1041" i="3"/>
  <c r="D1041" i="3"/>
  <c r="E1041" i="3" s="1"/>
  <c r="B1042" i="3"/>
  <c r="C1042" i="3"/>
  <c r="D1042" i="3"/>
  <c r="E1042" i="3" s="1"/>
  <c r="B1043" i="3"/>
  <c r="C1043" i="3"/>
  <c r="D1043" i="3"/>
  <c r="E1043" i="3"/>
  <c r="B1044" i="3"/>
  <c r="A1044" i="3" s="1"/>
  <c r="C1044" i="3"/>
  <c r="D1044" i="3"/>
  <c r="E1044" i="3" s="1"/>
  <c r="B1045" i="3"/>
  <c r="C1045" i="3"/>
  <c r="D1045" i="3"/>
  <c r="E1045" i="3" s="1"/>
  <c r="B1046" i="3"/>
  <c r="C1046" i="3"/>
  <c r="D1046" i="3"/>
  <c r="E1046" i="3" s="1"/>
  <c r="B1047" i="3"/>
  <c r="C1047" i="3"/>
  <c r="D1047" i="3"/>
  <c r="E1047" i="3"/>
  <c r="B1048" i="3"/>
  <c r="A1048" i="3" s="1"/>
  <c r="C1048" i="3"/>
  <c r="D1048" i="3"/>
  <c r="E1048" i="3" s="1"/>
  <c r="B1049" i="3"/>
  <c r="A1049" i="3" s="1"/>
  <c r="C1049" i="3"/>
  <c r="D1049" i="3"/>
  <c r="E1049" i="3" s="1"/>
  <c r="B1050" i="3"/>
  <c r="C1050" i="3"/>
  <c r="D1050" i="3"/>
  <c r="E1050" i="3" s="1"/>
  <c r="B1051" i="3"/>
  <c r="C1051" i="3"/>
  <c r="D1051" i="3"/>
  <c r="E1051" i="3" s="1"/>
  <c r="B1052" i="3"/>
  <c r="A1052" i="3" s="1"/>
  <c r="C1052" i="3"/>
  <c r="D1052" i="3"/>
  <c r="E1052" i="3" s="1"/>
  <c r="B1053" i="3"/>
  <c r="A1053" i="3" s="1"/>
  <c r="C1053" i="3"/>
  <c r="D1053" i="3"/>
  <c r="E1053" i="3" s="1"/>
  <c r="B1054" i="3"/>
  <c r="A1054" i="3" s="1"/>
  <c r="C1054" i="3"/>
  <c r="D1054" i="3"/>
  <c r="E1054" i="3" s="1"/>
  <c r="B1055" i="3"/>
  <c r="C1055" i="3"/>
  <c r="D1055" i="3"/>
  <c r="E1055" i="3" s="1"/>
  <c r="B1056" i="3"/>
  <c r="C1056" i="3"/>
  <c r="D1056" i="3"/>
  <c r="E1056" i="3" s="1"/>
  <c r="B1057" i="3"/>
  <c r="A1057" i="3" s="1"/>
  <c r="C1057" i="3"/>
  <c r="D1057" i="3"/>
  <c r="E1057" i="3" s="1"/>
  <c r="B1058" i="3"/>
  <c r="A1058" i="3" s="1"/>
  <c r="C1058" i="3"/>
  <c r="D1058" i="3"/>
  <c r="E1058" i="3" s="1"/>
  <c r="B1059" i="3"/>
  <c r="A1059" i="3" s="1"/>
  <c r="C1059" i="3"/>
  <c r="D1059" i="3"/>
  <c r="E1059" i="3" s="1"/>
  <c r="B1060" i="3"/>
  <c r="C1060" i="3"/>
  <c r="D1060" i="3"/>
  <c r="E1060" i="3" s="1"/>
  <c r="B1061" i="3"/>
  <c r="C1061" i="3"/>
  <c r="D1061" i="3"/>
  <c r="E1061" i="3" s="1"/>
  <c r="B1062" i="3"/>
  <c r="C1062" i="3"/>
  <c r="D1062" i="3"/>
  <c r="E1062" i="3" s="1"/>
  <c r="B1063" i="3"/>
  <c r="A1063" i="3" s="1"/>
  <c r="C1063" i="3"/>
  <c r="D1063" i="3"/>
  <c r="E1063" i="3" s="1"/>
  <c r="B1064" i="3"/>
  <c r="C1064" i="3"/>
  <c r="D1064" i="3"/>
  <c r="E1064" i="3" s="1"/>
  <c r="B1065" i="3"/>
  <c r="A1065" i="3" s="1"/>
  <c r="C1065" i="3"/>
  <c r="D1065" i="3"/>
  <c r="E1065" i="3" s="1"/>
  <c r="B1066" i="3"/>
  <c r="A1066" i="3" s="1"/>
  <c r="C1066" i="3"/>
  <c r="D1066" i="3"/>
  <c r="E1066" i="3" s="1"/>
  <c r="B1067" i="3"/>
  <c r="A1067" i="3" s="1"/>
  <c r="C1067" i="3"/>
  <c r="D1067" i="3"/>
  <c r="E1067" i="3" s="1"/>
  <c r="B1068" i="3"/>
  <c r="A1068" i="3" s="1"/>
  <c r="C1068" i="3"/>
  <c r="D1068" i="3"/>
  <c r="E1068" i="3" s="1"/>
  <c r="B1069" i="3"/>
  <c r="C1069" i="3"/>
  <c r="D1069" i="3"/>
  <c r="E1069" i="3" s="1"/>
  <c r="B1070" i="3"/>
  <c r="A1070" i="3" s="1"/>
  <c r="C1070" i="3"/>
  <c r="D1070" i="3"/>
  <c r="E1070" i="3" s="1"/>
  <c r="B1071" i="3"/>
  <c r="A1071" i="3" s="1"/>
  <c r="C1071" i="3"/>
  <c r="D1071" i="3"/>
  <c r="E1071" i="3" s="1"/>
  <c r="B1072" i="3"/>
  <c r="A1072" i="3" s="1"/>
  <c r="C1072" i="3"/>
  <c r="D1072" i="3"/>
  <c r="E1072" i="3" s="1"/>
  <c r="B1073" i="3"/>
  <c r="C1073" i="3"/>
  <c r="D1073" i="3"/>
  <c r="E1073" i="3" s="1"/>
  <c r="B1074" i="3"/>
  <c r="A1074" i="3" s="1"/>
  <c r="C1074" i="3"/>
  <c r="D1074" i="3"/>
  <c r="E1074" i="3" s="1"/>
  <c r="B1075" i="3"/>
  <c r="A1075" i="3" s="1"/>
  <c r="C1075" i="3"/>
  <c r="D1075" i="3"/>
  <c r="E1075" i="3" s="1"/>
  <c r="B1076" i="3"/>
  <c r="A1076" i="3" s="1"/>
  <c r="C1076" i="3"/>
  <c r="D1076" i="3"/>
  <c r="E1076" i="3" s="1"/>
  <c r="B1077" i="3"/>
  <c r="A1077" i="3" s="1"/>
  <c r="C1077" i="3"/>
  <c r="D1077" i="3"/>
  <c r="E1077" i="3" s="1"/>
  <c r="B1078" i="3"/>
  <c r="C1078" i="3"/>
  <c r="D1078" i="3"/>
  <c r="E1078" i="3" s="1"/>
  <c r="B1079" i="3"/>
  <c r="C1079" i="3"/>
  <c r="D1079" i="3"/>
  <c r="E1079" i="3" s="1"/>
  <c r="B1080" i="3"/>
  <c r="C1080" i="3"/>
  <c r="D1080" i="3"/>
  <c r="E1080" i="3" s="1"/>
  <c r="B1081" i="3"/>
  <c r="C1081" i="3"/>
  <c r="D1081" i="3"/>
  <c r="E1081" i="3" s="1"/>
  <c r="B1082" i="3"/>
  <c r="A1082" i="3" s="1"/>
  <c r="C1082" i="3"/>
  <c r="D1082" i="3"/>
  <c r="E1082" i="3" s="1"/>
  <c r="B1083" i="3"/>
  <c r="A1083" i="3" s="1"/>
  <c r="C1083" i="3"/>
  <c r="D1083" i="3"/>
  <c r="E1083" i="3" s="1"/>
  <c r="B1084" i="3"/>
  <c r="A1084" i="3" s="1"/>
  <c r="C1084" i="3"/>
  <c r="D1084" i="3"/>
  <c r="E1084" i="3" s="1"/>
  <c r="B1085" i="3"/>
  <c r="A1085" i="3" s="1"/>
  <c r="C1085" i="3"/>
  <c r="D1085" i="3"/>
  <c r="E1085" i="3" s="1"/>
  <c r="B1086" i="3"/>
  <c r="A1086" i="3" s="1"/>
  <c r="C1086" i="3"/>
  <c r="D1086" i="3"/>
  <c r="E1086" i="3" s="1"/>
  <c r="B1087" i="3"/>
  <c r="A1087" i="3" s="1"/>
  <c r="C1087" i="3"/>
  <c r="D1087" i="3"/>
  <c r="E1087" i="3" s="1"/>
  <c r="B1088" i="3"/>
  <c r="A1088" i="3" s="1"/>
  <c r="C1088" i="3"/>
  <c r="D1088" i="3"/>
  <c r="E1088" i="3" s="1"/>
  <c r="B1089" i="3"/>
  <c r="A1089" i="3" s="1"/>
  <c r="C1089" i="3"/>
  <c r="D1089" i="3"/>
  <c r="E1089" i="3" s="1"/>
  <c r="B1090" i="3"/>
  <c r="A1090" i="3" s="1"/>
  <c r="C1090" i="3"/>
  <c r="D1090" i="3"/>
  <c r="E1090" i="3" s="1"/>
  <c r="B1091" i="3"/>
  <c r="C1091" i="3"/>
  <c r="D1091" i="3"/>
  <c r="E1091" i="3" s="1"/>
  <c r="B1092" i="3"/>
  <c r="A1092" i="3" s="1"/>
  <c r="C1092" i="3"/>
  <c r="D1092" i="3"/>
  <c r="E1092" i="3" s="1"/>
  <c r="B1093" i="3"/>
  <c r="A1093" i="3" s="1"/>
  <c r="C1093" i="3"/>
  <c r="D1093" i="3"/>
  <c r="E1093" i="3" s="1"/>
  <c r="B1094" i="3"/>
  <c r="A1094" i="3" s="1"/>
  <c r="C1094" i="3"/>
  <c r="D1094" i="3"/>
  <c r="E1094" i="3" s="1"/>
  <c r="B1095" i="3"/>
  <c r="A1095" i="3" s="1"/>
  <c r="C1095" i="3"/>
  <c r="D1095" i="3"/>
  <c r="E1095" i="3" s="1"/>
  <c r="B1096" i="3"/>
  <c r="C1096" i="3"/>
  <c r="D1096" i="3"/>
  <c r="E1096" i="3" s="1"/>
  <c r="B1097" i="3"/>
  <c r="C1097" i="3"/>
  <c r="D1097" i="3"/>
  <c r="E1097" i="3" s="1"/>
  <c r="B1098" i="3"/>
  <c r="A1098" i="3" s="1"/>
  <c r="C1098" i="3"/>
  <c r="D1098" i="3"/>
  <c r="E1098" i="3" s="1"/>
  <c r="B1099" i="3"/>
  <c r="A1099" i="3" s="1"/>
  <c r="C1099" i="3"/>
  <c r="D1099" i="3"/>
  <c r="E1099" i="3" s="1"/>
  <c r="B1100" i="3"/>
  <c r="A1100" i="3" s="1"/>
  <c r="C1100" i="3"/>
  <c r="D1100" i="3"/>
  <c r="E1100" i="3" s="1"/>
  <c r="B1101" i="3"/>
  <c r="A1101" i="3" s="1"/>
  <c r="C1101" i="3"/>
  <c r="D1101" i="3"/>
  <c r="E1101" i="3" s="1"/>
  <c r="B1102" i="3"/>
  <c r="A1102" i="3" s="1"/>
  <c r="C1102" i="3"/>
  <c r="D1102" i="3"/>
  <c r="E1102" i="3" s="1"/>
  <c r="B1103" i="3"/>
  <c r="A1103" i="3" s="1"/>
  <c r="C1103" i="3"/>
  <c r="D1103" i="3"/>
  <c r="E1103" i="3" s="1"/>
  <c r="B1104" i="3"/>
  <c r="C1104" i="3"/>
  <c r="D1104" i="3"/>
  <c r="E1104" i="3" s="1"/>
  <c r="B1105" i="3"/>
  <c r="C1105" i="3"/>
  <c r="D1105" i="3"/>
  <c r="E1105" i="3" s="1"/>
  <c r="B1106" i="3"/>
  <c r="A1106" i="3" s="1"/>
  <c r="C1106" i="3"/>
  <c r="D1106" i="3"/>
  <c r="E1106" i="3" s="1"/>
  <c r="B1107" i="3"/>
  <c r="A1107" i="3" s="1"/>
  <c r="C1107" i="3"/>
  <c r="D1107" i="3"/>
  <c r="E1107" i="3" s="1"/>
  <c r="B1108" i="3"/>
  <c r="A1108" i="3" s="1"/>
  <c r="C1108" i="3"/>
  <c r="D1108" i="3"/>
  <c r="E1108" i="3" s="1"/>
  <c r="B1109" i="3"/>
  <c r="C1109" i="3"/>
  <c r="D1109" i="3"/>
  <c r="E1109" i="3" s="1"/>
  <c r="B1110" i="3"/>
  <c r="C1110" i="3"/>
  <c r="D1110" i="3"/>
  <c r="E1110" i="3" s="1"/>
  <c r="B1111" i="3"/>
  <c r="A1111" i="3" s="1"/>
  <c r="C1111" i="3"/>
  <c r="D1111" i="3"/>
  <c r="E1111" i="3"/>
  <c r="B1112" i="3"/>
  <c r="A1112" i="3" s="1"/>
  <c r="C1112" i="3"/>
  <c r="D1112" i="3"/>
  <c r="E1112" i="3" s="1"/>
  <c r="B1113" i="3"/>
  <c r="A1113" i="3" s="1"/>
  <c r="C1113" i="3"/>
  <c r="D1113" i="3"/>
  <c r="E1113" i="3" s="1"/>
  <c r="B1114" i="3"/>
  <c r="C1114" i="3"/>
  <c r="D1114" i="3"/>
  <c r="E1114" i="3" s="1"/>
  <c r="B1115" i="3"/>
  <c r="C1115" i="3"/>
  <c r="D1115" i="3"/>
  <c r="E1115" i="3" s="1"/>
  <c r="B1116" i="3"/>
  <c r="A1116" i="3" s="1"/>
  <c r="C1116" i="3"/>
  <c r="D1116" i="3"/>
  <c r="E1116" i="3" s="1"/>
  <c r="B1117" i="3"/>
  <c r="A1117" i="3" s="1"/>
  <c r="C1117" i="3"/>
  <c r="D1117" i="3"/>
  <c r="E1117" i="3" s="1"/>
  <c r="B1118" i="3"/>
  <c r="A1118" i="3" s="1"/>
  <c r="C1118" i="3"/>
  <c r="D1118" i="3"/>
  <c r="E1118" i="3" s="1"/>
  <c r="B1119" i="3"/>
  <c r="C1119" i="3"/>
  <c r="D1119" i="3"/>
  <c r="E1119" i="3" s="1"/>
  <c r="B1120" i="3"/>
  <c r="C1120" i="3"/>
  <c r="D1120" i="3"/>
  <c r="E1120" i="3" s="1"/>
  <c r="B1121" i="3"/>
  <c r="A1121" i="3" s="1"/>
  <c r="C1121" i="3"/>
  <c r="D1121" i="3"/>
  <c r="E1121" i="3"/>
  <c r="B1122" i="3"/>
  <c r="A1122" i="3" s="1"/>
  <c r="C1122" i="3"/>
  <c r="D1122" i="3"/>
  <c r="E1122" i="3" s="1"/>
  <c r="B1123" i="3"/>
  <c r="A1123" i="3" s="1"/>
  <c r="C1123" i="3"/>
  <c r="D1123" i="3"/>
  <c r="E1123" i="3" s="1"/>
  <c r="B1124" i="3"/>
  <c r="C1124" i="3"/>
  <c r="D1124" i="3"/>
  <c r="E1124" i="3" s="1"/>
  <c r="B1125" i="3"/>
  <c r="C1125" i="3"/>
  <c r="D1125" i="3"/>
  <c r="E1125" i="3" s="1"/>
  <c r="B1126" i="3"/>
  <c r="A1126" i="3" s="1"/>
  <c r="C1126" i="3"/>
  <c r="D1126" i="3"/>
  <c r="E1126" i="3" s="1"/>
  <c r="B1127" i="3"/>
  <c r="C1127" i="3"/>
  <c r="D1127" i="3"/>
  <c r="E1127" i="3" s="1"/>
  <c r="B1128" i="3"/>
  <c r="C1128" i="3"/>
  <c r="D1128" i="3"/>
  <c r="E1128" i="3" s="1"/>
  <c r="B1129" i="3"/>
  <c r="A1129" i="3" s="1"/>
  <c r="C1129" i="3"/>
  <c r="D1129" i="3"/>
  <c r="E1129" i="3" s="1"/>
  <c r="B1130" i="3"/>
  <c r="A1130" i="3" s="1"/>
  <c r="C1130" i="3"/>
  <c r="D1130" i="3"/>
  <c r="E1130" i="3" s="1"/>
  <c r="B1131" i="3"/>
  <c r="A1131" i="3" s="1"/>
  <c r="C1131" i="3"/>
  <c r="D1131" i="3"/>
  <c r="E1131" i="3" s="1"/>
  <c r="B1132" i="3"/>
  <c r="C1132" i="3"/>
  <c r="D1132" i="3"/>
  <c r="E1132" i="3" s="1"/>
  <c r="B1133" i="3"/>
  <c r="C1133" i="3"/>
  <c r="D1133" i="3"/>
  <c r="E1133" i="3" s="1"/>
  <c r="B1134" i="3"/>
  <c r="A1134" i="3" s="1"/>
  <c r="C1134" i="3"/>
  <c r="D1134" i="3"/>
  <c r="E1134" i="3" s="1"/>
  <c r="B1135" i="3"/>
  <c r="A1135" i="3" s="1"/>
  <c r="C1135" i="3"/>
  <c r="D1135" i="3"/>
  <c r="E1135" i="3" s="1"/>
  <c r="B1136" i="3"/>
  <c r="A1136" i="3" s="1"/>
  <c r="C1136" i="3"/>
  <c r="D1136" i="3"/>
  <c r="E1136" i="3" s="1"/>
  <c r="B1137" i="3"/>
  <c r="C1137" i="3"/>
  <c r="D1137" i="3"/>
  <c r="E1137" i="3" s="1"/>
  <c r="B1138" i="3"/>
  <c r="A1138" i="3" s="1"/>
  <c r="C1138" i="3"/>
  <c r="D1138" i="3"/>
  <c r="E1138" i="3" s="1"/>
  <c r="B1139" i="3"/>
  <c r="A1139" i="3" s="1"/>
  <c r="C1139" i="3"/>
  <c r="D1139" i="3"/>
  <c r="E1139" i="3"/>
  <c r="B1140" i="3"/>
  <c r="A1140" i="3" s="1"/>
  <c r="C1140" i="3"/>
  <c r="D1140" i="3"/>
  <c r="E1140" i="3" s="1"/>
  <c r="B1141" i="3"/>
  <c r="A1141" i="3" s="1"/>
  <c r="C1141" i="3"/>
  <c r="D1141" i="3"/>
  <c r="E1141" i="3" s="1"/>
  <c r="B1142" i="3"/>
  <c r="C1142" i="3"/>
  <c r="D1142" i="3"/>
  <c r="E1142" i="3" s="1"/>
  <c r="B1143" i="3"/>
  <c r="C1143" i="3"/>
  <c r="D1143" i="3"/>
  <c r="E1143" i="3" s="1"/>
  <c r="B1144" i="3"/>
  <c r="A1144" i="3" s="1"/>
  <c r="C1144" i="3"/>
  <c r="D1144" i="3"/>
  <c r="E1144" i="3" s="1"/>
  <c r="B1145" i="3"/>
  <c r="C1145" i="3"/>
  <c r="D1145" i="3"/>
  <c r="E1145" i="3" s="1"/>
  <c r="B1146" i="3"/>
  <c r="C1146" i="3"/>
  <c r="D1146" i="3"/>
  <c r="E1146" i="3" s="1"/>
  <c r="B1147" i="3"/>
  <c r="C1147" i="3"/>
  <c r="D1147" i="3"/>
  <c r="E1147" i="3" s="1"/>
  <c r="B1148" i="3"/>
  <c r="A1148" i="3" s="1"/>
  <c r="C1148" i="3"/>
  <c r="D1148" i="3"/>
  <c r="E1148" i="3" s="1"/>
  <c r="B1149" i="3"/>
  <c r="A1149" i="3" s="1"/>
  <c r="C1149" i="3"/>
  <c r="D1149" i="3"/>
  <c r="E1149" i="3"/>
  <c r="B1150" i="3"/>
  <c r="C1150" i="3"/>
  <c r="D1150" i="3"/>
  <c r="E1150" i="3" s="1"/>
  <c r="B1151" i="3"/>
  <c r="C1151" i="3"/>
  <c r="D1151" i="3"/>
  <c r="E1151" i="3" s="1"/>
  <c r="B1152" i="3"/>
  <c r="A1152" i="3" s="1"/>
  <c r="C1152" i="3"/>
  <c r="D1152" i="3"/>
  <c r="E1152" i="3" s="1"/>
  <c r="B1153" i="3"/>
  <c r="A1153" i="3" s="1"/>
  <c r="C1153" i="3"/>
  <c r="D1153" i="3"/>
  <c r="E1153" i="3" s="1"/>
  <c r="B1154" i="3"/>
  <c r="A1154" i="3" s="1"/>
  <c r="C1154" i="3"/>
  <c r="D1154" i="3"/>
  <c r="E1154" i="3" s="1"/>
  <c r="B1155" i="3"/>
  <c r="C1155" i="3"/>
  <c r="D1155" i="3"/>
  <c r="E1155" i="3" s="1"/>
  <c r="B1156" i="3"/>
  <c r="C1156" i="3"/>
  <c r="D1156" i="3"/>
  <c r="E1156" i="3" s="1"/>
  <c r="B1157" i="3"/>
  <c r="A1157" i="3" s="1"/>
  <c r="C1157" i="3"/>
  <c r="D1157" i="3"/>
  <c r="E1157" i="3" s="1"/>
  <c r="B1158" i="3"/>
  <c r="A1158" i="3" s="1"/>
  <c r="C1158" i="3"/>
  <c r="D1158" i="3"/>
  <c r="E1158" i="3" s="1"/>
  <c r="B1159" i="3"/>
  <c r="A1159" i="3" s="1"/>
  <c r="C1159" i="3"/>
  <c r="D1159" i="3"/>
  <c r="E1159" i="3" s="1"/>
  <c r="B1160" i="3"/>
  <c r="C1160" i="3"/>
  <c r="D1160" i="3"/>
  <c r="E1160" i="3" s="1"/>
  <c r="B1161" i="3"/>
  <c r="C1161" i="3"/>
  <c r="D1161" i="3"/>
  <c r="E1161" i="3" s="1"/>
  <c r="B1162" i="3"/>
  <c r="A1162" i="3" s="1"/>
  <c r="C1162" i="3"/>
  <c r="D1162" i="3"/>
  <c r="E1162" i="3" s="1"/>
  <c r="B1163" i="3"/>
  <c r="A1163" i="3" s="1"/>
  <c r="C1163" i="3"/>
  <c r="D1163" i="3"/>
  <c r="E1163" i="3"/>
  <c r="B1164" i="3"/>
  <c r="C1164" i="3"/>
  <c r="D1164" i="3"/>
  <c r="E1164" i="3" s="1"/>
  <c r="B1165" i="3"/>
  <c r="C1165" i="3"/>
  <c r="D1165" i="3"/>
  <c r="E1165" i="3" s="1"/>
  <c r="B1166" i="3"/>
  <c r="C1166" i="3"/>
  <c r="D1166" i="3"/>
  <c r="E1166" i="3" s="1"/>
  <c r="B1167" i="3"/>
  <c r="A1167" i="3" s="1"/>
  <c r="C1167" i="3"/>
  <c r="D1167" i="3"/>
  <c r="E1167" i="3"/>
  <c r="B1168" i="3"/>
  <c r="C1168" i="3"/>
  <c r="D1168" i="3"/>
  <c r="E1168" i="3" s="1"/>
  <c r="B1169" i="3"/>
  <c r="C1169" i="3"/>
  <c r="D1169" i="3"/>
  <c r="E1169" i="3" s="1"/>
  <c r="B1170" i="3"/>
  <c r="C1170" i="3"/>
  <c r="D1170" i="3"/>
  <c r="E1170" i="3" s="1"/>
  <c r="B1171" i="3"/>
  <c r="C1171" i="3"/>
  <c r="D1171" i="3"/>
  <c r="E1171" i="3" s="1"/>
  <c r="B1172" i="3"/>
  <c r="A1172" i="3" s="1"/>
  <c r="C1172" i="3"/>
  <c r="D1172" i="3"/>
  <c r="E1172" i="3" s="1"/>
  <c r="B1173" i="3"/>
  <c r="A1173" i="3" s="1"/>
  <c r="C1173" i="3"/>
  <c r="D1173" i="3"/>
  <c r="E1173" i="3" s="1"/>
  <c r="B1174" i="3"/>
  <c r="A1174" i="3" s="1"/>
  <c r="C1174" i="3"/>
  <c r="D1174" i="3"/>
  <c r="E1174" i="3" s="1"/>
  <c r="B1175" i="3"/>
  <c r="C1175" i="3"/>
  <c r="D1175" i="3"/>
  <c r="E1175" i="3" s="1"/>
  <c r="B1176" i="3"/>
  <c r="C1176" i="3"/>
  <c r="D1176" i="3"/>
  <c r="E1176" i="3" s="1"/>
  <c r="B1177" i="3"/>
  <c r="A1177" i="3" s="1"/>
  <c r="C1177" i="3"/>
  <c r="D1177" i="3"/>
  <c r="E1177" i="3" s="1"/>
  <c r="B1178" i="3"/>
  <c r="A1178" i="3" s="1"/>
  <c r="C1178" i="3"/>
  <c r="D1178" i="3"/>
  <c r="E1178" i="3" s="1"/>
  <c r="B1179" i="3"/>
  <c r="A1179" i="3" s="1"/>
  <c r="C1179" i="3"/>
  <c r="D1179" i="3"/>
  <c r="E1179" i="3" s="1"/>
  <c r="B1180" i="3"/>
  <c r="C1180" i="3"/>
  <c r="D1180" i="3"/>
  <c r="E1180" i="3" s="1"/>
  <c r="B1181" i="3"/>
  <c r="C1181" i="3"/>
  <c r="D1181" i="3"/>
  <c r="E1181" i="3" s="1"/>
  <c r="B1182" i="3"/>
  <c r="A1182" i="3" s="1"/>
  <c r="C1182" i="3"/>
  <c r="D1182" i="3"/>
  <c r="E1182" i="3" s="1"/>
  <c r="B1183" i="3"/>
  <c r="A1183" i="3" s="1"/>
  <c r="C1183" i="3"/>
  <c r="D1183" i="3"/>
  <c r="E1183" i="3" s="1"/>
  <c r="B1184" i="3"/>
  <c r="A1184" i="3" s="1"/>
  <c r="C1184" i="3"/>
  <c r="D1184" i="3"/>
  <c r="E1184" i="3" s="1"/>
  <c r="B1185" i="3"/>
  <c r="C1185" i="3"/>
  <c r="D1185" i="3"/>
  <c r="E1185" i="3" s="1"/>
  <c r="B1186" i="3"/>
  <c r="C1186" i="3"/>
  <c r="D1186" i="3"/>
  <c r="E1186" i="3" s="1"/>
  <c r="B1187" i="3"/>
  <c r="A1187" i="3" s="1"/>
  <c r="C1187" i="3"/>
  <c r="D1187" i="3"/>
  <c r="E1187" i="3" s="1"/>
  <c r="B1188" i="3"/>
  <c r="A1188" i="3" s="1"/>
  <c r="C1188" i="3"/>
  <c r="D1188" i="3"/>
  <c r="E1188" i="3" s="1"/>
  <c r="B1189" i="3"/>
  <c r="A1189" i="3" s="1"/>
  <c r="C1189" i="3"/>
  <c r="D1189" i="3"/>
  <c r="E1189" i="3" s="1"/>
  <c r="B1190" i="3"/>
  <c r="C1190" i="3"/>
  <c r="D1190" i="3"/>
  <c r="E1190" i="3" s="1"/>
  <c r="B1191" i="3"/>
  <c r="C1191" i="3"/>
  <c r="D1191" i="3"/>
  <c r="E1191" i="3" s="1"/>
  <c r="B1192" i="3"/>
  <c r="A1192" i="3" s="1"/>
  <c r="C1192" i="3"/>
  <c r="D1192" i="3"/>
  <c r="E1192" i="3" s="1"/>
  <c r="B1193" i="3"/>
  <c r="C1193" i="3"/>
  <c r="D1193" i="3"/>
  <c r="E1193" i="3" s="1"/>
  <c r="B1194" i="3"/>
  <c r="C1194" i="3"/>
  <c r="D1194" i="3"/>
  <c r="E1194" i="3" s="1"/>
  <c r="B1195" i="3"/>
  <c r="A1195" i="3" s="1"/>
  <c r="C1195" i="3"/>
  <c r="D1195" i="3"/>
  <c r="E1195" i="3" s="1"/>
  <c r="B1196" i="3"/>
  <c r="A1196" i="3" s="1"/>
  <c r="C1196" i="3"/>
  <c r="D1196" i="3"/>
  <c r="E1196" i="3" s="1"/>
  <c r="B1197" i="3"/>
  <c r="A1197" i="3" s="1"/>
  <c r="C1197" i="3"/>
  <c r="D1197" i="3"/>
  <c r="E1197" i="3" s="1"/>
  <c r="B1198" i="3"/>
  <c r="C1198" i="3"/>
  <c r="D1198" i="3"/>
  <c r="E1198" i="3" s="1"/>
  <c r="B1199" i="3"/>
  <c r="C1199" i="3"/>
  <c r="D1199" i="3"/>
  <c r="E1199" i="3" s="1"/>
  <c r="B1200" i="3"/>
  <c r="A1200" i="3" s="1"/>
  <c r="C1200" i="3"/>
  <c r="D1200" i="3"/>
  <c r="E1200" i="3" s="1"/>
  <c r="B1201" i="3"/>
  <c r="A1201" i="3" s="1"/>
  <c r="C1201" i="3"/>
  <c r="D1201" i="3"/>
  <c r="E1201" i="3"/>
  <c r="B1202" i="3"/>
  <c r="A1202" i="3" s="1"/>
  <c r="C1202" i="3"/>
  <c r="D1202" i="3"/>
  <c r="E1202" i="3" s="1"/>
  <c r="B1203" i="3"/>
  <c r="C1203" i="3"/>
  <c r="D1203" i="3"/>
  <c r="E1203" i="3"/>
  <c r="B1204" i="3"/>
  <c r="A1204" i="3" s="1"/>
  <c r="C1204" i="3"/>
  <c r="D1204" i="3"/>
  <c r="E1204" i="3" s="1"/>
  <c r="B1205" i="3"/>
  <c r="C1205" i="3"/>
  <c r="D1205" i="3"/>
  <c r="E1205" i="3" s="1"/>
  <c r="B1206" i="3"/>
  <c r="C1206" i="3"/>
  <c r="D1206" i="3"/>
  <c r="E1206" i="3" s="1"/>
  <c r="B1207" i="3"/>
  <c r="A1207" i="3" s="1"/>
  <c r="C1207" i="3"/>
  <c r="D1207" i="3"/>
  <c r="E1207" i="3" s="1"/>
  <c r="B1208" i="3"/>
  <c r="C1208" i="3"/>
  <c r="D1208" i="3"/>
  <c r="E1208" i="3" s="1"/>
  <c r="B1209" i="3"/>
  <c r="C1209" i="3"/>
  <c r="D1209" i="3"/>
  <c r="E1209" i="3" s="1"/>
  <c r="B1210" i="3"/>
  <c r="A1210" i="3" s="1"/>
  <c r="C1210" i="3"/>
  <c r="D1210" i="3"/>
  <c r="E1210" i="3" s="1"/>
  <c r="B1211" i="3"/>
  <c r="A1211" i="3" s="1"/>
  <c r="C1211" i="3"/>
  <c r="D1211" i="3"/>
  <c r="E1211" i="3" s="1"/>
  <c r="B1212" i="3"/>
  <c r="A1212" i="3" s="1"/>
  <c r="C1212" i="3"/>
  <c r="D1212" i="3"/>
  <c r="E1212" i="3" s="1"/>
  <c r="B1213" i="3"/>
  <c r="C1213" i="3"/>
  <c r="D1213" i="3"/>
  <c r="E1213" i="3" s="1"/>
  <c r="B1214" i="3"/>
  <c r="C1214" i="3"/>
  <c r="D1214" i="3"/>
  <c r="E1214" i="3" s="1"/>
  <c r="B1215" i="3"/>
  <c r="A1215" i="3" s="1"/>
  <c r="C1215" i="3"/>
  <c r="D1215" i="3"/>
  <c r="E1215" i="3"/>
  <c r="B1216" i="3"/>
  <c r="C1216" i="3"/>
  <c r="D1216" i="3"/>
  <c r="E1216" i="3" s="1"/>
  <c r="B1217" i="3"/>
  <c r="A1217" i="3" s="1"/>
  <c r="C1217" i="3"/>
  <c r="D1217" i="3"/>
  <c r="E1217" i="3" s="1"/>
  <c r="B1218" i="3"/>
  <c r="C1218" i="3"/>
  <c r="D1218" i="3"/>
  <c r="E1218" i="3" s="1"/>
  <c r="B1219" i="3"/>
  <c r="C1219" i="3"/>
  <c r="D1219" i="3"/>
  <c r="E1219" i="3" s="1"/>
  <c r="B1220" i="3"/>
  <c r="C1220" i="3"/>
  <c r="D1220" i="3"/>
  <c r="E1220" i="3" s="1"/>
  <c r="B1221" i="3"/>
  <c r="C1221" i="3"/>
  <c r="D1221" i="3"/>
  <c r="E1221" i="3" s="1"/>
  <c r="B1222" i="3"/>
  <c r="A1222" i="3" s="1"/>
  <c r="C1222" i="3"/>
  <c r="D1222" i="3"/>
  <c r="E1222" i="3" s="1"/>
  <c r="B1223" i="3"/>
  <c r="C1223" i="3"/>
  <c r="D1223" i="3"/>
  <c r="E1223" i="3"/>
  <c r="B1224" i="3"/>
  <c r="A1224" i="3" s="1"/>
  <c r="C1224" i="3"/>
  <c r="D1224" i="3"/>
  <c r="E1224" i="3" s="1"/>
  <c r="B1225" i="3"/>
  <c r="C1225" i="3"/>
  <c r="D1225" i="3"/>
  <c r="E1225" i="3" s="1"/>
  <c r="B1226" i="3"/>
  <c r="C1226" i="3"/>
  <c r="D1226" i="3"/>
  <c r="E1226" i="3" s="1"/>
  <c r="B1227" i="3"/>
  <c r="A1227" i="3" s="1"/>
  <c r="C1227" i="3"/>
  <c r="D1227" i="3"/>
  <c r="E1227" i="3"/>
  <c r="B1228" i="3"/>
  <c r="A1228" i="3" s="1"/>
  <c r="C1228" i="3"/>
  <c r="D1228" i="3"/>
  <c r="E1228" i="3" s="1"/>
  <c r="B1229" i="3"/>
  <c r="A1229" i="3" s="1"/>
  <c r="C1229" i="3"/>
  <c r="D1229" i="3"/>
  <c r="E1229" i="3" s="1"/>
  <c r="B1230" i="3"/>
  <c r="C1230" i="3"/>
  <c r="D1230" i="3"/>
  <c r="E1230" i="3" s="1"/>
  <c r="B1231" i="3"/>
  <c r="C1231" i="3"/>
  <c r="D1231" i="3"/>
  <c r="E1231" i="3" s="1"/>
  <c r="B1232" i="3"/>
  <c r="A1232" i="3" s="1"/>
  <c r="C1232" i="3"/>
  <c r="D1232" i="3"/>
  <c r="E1232" i="3" s="1"/>
  <c r="B1233" i="3"/>
  <c r="A1233" i="3" s="1"/>
  <c r="C1233" i="3"/>
  <c r="D1233" i="3"/>
  <c r="E1233" i="3" s="1"/>
  <c r="B1234" i="3"/>
  <c r="A1234" i="3" s="1"/>
  <c r="C1234" i="3"/>
  <c r="D1234" i="3"/>
  <c r="E1234" i="3" s="1"/>
  <c r="B1235" i="3"/>
  <c r="C1235" i="3"/>
  <c r="D1235" i="3"/>
  <c r="E1235" i="3" s="1"/>
  <c r="B1236" i="3"/>
  <c r="C1236" i="3"/>
  <c r="D1236" i="3"/>
  <c r="E1236" i="3" s="1"/>
  <c r="B1237" i="3"/>
  <c r="A1237" i="3" s="1"/>
  <c r="C1237" i="3"/>
  <c r="D1237" i="3"/>
  <c r="E1237" i="3" s="1"/>
  <c r="B1238" i="3"/>
  <c r="C1238" i="3"/>
  <c r="D1238" i="3"/>
  <c r="E1238" i="3" s="1"/>
  <c r="B1239" i="3"/>
  <c r="C1239" i="3"/>
  <c r="D1239" i="3"/>
  <c r="E1239" i="3" s="1"/>
  <c r="B1240" i="3"/>
  <c r="C1240" i="3"/>
  <c r="D1240" i="3"/>
  <c r="E1240" i="3" s="1"/>
  <c r="B1241" i="3"/>
  <c r="C1241" i="3"/>
  <c r="D1241" i="3"/>
  <c r="E1241" i="3" s="1"/>
  <c r="B1242" i="3"/>
  <c r="A1242" i="3" s="1"/>
  <c r="C1242" i="3"/>
  <c r="D1242" i="3"/>
  <c r="E1242" i="3" s="1"/>
  <c r="B1243" i="3"/>
  <c r="C1243" i="3"/>
  <c r="D1243" i="3"/>
  <c r="E1243" i="3"/>
  <c r="B1244" i="3"/>
  <c r="A1244" i="3" s="1"/>
  <c r="C1244" i="3"/>
  <c r="D1244" i="3"/>
  <c r="E1244" i="3" s="1"/>
  <c r="B1245" i="3"/>
  <c r="C1245" i="3"/>
  <c r="D1245" i="3"/>
  <c r="E1245" i="3" s="1"/>
  <c r="B1246" i="3"/>
  <c r="C1246" i="3"/>
  <c r="D1246" i="3"/>
  <c r="E1246" i="3" s="1"/>
  <c r="B1247" i="3"/>
  <c r="A1247" i="3" s="1"/>
  <c r="C1247" i="3"/>
  <c r="D1247" i="3"/>
  <c r="E1247" i="3" s="1"/>
  <c r="B1248" i="3"/>
  <c r="C1248" i="3"/>
  <c r="D1248" i="3"/>
  <c r="E1248" i="3" s="1"/>
  <c r="B1249" i="3"/>
  <c r="C1249" i="3"/>
  <c r="D1249" i="3"/>
  <c r="E1249" i="3" s="1"/>
  <c r="B1250" i="3"/>
  <c r="C1250" i="3"/>
  <c r="D1250" i="3"/>
  <c r="E1250" i="3" s="1"/>
  <c r="B1251" i="3"/>
  <c r="C1251" i="3"/>
  <c r="D1251" i="3"/>
  <c r="E1251" i="3" s="1"/>
  <c r="B1252" i="3"/>
  <c r="A1252" i="3" s="1"/>
  <c r="C1252" i="3"/>
  <c r="D1252" i="3"/>
  <c r="E1252" i="3" s="1"/>
  <c r="B1253" i="3"/>
  <c r="C1253" i="3"/>
  <c r="D1253" i="3"/>
  <c r="E1253" i="3" s="1"/>
  <c r="B1254" i="3"/>
  <c r="C1254" i="3"/>
  <c r="D1254" i="3"/>
  <c r="E1254" i="3" s="1"/>
  <c r="B1255" i="3"/>
  <c r="A1255" i="3" s="1"/>
  <c r="C1255" i="3"/>
  <c r="D1255" i="3"/>
  <c r="E1255" i="3" s="1"/>
  <c r="B1256" i="3"/>
  <c r="A1256" i="3" s="1"/>
  <c r="C1256" i="3"/>
  <c r="D1256" i="3"/>
  <c r="E1256" i="3" s="1"/>
  <c r="B1257" i="3"/>
  <c r="A1257" i="3" s="1"/>
  <c r="C1257" i="3"/>
  <c r="D1257" i="3"/>
  <c r="E1257" i="3" s="1"/>
  <c r="B1258" i="3"/>
  <c r="C1258" i="3"/>
  <c r="D1258" i="3"/>
  <c r="E1258" i="3" s="1"/>
  <c r="B1259" i="3"/>
  <c r="C1259" i="3"/>
  <c r="D1259" i="3"/>
  <c r="E1259" i="3" s="1"/>
  <c r="B1260" i="3"/>
  <c r="A1260" i="3" s="1"/>
  <c r="C1260" i="3"/>
  <c r="D1260" i="3"/>
  <c r="E1260" i="3" s="1"/>
  <c r="B1261" i="3"/>
  <c r="C1261" i="3"/>
  <c r="D1261" i="3"/>
  <c r="E1261" i="3"/>
  <c r="B1262" i="3"/>
  <c r="A1262" i="3" s="1"/>
  <c r="C1262" i="3"/>
  <c r="D1262" i="3"/>
  <c r="E1262" i="3" s="1"/>
  <c r="B1263" i="3"/>
  <c r="C1263" i="3"/>
  <c r="D1263" i="3"/>
  <c r="E1263" i="3" s="1"/>
  <c r="B1264" i="3"/>
  <c r="C1264" i="3"/>
  <c r="D1264" i="3"/>
  <c r="E1264" i="3" s="1"/>
  <c r="B1265" i="3"/>
  <c r="A1265" i="3" s="1"/>
  <c r="C1265" i="3"/>
  <c r="D1265" i="3"/>
  <c r="E1265" i="3"/>
  <c r="B1266" i="3"/>
  <c r="A1266" i="3" s="1"/>
  <c r="C1266" i="3"/>
  <c r="D1266" i="3"/>
  <c r="E1266" i="3" s="1"/>
  <c r="B1267" i="3"/>
  <c r="A1267" i="3" s="1"/>
  <c r="C1267" i="3"/>
  <c r="D1267" i="3"/>
  <c r="E1267" i="3" s="1"/>
  <c r="B1268" i="3"/>
  <c r="C1268" i="3"/>
  <c r="D1268" i="3"/>
  <c r="E1268" i="3" s="1"/>
  <c r="B1269" i="3"/>
  <c r="C1269" i="3"/>
  <c r="D1269" i="3"/>
  <c r="E1269" i="3" s="1"/>
  <c r="B1270" i="3"/>
  <c r="A1270" i="3" s="1"/>
  <c r="C1270" i="3"/>
  <c r="D1270" i="3"/>
  <c r="E1270" i="3" s="1"/>
  <c r="B1271" i="3"/>
  <c r="A1271" i="3" s="1"/>
  <c r="C1271" i="3"/>
  <c r="D1271" i="3"/>
  <c r="E1271" i="3" s="1"/>
  <c r="B1272" i="3"/>
  <c r="A1272" i="3" s="1"/>
  <c r="C1272" i="3"/>
  <c r="D1272" i="3"/>
  <c r="E1272" i="3" s="1"/>
  <c r="B1273" i="3"/>
  <c r="C1273" i="3"/>
  <c r="D1273" i="3"/>
  <c r="E1273" i="3" s="1"/>
  <c r="B1274" i="3"/>
  <c r="C1274" i="3"/>
  <c r="D1274" i="3"/>
  <c r="E1274" i="3" s="1"/>
  <c r="B1275" i="3"/>
  <c r="A1275" i="3" s="1"/>
  <c r="C1275" i="3"/>
  <c r="D1275" i="3"/>
  <c r="E1275" i="3" s="1"/>
  <c r="B1276" i="3"/>
  <c r="C1276" i="3"/>
  <c r="D1276" i="3"/>
  <c r="E1276" i="3" s="1"/>
  <c r="B1277" i="3"/>
  <c r="C1277" i="3"/>
  <c r="D1277" i="3"/>
  <c r="E1277" i="3" s="1"/>
  <c r="B1278" i="3"/>
  <c r="C1278" i="3"/>
  <c r="D1278" i="3"/>
  <c r="E1278" i="3" s="1"/>
  <c r="B1279" i="3"/>
  <c r="C1279" i="3"/>
  <c r="D1279" i="3"/>
  <c r="E1279" i="3" s="1"/>
  <c r="B1280" i="3"/>
  <c r="A1280" i="3" s="1"/>
  <c r="C1280" i="3"/>
  <c r="D1280" i="3"/>
  <c r="E1280" i="3" s="1"/>
  <c r="B1281" i="3"/>
  <c r="A1281" i="3" s="1"/>
  <c r="C1281" i="3"/>
  <c r="D1281" i="3"/>
  <c r="E1281" i="3" s="1"/>
  <c r="B1282" i="3"/>
  <c r="A1282" i="3" s="1"/>
  <c r="C1282" i="3"/>
  <c r="D1282" i="3"/>
  <c r="E1282" i="3" s="1"/>
  <c r="B1283" i="3"/>
  <c r="C1283" i="3"/>
  <c r="D1283" i="3"/>
  <c r="E1283" i="3" s="1"/>
  <c r="B1284" i="3"/>
  <c r="C1284" i="3"/>
  <c r="D1284" i="3"/>
  <c r="E1284" i="3" s="1"/>
  <c r="B1285" i="3"/>
  <c r="A1285" i="3" s="1"/>
  <c r="C1285" i="3"/>
  <c r="D1285" i="3"/>
  <c r="E1285" i="3" s="1"/>
  <c r="B1286" i="3"/>
  <c r="A1286" i="3" s="1"/>
  <c r="C1286" i="3"/>
  <c r="D1286" i="3"/>
  <c r="E1286" i="3"/>
  <c r="B1287" i="3"/>
  <c r="A1287" i="3" s="1"/>
  <c r="C1287" i="3"/>
  <c r="D1287" i="3"/>
  <c r="E1287" i="3" s="1"/>
  <c r="B1288" i="3"/>
  <c r="C1288" i="3"/>
  <c r="D1288" i="3"/>
  <c r="E1288" i="3" s="1"/>
  <c r="B1289" i="3"/>
  <c r="C1289" i="3"/>
  <c r="D1289" i="3"/>
  <c r="E1289" i="3" s="1"/>
  <c r="B1290" i="3"/>
  <c r="A1290" i="3" s="1"/>
  <c r="C1290" i="3"/>
  <c r="D1290" i="3"/>
  <c r="E1290" i="3"/>
  <c r="B1291" i="3"/>
  <c r="C1291" i="3"/>
  <c r="D1291" i="3"/>
  <c r="E1291" i="3" s="1"/>
  <c r="B1292" i="3"/>
  <c r="A1292" i="3" s="1"/>
  <c r="C1292" i="3"/>
  <c r="D1292" i="3"/>
  <c r="E1292" i="3" s="1"/>
  <c r="B1293" i="3"/>
  <c r="C1293" i="3"/>
  <c r="D1293" i="3"/>
  <c r="E1293" i="3" s="1"/>
  <c r="B1294" i="3"/>
  <c r="C1294" i="3"/>
  <c r="D1294" i="3"/>
  <c r="E1294" i="3" s="1"/>
  <c r="B1295" i="3"/>
  <c r="A1295" i="3" s="1"/>
  <c r="C1295" i="3"/>
  <c r="D1295" i="3"/>
  <c r="E1295" i="3" s="1"/>
  <c r="B1296" i="3"/>
  <c r="A1296" i="3" s="1"/>
  <c r="C1296" i="3"/>
  <c r="D1296" i="3"/>
  <c r="E1296" i="3"/>
  <c r="B1297" i="3"/>
  <c r="A1297" i="3" s="1"/>
  <c r="C1297" i="3"/>
  <c r="D1297" i="3"/>
  <c r="E1297" i="3" s="1"/>
  <c r="B1298" i="3"/>
  <c r="C1298" i="3"/>
  <c r="D1298" i="3"/>
  <c r="E1298" i="3" s="1"/>
  <c r="B1299" i="3"/>
  <c r="C1299" i="3"/>
  <c r="D1299" i="3"/>
  <c r="E1299" i="3" s="1"/>
  <c r="B1300" i="3"/>
  <c r="A1300" i="3" s="1"/>
  <c r="C1300" i="3"/>
  <c r="D1300" i="3"/>
  <c r="E1300" i="3"/>
  <c r="B1301" i="3"/>
  <c r="C1301" i="3"/>
  <c r="D1301" i="3"/>
  <c r="E1301" i="3" s="1"/>
  <c r="B1302" i="3"/>
  <c r="A1302" i="3" s="1"/>
  <c r="C1302" i="3"/>
  <c r="D1302" i="3"/>
  <c r="E1302" i="3"/>
  <c r="B1303" i="3"/>
  <c r="A1303" i="3" s="1"/>
  <c r="C1303" i="3"/>
  <c r="D1303" i="3"/>
  <c r="E1303" i="3" s="1"/>
  <c r="B1304" i="3"/>
  <c r="A1304" i="3" s="1"/>
  <c r="C1304" i="3"/>
  <c r="D1304" i="3"/>
  <c r="E1304" i="3" s="1"/>
  <c r="B1305" i="3"/>
  <c r="C1305" i="3"/>
  <c r="D1305" i="3"/>
  <c r="E1305" i="3" s="1"/>
  <c r="B1306" i="3"/>
  <c r="C1306" i="3"/>
  <c r="D1306" i="3"/>
  <c r="E1306" i="3" s="1"/>
  <c r="B1307" i="3"/>
  <c r="A1307" i="3" s="1"/>
  <c r="C1307" i="3"/>
  <c r="D1307" i="3"/>
  <c r="E1307" i="3" s="1"/>
  <c r="B1308" i="3"/>
  <c r="A1308" i="3" s="1"/>
  <c r="C1308" i="3"/>
  <c r="D1308" i="3"/>
  <c r="E1308" i="3" s="1"/>
  <c r="B1309" i="3"/>
  <c r="A1309" i="3" s="1"/>
  <c r="C1309" i="3"/>
  <c r="D1309" i="3"/>
  <c r="E1309" i="3" s="1"/>
  <c r="B1310" i="3"/>
  <c r="C1310" i="3"/>
  <c r="D1310" i="3"/>
  <c r="E1310" i="3" s="1"/>
  <c r="B1311" i="3"/>
  <c r="C1311" i="3"/>
  <c r="D1311" i="3"/>
  <c r="E1311" i="3" s="1"/>
  <c r="B1312" i="3"/>
  <c r="A1312" i="3" s="1"/>
  <c r="C1312" i="3"/>
  <c r="D1312" i="3"/>
  <c r="E1312" i="3"/>
  <c r="B1313" i="3"/>
  <c r="A1313" i="3" s="1"/>
  <c r="C1313" i="3"/>
  <c r="D1313" i="3"/>
  <c r="E1313" i="3" s="1"/>
  <c r="B1314" i="3"/>
  <c r="A1314" i="3" s="1"/>
  <c r="C1314" i="3"/>
  <c r="D1314" i="3"/>
  <c r="E1314" i="3" s="1"/>
  <c r="B1315" i="3"/>
  <c r="C1315" i="3"/>
  <c r="D1315" i="3"/>
  <c r="E1315" i="3" s="1"/>
  <c r="B1316" i="3"/>
  <c r="C1316" i="3"/>
  <c r="D1316" i="3"/>
  <c r="E1316" i="3" s="1"/>
  <c r="B1317" i="3"/>
  <c r="A1317" i="3" s="1"/>
  <c r="C1317" i="3"/>
  <c r="D1317" i="3"/>
  <c r="E1317" i="3" s="1"/>
  <c r="B1318" i="3"/>
  <c r="A1318" i="3" s="1"/>
  <c r="C1318" i="3"/>
  <c r="D1318" i="3"/>
  <c r="E1318" i="3"/>
  <c r="B1319" i="3"/>
  <c r="A1319" i="3" s="1"/>
  <c r="C1319" i="3"/>
  <c r="D1319" i="3"/>
  <c r="E1319" i="3" s="1"/>
  <c r="B1320" i="3"/>
  <c r="C1320" i="3"/>
  <c r="D1320" i="3"/>
  <c r="E1320" i="3" s="1"/>
  <c r="B1321" i="3"/>
  <c r="C1321" i="3"/>
  <c r="D1321" i="3"/>
  <c r="E1321" i="3" s="1"/>
  <c r="B1322" i="3"/>
  <c r="A1322" i="3" s="1"/>
  <c r="C1322" i="3"/>
  <c r="D1322" i="3"/>
  <c r="E1322" i="3"/>
  <c r="B1323" i="3"/>
  <c r="C1323" i="3"/>
  <c r="D1323" i="3"/>
  <c r="E1323" i="3" s="1"/>
  <c r="B1324" i="3"/>
  <c r="A1324" i="3" s="1"/>
  <c r="C1324" i="3"/>
  <c r="D1324" i="3"/>
  <c r="E1324" i="3" s="1"/>
  <c r="B1325" i="3"/>
  <c r="C1325" i="3"/>
  <c r="D1325" i="3"/>
  <c r="E1325" i="3" s="1"/>
  <c r="B1326" i="3"/>
  <c r="C1326" i="3"/>
  <c r="D1326" i="3"/>
  <c r="E1326" i="3" s="1"/>
  <c r="B1327" i="3"/>
  <c r="A1327" i="3" s="1"/>
  <c r="C1327" i="3"/>
  <c r="D1327" i="3"/>
  <c r="E1327" i="3" s="1"/>
  <c r="B1328" i="3"/>
  <c r="A1328" i="3" s="1"/>
  <c r="C1328" i="3"/>
  <c r="D1328" i="3"/>
  <c r="E1328" i="3"/>
  <c r="B1329" i="3"/>
  <c r="A1329" i="3" s="1"/>
  <c r="C1329" i="3"/>
  <c r="D1329" i="3"/>
  <c r="E1329" i="3" s="1"/>
  <c r="B1330" i="3"/>
  <c r="C1330" i="3"/>
  <c r="D1330" i="3"/>
  <c r="E1330" i="3" s="1"/>
  <c r="B1331" i="3"/>
  <c r="C1331" i="3"/>
  <c r="D1331" i="3"/>
  <c r="E1331" i="3" s="1"/>
  <c r="B1332" i="3"/>
  <c r="A1332" i="3" s="1"/>
  <c r="C1332" i="3"/>
  <c r="D1332" i="3"/>
  <c r="E1332" i="3"/>
  <c r="B1333" i="3"/>
  <c r="C1333" i="3"/>
  <c r="D1333" i="3"/>
  <c r="E1333" i="3" s="1"/>
  <c r="B1334" i="3"/>
  <c r="A1334" i="3" s="1"/>
  <c r="C1334" i="3"/>
  <c r="D1334" i="3"/>
  <c r="E1334" i="3"/>
  <c r="B1335" i="3"/>
  <c r="A1335" i="3" s="1"/>
  <c r="C1335" i="3"/>
  <c r="D1335" i="3"/>
  <c r="E1335" i="3" s="1"/>
  <c r="B1336" i="3"/>
  <c r="A1336" i="3" s="1"/>
  <c r="C1336" i="3"/>
  <c r="D1336" i="3"/>
  <c r="E1336" i="3" s="1"/>
  <c r="B1337" i="3"/>
  <c r="C1337" i="3"/>
  <c r="D1337" i="3"/>
  <c r="E1337" i="3" s="1"/>
  <c r="B1338" i="3"/>
  <c r="C1338" i="3"/>
  <c r="D1338" i="3"/>
  <c r="E1338" i="3" s="1"/>
  <c r="B1339" i="3"/>
  <c r="A1339" i="3" s="1"/>
  <c r="C1339" i="3"/>
  <c r="D1339" i="3"/>
  <c r="E1339" i="3" s="1"/>
  <c r="B1340" i="3"/>
  <c r="A1340" i="3" s="1"/>
  <c r="C1340" i="3"/>
  <c r="D1340" i="3"/>
  <c r="E1340" i="3" s="1"/>
  <c r="B1341" i="3"/>
  <c r="A1341" i="3" s="1"/>
  <c r="C1341" i="3"/>
  <c r="D1341" i="3"/>
  <c r="E1341" i="3" s="1"/>
  <c r="B1342" i="3"/>
  <c r="C1342" i="3"/>
  <c r="D1342" i="3"/>
  <c r="E1342" i="3" s="1"/>
  <c r="D2" i="3"/>
  <c r="B2" i="3"/>
  <c r="E2" i="3"/>
  <c r="C2" i="3"/>
  <c r="U17" i="3"/>
  <c r="U16" i="3"/>
  <c r="U14" i="3"/>
  <c r="U11" i="3"/>
  <c r="U10" i="3"/>
  <c r="U15" i="3"/>
  <c r="S2" i="3"/>
  <c r="S10" i="3"/>
  <c r="S11" i="3"/>
  <c r="S12" i="3"/>
  <c r="S13" i="3"/>
  <c r="U13" i="3"/>
  <c r="S14" i="3"/>
  <c r="S15" i="3"/>
  <c r="S16" i="3"/>
  <c r="S17" i="3"/>
  <c r="V308" i="1" l="1"/>
  <c r="U308" i="1"/>
  <c r="A1342" i="3"/>
  <c r="A1337" i="3"/>
  <c r="A1315" i="3"/>
  <c r="A1310" i="3"/>
  <c r="A1305" i="3"/>
  <c r="A1283" i="3"/>
  <c r="A1278" i="3"/>
  <c r="A1273" i="3"/>
  <c r="A1263" i="3"/>
  <c r="A1258" i="3"/>
  <c r="A1250" i="3"/>
  <c r="A1245" i="3"/>
  <c r="A1240" i="3"/>
  <c r="A1235" i="3"/>
  <c r="A1230" i="3"/>
  <c r="A1225" i="3"/>
  <c r="A1220" i="3"/>
  <c r="A1213" i="3"/>
  <c r="A1205" i="3"/>
  <c r="A1190" i="3"/>
  <c r="A1185" i="3"/>
  <c r="A1175" i="3"/>
  <c r="A1155" i="3"/>
  <c r="A1142" i="3"/>
  <c r="A1069" i="3"/>
  <c r="A1043" i="3"/>
  <c r="A1038" i="3"/>
  <c r="BK308" i="1"/>
  <c r="BK305" i="1"/>
  <c r="BK307" i="1"/>
  <c r="BK306" i="1"/>
  <c r="A2" i="3"/>
  <c r="A1331" i="3"/>
  <c r="A1326" i="3"/>
  <c r="A1321" i="3"/>
  <c r="A1299" i="3"/>
  <c r="A1294" i="3"/>
  <c r="A1289" i="3"/>
  <c r="A1284" i="3"/>
  <c r="A1277" i="3"/>
  <c r="A1269" i="3"/>
  <c r="A1254" i="3"/>
  <c r="A1249" i="3"/>
  <c r="A1239" i="3"/>
  <c r="A1219" i="3"/>
  <c r="A1214" i="3"/>
  <c r="A1209" i="3"/>
  <c r="A1199" i="3"/>
  <c r="A1194" i="3"/>
  <c r="A1186" i="3"/>
  <c r="A1181" i="3"/>
  <c r="A1176" i="3"/>
  <c r="A1171" i="3"/>
  <c r="A1166" i="3"/>
  <c r="A1161" i="3"/>
  <c r="A1156" i="3"/>
  <c r="A1151" i="3"/>
  <c r="A1146" i="3"/>
  <c r="A1128" i="3"/>
  <c r="A1105" i="3"/>
  <c r="A1081" i="3"/>
  <c r="A1338" i="3"/>
  <c r="A1333" i="3"/>
  <c r="A1323" i="3"/>
  <c r="A1316" i="3"/>
  <c r="A1311" i="3"/>
  <c r="A1306" i="3"/>
  <c r="A1301" i="3"/>
  <c r="A1291" i="3"/>
  <c r="A1279" i="3"/>
  <c r="A1274" i="3"/>
  <c r="A1264" i="3"/>
  <c r="A1259" i="3"/>
  <c r="A1251" i="3"/>
  <c r="A1246" i="3"/>
  <c r="A1241" i="3"/>
  <c r="A1236" i="3"/>
  <c r="A1231" i="3"/>
  <c r="A1226" i="3"/>
  <c r="A1221" i="3"/>
  <c r="A1216" i="3"/>
  <c r="A1206" i="3"/>
  <c r="A1191" i="3"/>
  <c r="A1168" i="3"/>
  <c r="A1143" i="3"/>
  <c r="A1330" i="3"/>
  <c r="A1325" i="3"/>
  <c r="A1320" i="3"/>
  <c r="A1298" i="3"/>
  <c r="A1293" i="3"/>
  <c r="A1288" i="3"/>
  <c r="A1276" i="3"/>
  <c r="A1268" i="3"/>
  <c r="A1261" i="3"/>
  <c r="A1253" i="3"/>
  <c r="A1248" i="3"/>
  <c r="A1243" i="3"/>
  <c r="A1238" i="3"/>
  <c r="A1223" i="3"/>
  <c r="A1218" i="3"/>
  <c r="A1208" i="3"/>
  <c r="A1203" i="3"/>
  <c r="A1198" i="3"/>
  <c r="A1193" i="3"/>
  <c r="A1180" i="3"/>
  <c r="A1170" i="3"/>
  <c r="A1165" i="3"/>
  <c r="A1160" i="3"/>
  <c r="A1150" i="3"/>
  <c r="A1145" i="3"/>
  <c r="A1127" i="3"/>
  <c r="A1104" i="3"/>
  <c r="A1064" i="3"/>
  <c r="A1056" i="3"/>
  <c r="A473" i="3"/>
  <c r="A468" i="3"/>
  <c r="A463" i="3"/>
  <c r="A455" i="3"/>
  <c r="A1080" i="3"/>
  <c r="A1062" i="3"/>
  <c r="A1047" i="3"/>
  <c r="A1042" i="3"/>
  <c r="A1037" i="3"/>
  <c r="A1029" i="3"/>
  <c r="A1024" i="3"/>
  <c r="A1019" i="3"/>
  <c r="A1011" i="3"/>
  <c r="A1006" i="3"/>
  <c r="A1001" i="3"/>
  <c r="A993" i="3"/>
  <c r="A988" i="3"/>
  <c r="A968" i="3"/>
  <c r="A963" i="3"/>
  <c r="A950" i="3"/>
  <c r="A945" i="3"/>
  <c r="A932" i="3"/>
  <c r="A927" i="3"/>
  <c r="A922" i="3"/>
  <c r="A917" i="3"/>
  <c r="A912" i="3"/>
  <c r="A907" i="3"/>
  <c r="A894" i="3"/>
  <c r="A889" i="3"/>
  <c r="A876" i="3"/>
  <c r="A871" i="3"/>
  <c r="A851" i="3"/>
  <c r="A846" i="3"/>
  <c r="A838" i="3"/>
  <c r="A833" i="3"/>
  <c r="A828" i="3"/>
  <c r="A820" i="3"/>
  <c r="A815" i="3"/>
  <c r="A810" i="3"/>
  <c r="A802" i="3"/>
  <c r="A797" i="3"/>
  <c r="A792" i="3"/>
  <c r="A777" i="3"/>
  <c r="A759" i="3"/>
  <c r="A741" i="3"/>
  <c r="A731" i="3"/>
  <c r="A726" i="3"/>
  <c r="A721" i="3"/>
  <c r="A716" i="3"/>
  <c r="A708" i="3"/>
  <c r="A703" i="3"/>
  <c r="A698" i="3"/>
  <c r="A690" i="3"/>
  <c r="A685" i="3"/>
  <c r="A680" i="3"/>
  <c r="A672" i="3"/>
  <c r="A655" i="3"/>
  <c r="A647" i="3"/>
  <c r="A642" i="3"/>
  <c r="A634" i="3"/>
  <c r="A629" i="3"/>
  <c r="A621" i="3"/>
  <c r="A616" i="3"/>
  <c r="A608" i="3"/>
  <c r="A595" i="3"/>
  <c r="A590" i="3"/>
  <c r="A585" i="3"/>
  <c r="A577" i="3"/>
  <c r="A569" i="3"/>
  <c r="A287" i="3"/>
  <c r="A277" i="3"/>
  <c r="A272" i="3"/>
  <c r="A985" i="3"/>
  <c r="A980" i="3"/>
  <c r="A970" i="3"/>
  <c r="A952" i="3"/>
  <c r="A934" i="3"/>
  <c r="A919" i="3"/>
  <c r="A914" i="3"/>
  <c r="A909" i="3"/>
  <c r="A901" i="3"/>
  <c r="A896" i="3"/>
  <c r="A891" i="3"/>
  <c r="A883" i="3"/>
  <c r="A878" i="3"/>
  <c r="A873" i="3"/>
  <c r="A865" i="3"/>
  <c r="A860" i="3"/>
  <c r="A840" i="3"/>
  <c r="A835" i="3"/>
  <c r="A822" i="3"/>
  <c r="A817" i="3"/>
  <c r="A804" i="3"/>
  <c r="A799" i="3"/>
  <c r="A794" i="3"/>
  <c r="A789" i="3"/>
  <c r="A784" i="3"/>
  <c r="A779" i="3"/>
  <c r="A766" i="3"/>
  <c r="A761" i="3"/>
  <c r="A748" i="3"/>
  <c r="A743" i="3"/>
  <c r="A723" i="3"/>
  <c r="A718" i="3"/>
  <c r="A710" i="3"/>
  <c r="A705" i="3"/>
  <c r="A700" i="3"/>
  <c r="A692" i="3"/>
  <c r="A687" i="3"/>
  <c r="A682" i="3"/>
  <c r="A674" i="3"/>
  <c r="A669" i="3"/>
  <c r="A664" i="3"/>
  <c r="A649" i="3"/>
  <c r="A636" i="3"/>
  <c r="A631" i="3"/>
  <c r="A623" i="3"/>
  <c r="A610" i="3"/>
  <c r="A597" i="3"/>
  <c r="A547" i="3"/>
  <c r="A539" i="3"/>
  <c r="A534" i="3"/>
  <c r="A526" i="3"/>
  <c r="A521" i="3"/>
  <c r="A513" i="3"/>
  <c r="A508" i="3"/>
  <c r="A503" i="3"/>
  <c r="A372" i="3"/>
  <c r="A367" i="3"/>
  <c r="A315" i="3"/>
  <c r="A310" i="3"/>
  <c r="A206" i="3"/>
  <c r="A130" i="3"/>
  <c r="A122" i="3"/>
  <c r="A117" i="3"/>
  <c r="A112" i="3"/>
  <c r="A99" i="3"/>
  <c r="A94" i="3"/>
  <c r="A89" i="3"/>
  <c r="A84" i="3"/>
  <c r="A76" i="3"/>
  <c r="A1133" i="3"/>
  <c r="A1125" i="3"/>
  <c r="A1120" i="3"/>
  <c r="A1115" i="3"/>
  <c r="A1110" i="3"/>
  <c r="A1097" i="3"/>
  <c r="A1079" i="3"/>
  <c r="A1061" i="3"/>
  <c r="A1051" i="3"/>
  <c r="A1046" i="3"/>
  <c r="A1041" i="3"/>
  <c r="A1036" i="3"/>
  <c r="A1028" i="3"/>
  <c r="A1023" i="3"/>
  <c r="A1018" i="3"/>
  <c r="A1010" i="3"/>
  <c r="A1005" i="3"/>
  <c r="A1000" i="3"/>
  <c r="A992" i="3"/>
  <c r="A975" i="3"/>
  <c r="A967" i="3"/>
  <c r="A962" i="3"/>
  <c r="A957" i="3"/>
  <c r="A949" i="3"/>
  <c r="A944" i="3"/>
  <c r="A939" i="3"/>
  <c r="A931" i="3"/>
  <c r="A926" i="3"/>
  <c r="A921" i="3"/>
  <c r="A916" i="3"/>
  <c r="A906" i="3"/>
  <c r="A888" i="3"/>
  <c r="A870" i="3"/>
  <c r="A855" i="3"/>
  <c r="A850" i="3"/>
  <c r="A845" i="3"/>
  <c r="A837" i="3"/>
  <c r="A832" i="3"/>
  <c r="A827" i="3"/>
  <c r="A819" i="3"/>
  <c r="A814" i="3"/>
  <c r="A809" i="3"/>
  <c r="A801" i="3"/>
  <c r="A796" i="3"/>
  <c r="A776" i="3"/>
  <c r="A771" i="3"/>
  <c r="A758" i="3"/>
  <c r="A753" i="3"/>
  <c r="A740" i="3"/>
  <c r="A735" i="3"/>
  <c r="A730" i="3"/>
  <c r="A725" i="3"/>
  <c r="A720" i="3"/>
  <c r="A715" i="3"/>
  <c r="A702" i="3"/>
  <c r="A697" i="3"/>
  <c r="A684" i="3"/>
  <c r="A679" i="3"/>
  <c r="A659" i="3"/>
  <c r="A654" i="3"/>
  <c r="A646" i="3"/>
  <c r="A641" i="3"/>
  <c r="A633" i="3"/>
  <c r="A628" i="3"/>
  <c r="A620" i="3"/>
  <c r="A615" i="3"/>
  <c r="A607" i="3"/>
  <c r="A602" i="3"/>
  <c r="A594" i="3"/>
  <c r="A589" i="3"/>
  <c r="A584" i="3"/>
  <c r="A576" i="3"/>
  <c r="A568" i="3"/>
  <c r="A560" i="3"/>
  <c r="A320" i="3"/>
  <c r="A145" i="3"/>
  <c r="A1030" i="3"/>
  <c r="A1025" i="3"/>
  <c r="A1020" i="3"/>
  <c r="A1012" i="3"/>
  <c r="A1007" i="3"/>
  <c r="A1002" i="3"/>
  <c r="A994" i="3"/>
  <c r="A989" i="3"/>
  <c r="A984" i="3"/>
  <c r="A969" i="3"/>
  <c r="A951" i="3"/>
  <c r="A933" i="3"/>
  <c r="A923" i="3"/>
  <c r="A918" i="3"/>
  <c r="A913" i="3"/>
  <c r="A908" i="3"/>
  <c r="A900" i="3"/>
  <c r="A895" i="3"/>
  <c r="A890" i="3"/>
  <c r="A882" i="3"/>
  <c r="A877" i="3"/>
  <c r="A872" i="3"/>
  <c r="A864" i="3"/>
  <c r="A847" i="3"/>
  <c r="A839" i="3"/>
  <c r="A834" i="3"/>
  <c r="A829" i="3"/>
  <c r="A821" i="3"/>
  <c r="A816" i="3"/>
  <c r="A811" i="3"/>
  <c r="A803" i="3"/>
  <c r="A798" i="3"/>
  <c r="A793" i="3"/>
  <c r="A788" i="3"/>
  <c r="A778" i="3"/>
  <c r="A760" i="3"/>
  <c r="A742" i="3"/>
  <c r="A727" i="3"/>
  <c r="A722" i="3"/>
  <c r="A717" i="3"/>
  <c r="A709" i="3"/>
  <c r="A704" i="3"/>
  <c r="A699" i="3"/>
  <c r="A691" i="3"/>
  <c r="A686" i="3"/>
  <c r="A681" i="3"/>
  <c r="A673" i="3"/>
  <c r="A668" i="3"/>
  <c r="A648" i="3"/>
  <c r="A643" i="3"/>
  <c r="A635" i="3"/>
  <c r="A630" i="3"/>
  <c r="A622" i="3"/>
  <c r="A609" i="3"/>
  <c r="A596" i="3"/>
  <c r="A586" i="3"/>
  <c r="A403" i="3"/>
  <c r="A395" i="3"/>
  <c r="A345" i="3"/>
  <c r="A340" i="3"/>
  <c r="A335" i="3"/>
  <c r="A1169" i="3"/>
  <c r="A1164" i="3"/>
  <c r="A1147" i="3"/>
  <c r="A1137" i="3"/>
  <c r="A1132" i="3"/>
  <c r="A1124" i="3"/>
  <c r="A1119" i="3"/>
  <c r="A1114" i="3"/>
  <c r="A1109" i="3"/>
  <c r="A1096" i="3"/>
  <c r="A1091" i="3"/>
  <c r="A1078" i="3"/>
  <c r="A1073" i="3"/>
  <c r="A1060" i="3"/>
  <c r="A1055" i="3"/>
  <c r="A1050" i="3"/>
  <c r="A1045" i="3"/>
  <c r="A1040" i="3"/>
  <c r="A1035" i="3"/>
  <c r="A1022" i="3"/>
  <c r="A1017" i="3"/>
  <c r="A1004" i="3"/>
  <c r="A999" i="3"/>
  <c r="A979" i="3"/>
  <c r="A974" i="3"/>
  <c r="A966" i="3"/>
  <c r="A961" i="3"/>
  <c r="A956" i="3"/>
  <c r="A948" i="3"/>
  <c r="A943" i="3"/>
  <c r="A938" i="3"/>
  <c r="A930" i="3"/>
  <c r="A925" i="3"/>
  <c r="A920" i="3"/>
  <c r="A905" i="3"/>
  <c r="A887" i="3"/>
  <c r="A869" i="3"/>
  <c r="A859" i="3"/>
  <c r="A854" i="3"/>
  <c r="A849" i="3"/>
  <c r="A844" i="3"/>
  <c r="A836" i="3"/>
  <c r="A831" i="3"/>
  <c r="A826" i="3"/>
  <c r="A818" i="3"/>
  <c r="A813" i="3"/>
  <c r="A808" i="3"/>
  <c r="A800" i="3"/>
  <c r="A783" i="3"/>
  <c r="A775" i="3"/>
  <c r="A770" i="3"/>
  <c r="A765" i="3"/>
  <c r="A757" i="3"/>
  <c r="A752" i="3"/>
  <c r="A747" i="3"/>
  <c r="A739" i="3"/>
  <c r="A734" i="3"/>
  <c r="A729" i="3"/>
  <c r="A724" i="3"/>
  <c r="A714" i="3"/>
  <c r="A696" i="3"/>
  <c r="A678" i="3"/>
  <c r="A663" i="3"/>
  <c r="A658" i="3"/>
  <c r="A653" i="3"/>
  <c r="A645" i="3"/>
  <c r="A640" i="3"/>
  <c r="A627" i="3"/>
  <c r="A619" i="3"/>
  <c r="A614" i="3"/>
  <c r="A606" i="3"/>
  <c r="A601" i="3"/>
  <c r="A593" i="3"/>
  <c r="A588" i="3"/>
  <c r="A567" i="3"/>
  <c r="A450" i="3"/>
  <c r="A442" i="3"/>
  <c r="A437" i="3"/>
  <c r="A429" i="3"/>
  <c r="A424" i="3"/>
  <c r="A416" i="3"/>
  <c r="A252" i="3"/>
  <c r="A155" i="3"/>
  <c r="A578" i="3"/>
  <c r="A570" i="3"/>
  <c r="A565" i="3"/>
  <c r="A557" i="3"/>
  <c r="A552" i="3"/>
  <c r="A544" i="3"/>
  <c r="A531" i="3"/>
  <c r="A523" i="3"/>
  <c r="A518" i="3"/>
  <c r="A500" i="3"/>
  <c r="A495" i="3"/>
  <c r="A478" i="3"/>
  <c r="A460" i="3"/>
  <c r="A447" i="3"/>
  <c r="A434" i="3"/>
  <c r="A426" i="3"/>
  <c r="A421" i="3"/>
  <c r="A413" i="3"/>
  <c r="A408" i="3"/>
  <c r="A400" i="3"/>
  <c r="A387" i="3"/>
  <c r="A382" i="3"/>
  <c r="A377" i="3"/>
  <c r="A362" i="3"/>
  <c r="A350" i="3"/>
  <c r="A337" i="3"/>
  <c r="A330" i="3"/>
  <c r="A325" i="3"/>
  <c r="A307" i="3"/>
  <c r="A302" i="3"/>
  <c r="A294" i="3"/>
  <c r="A289" i="3"/>
  <c r="A284" i="3"/>
  <c r="A267" i="3"/>
  <c r="A262" i="3"/>
  <c r="A257" i="3"/>
  <c r="A249" i="3"/>
  <c r="A244" i="3"/>
  <c r="A236" i="3"/>
  <c r="A231" i="3"/>
  <c r="A221" i="3"/>
  <c r="A216" i="3"/>
  <c r="A211" i="3"/>
  <c r="A201" i="3"/>
  <c r="A196" i="3"/>
  <c r="A183" i="3"/>
  <c r="A165" i="3"/>
  <c r="A160" i="3"/>
  <c r="A150" i="3"/>
  <c r="A142" i="3"/>
  <c r="A137" i="3"/>
  <c r="A132" i="3"/>
  <c r="A127" i="3"/>
  <c r="A119" i="3"/>
  <c r="A109" i="3"/>
  <c r="A104" i="3"/>
  <c r="A91" i="3"/>
  <c r="A81" i="3"/>
  <c r="A73" i="3"/>
  <c r="A68" i="3"/>
  <c r="A63" i="3"/>
  <c r="A55" i="3"/>
  <c r="A50" i="3"/>
  <c r="A37" i="3"/>
  <c r="A29" i="3"/>
  <c r="A24" i="3"/>
  <c r="A19" i="3"/>
  <c r="A11" i="3"/>
  <c r="A6" i="3"/>
  <c r="S5" i="3"/>
  <c r="A152" i="3"/>
  <c r="A147" i="3"/>
  <c r="A139" i="3"/>
  <c r="A124" i="3"/>
  <c r="A114" i="3"/>
  <c r="A101" i="3"/>
  <c r="A96" i="3"/>
  <c r="A86" i="3"/>
  <c r="A78" i="3"/>
  <c r="A60" i="3"/>
  <c r="A52" i="3"/>
  <c r="A47" i="3"/>
  <c r="A42" i="3"/>
  <c r="A34" i="3"/>
  <c r="A16" i="3"/>
  <c r="A559" i="3"/>
  <c r="A546" i="3"/>
  <c r="A538" i="3"/>
  <c r="A533" i="3"/>
  <c r="A525" i="3"/>
  <c r="A520" i="3"/>
  <c r="A512" i="3"/>
  <c r="A507" i="3"/>
  <c r="A502" i="3"/>
  <c r="A497" i="3"/>
  <c r="A492" i="3"/>
  <c r="A487" i="3"/>
  <c r="A472" i="3"/>
  <c r="A467" i="3"/>
  <c r="A462" i="3"/>
  <c r="A449" i="3"/>
  <c r="A441" i="3"/>
  <c r="A436" i="3"/>
  <c r="A428" i="3"/>
  <c r="A423" i="3"/>
  <c r="A415" i="3"/>
  <c r="A402" i="3"/>
  <c r="A389" i="3"/>
  <c r="A371" i="3"/>
  <c r="A359" i="3"/>
  <c r="A344" i="3"/>
  <c r="A339" i="3"/>
  <c r="A332" i="3"/>
  <c r="A314" i="3"/>
  <c r="A309" i="3"/>
  <c r="A296" i="3"/>
  <c r="A291" i="3"/>
  <c r="A286" i="3"/>
  <c r="A281" i="3"/>
  <c r="A276" i="3"/>
  <c r="A269" i="3"/>
  <c r="A259" i="3"/>
  <c r="A251" i="3"/>
  <c r="A246" i="3"/>
  <c r="A238" i="3"/>
  <c r="A233" i="3"/>
  <c r="A225" i="3"/>
  <c r="A198" i="3"/>
  <c r="A190" i="3"/>
  <c r="A185" i="3"/>
  <c r="A177" i="3"/>
  <c r="A172" i="3"/>
  <c r="A167" i="3"/>
  <c r="A144" i="3"/>
  <c r="A134" i="3"/>
  <c r="A129" i="3"/>
  <c r="A121" i="3"/>
  <c r="A116" i="3"/>
  <c r="A111" i="3"/>
  <c r="A106" i="3"/>
  <c r="A93" i="3"/>
  <c r="A88" i="3"/>
  <c r="A83" i="3"/>
  <c r="A75" i="3"/>
  <c r="A70" i="3"/>
  <c r="A65" i="3"/>
  <c r="A57" i="3"/>
  <c r="A44" i="3"/>
  <c r="A39" i="3"/>
  <c r="A31" i="3"/>
  <c r="A26" i="3"/>
  <c r="A21" i="3"/>
  <c r="A13" i="3"/>
  <c r="A8" i="3"/>
  <c r="A587" i="3"/>
  <c r="A582" i="3"/>
  <c r="A574" i="3"/>
  <c r="A561" i="3"/>
  <c r="A553" i="3"/>
  <c r="A548" i="3"/>
  <c r="A540" i="3"/>
  <c r="A535" i="3"/>
  <c r="A527" i="3"/>
  <c r="A522" i="3"/>
  <c r="A514" i="3"/>
  <c r="A509" i="3"/>
  <c r="A504" i="3"/>
  <c r="A494" i="3"/>
  <c r="A489" i="3"/>
  <c r="A484" i="3"/>
  <c r="A479" i="3"/>
  <c r="A474" i="3"/>
  <c r="A469" i="3"/>
  <c r="A464" i="3"/>
  <c r="A456" i="3"/>
  <c r="A451" i="3"/>
  <c r="A443" i="3"/>
  <c r="A438" i="3"/>
  <c r="A430" i="3"/>
  <c r="A417" i="3"/>
  <c r="A409" i="3"/>
  <c r="A404" i="3"/>
  <c r="A396" i="3"/>
  <c r="A391" i="3"/>
  <c r="A383" i="3"/>
  <c r="A373" i="3"/>
  <c r="A368" i="3"/>
  <c r="A363" i="3"/>
  <c r="A356" i="3"/>
  <c r="A351" i="3"/>
  <c r="A346" i="3"/>
  <c r="A341" i="3"/>
  <c r="A336" i="3"/>
  <c r="A321" i="3"/>
  <c r="A316" i="3"/>
  <c r="A311" i="3"/>
  <c r="A298" i="3"/>
  <c r="A278" i="3"/>
  <c r="A273" i="3"/>
  <c r="A253" i="3"/>
  <c r="A240" i="3"/>
  <c r="A227" i="3"/>
  <c r="A222" i="3"/>
  <c r="A212" i="3"/>
  <c r="A207" i="3"/>
  <c r="A202" i="3"/>
  <c r="A192" i="3"/>
  <c r="A187" i="3"/>
  <c r="A179" i="3"/>
  <c r="A174" i="3"/>
  <c r="A169" i="3"/>
  <c r="A161" i="3"/>
  <c r="A156" i="3"/>
  <c r="A151" i="3"/>
  <c r="A146" i="3"/>
  <c r="A123" i="3"/>
  <c r="A118" i="3"/>
  <c r="A113" i="3"/>
  <c r="A100" i="3"/>
  <c r="A95" i="3"/>
  <c r="A90" i="3"/>
  <c r="A85" i="3"/>
  <c r="A77" i="3"/>
  <c r="A59" i="3"/>
  <c r="A51" i="3"/>
  <c r="A46" i="3"/>
  <c r="A41" i="3"/>
  <c r="A33" i="3"/>
  <c r="A15" i="3"/>
  <c r="A10" i="3"/>
  <c r="A435" i="3"/>
  <c r="A427" i="3"/>
  <c r="A422" i="3"/>
  <c r="A414" i="3"/>
  <c r="A7" i="3"/>
  <c r="A35" i="3"/>
  <c r="A27" i="3"/>
  <c r="A17" i="3"/>
  <c r="A4" i="3"/>
  <c r="U6" i="3"/>
  <c r="S4" i="3"/>
  <c r="U5" i="3"/>
  <c r="S8" i="3"/>
  <c r="U8" i="3"/>
  <c r="S7" i="3"/>
  <c r="U4" i="3"/>
  <c r="S6" i="3"/>
  <c r="U12" i="3"/>
  <c r="U7" i="3"/>
  <c r="U2" i="3"/>
  <c r="BJ309" i="1" l="1"/>
  <c r="BB309" i="1"/>
  <c r="AT309" i="1"/>
  <c r="AJ309" i="1"/>
  <c r="AI309" i="1"/>
  <c r="AH309" i="1"/>
  <c r="AG309" i="1"/>
  <c r="AC309" i="1"/>
  <c r="P309" i="1"/>
  <c r="N309" i="1"/>
  <c r="BM309" i="1" s="1"/>
  <c r="BJ304" i="1"/>
  <c r="BB304" i="1"/>
  <c r="AT304" i="1"/>
  <c r="AJ304" i="1"/>
  <c r="AI304" i="1"/>
  <c r="AH304" i="1"/>
  <c r="AG304" i="1"/>
  <c r="AC304" i="1"/>
  <c r="P304" i="1"/>
  <c r="Q304" i="1" s="1"/>
  <c r="N304" i="1"/>
  <c r="BJ302" i="1"/>
  <c r="BB302" i="1"/>
  <c r="AT302" i="1"/>
  <c r="AJ302" i="1"/>
  <c r="AI302" i="1"/>
  <c r="AH302" i="1"/>
  <c r="AG302" i="1"/>
  <c r="AC302" i="1"/>
  <c r="P302" i="1"/>
  <c r="N302" i="1"/>
  <c r="BJ303" i="1"/>
  <c r="BB303" i="1"/>
  <c r="AT303" i="1"/>
  <c r="AJ303" i="1"/>
  <c r="AI303" i="1"/>
  <c r="AH303" i="1"/>
  <c r="AG303" i="1"/>
  <c r="AL303" i="1" s="1"/>
  <c r="AC303" i="1"/>
  <c r="P303" i="1"/>
  <c r="S303" i="1" s="1"/>
  <c r="U303" i="1" s="1"/>
  <c r="N303" i="1"/>
  <c r="BJ301" i="1"/>
  <c r="BB301" i="1"/>
  <c r="AT301" i="1"/>
  <c r="AJ301" i="1"/>
  <c r="AI301" i="1"/>
  <c r="AH301" i="1"/>
  <c r="AG301" i="1"/>
  <c r="AC301" i="1"/>
  <c r="P301" i="1"/>
  <c r="S301" i="1" s="1"/>
  <c r="U301" i="1" s="1"/>
  <c r="N301" i="1"/>
  <c r="BM301" i="1" s="1"/>
  <c r="BJ300" i="1"/>
  <c r="BB300" i="1"/>
  <c r="AT300" i="1"/>
  <c r="AJ300" i="1"/>
  <c r="AI300" i="1"/>
  <c r="AH300" i="1"/>
  <c r="AG300" i="1"/>
  <c r="AC300" i="1"/>
  <c r="P300" i="1"/>
  <c r="S300" i="1" s="1"/>
  <c r="U300" i="1" s="1"/>
  <c r="N300" i="1"/>
  <c r="BJ299" i="1"/>
  <c r="BB299" i="1"/>
  <c r="AT299" i="1"/>
  <c r="AJ299" i="1"/>
  <c r="AI299" i="1"/>
  <c r="AH299" i="1"/>
  <c r="AG299" i="1"/>
  <c r="AC299" i="1"/>
  <c r="P299" i="1"/>
  <c r="N299" i="1"/>
  <c r="BB279" i="1"/>
  <c r="AT279" i="1"/>
  <c r="BL279" i="1" s="1"/>
  <c r="AJ279" i="1"/>
  <c r="AI279" i="1"/>
  <c r="AH279" i="1"/>
  <c r="AG279" i="1"/>
  <c r="AC279" i="1"/>
  <c r="BB278" i="1"/>
  <c r="AT278" i="1"/>
  <c r="AJ278" i="1"/>
  <c r="AI278" i="1"/>
  <c r="AH278" i="1"/>
  <c r="AG278" i="1"/>
  <c r="AL278" i="1" s="1"/>
  <c r="AC278" i="1"/>
  <c r="BJ261" i="1"/>
  <c r="BB261" i="1"/>
  <c r="AT261" i="1"/>
  <c r="AJ261" i="1"/>
  <c r="AI261" i="1"/>
  <c r="AH261" i="1"/>
  <c r="AG261" i="1"/>
  <c r="AC261" i="1"/>
  <c r="P261" i="1"/>
  <c r="S261" i="1" s="1"/>
  <c r="U261" i="1" s="1"/>
  <c r="N261" i="1"/>
  <c r="BJ260" i="1"/>
  <c r="BB260" i="1"/>
  <c r="AT260" i="1"/>
  <c r="AJ260" i="1"/>
  <c r="AI260" i="1"/>
  <c r="AH260" i="1"/>
  <c r="AG260" i="1"/>
  <c r="AC260" i="1"/>
  <c r="P260" i="1"/>
  <c r="S260" i="1" s="1"/>
  <c r="U260" i="1" s="1"/>
  <c r="N260" i="1"/>
  <c r="BJ259" i="1"/>
  <c r="BB259" i="1"/>
  <c r="AT259" i="1"/>
  <c r="AJ259" i="1"/>
  <c r="AI259" i="1"/>
  <c r="AH259" i="1"/>
  <c r="AG259" i="1"/>
  <c r="AC259" i="1"/>
  <c r="P259" i="1"/>
  <c r="N259" i="1"/>
  <c r="BB255" i="1"/>
  <c r="BM255" i="1" s="1"/>
  <c r="AT255" i="1"/>
  <c r="BL255" i="1" s="1"/>
  <c r="AJ255" i="1"/>
  <c r="AI255" i="1"/>
  <c r="AH255" i="1"/>
  <c r="AG255" i="1"/>
  <c r="AC255" i="1"/>
  <c r="BJ258" i="1"/>
  <c r="BB258" i="1"/>
  <c r="AT258" i="1"/>
  <c r="AJ258" i="1"/>
  <c r="AI258" i="1"/>
  <c r="AH258" i="1"/>
  <c r="AG258" i="1"/>
  <c r="AC258" i="1"/>
  <c r="P258" i="1"/>
  <c r="N258" i="1"/>
  <c r="BJ257" i="1"/>
  <c r="BB257" i="1"/>
  <c r="BM257" i="1" s="1"/>
  <c r="AT257" i="1"/>
  <c r="AJ257" i="1"/>
  <c r="AI257" i="1"/>
  <c r="AH257" i="1"/>
  <c r="AG257" i="1"/>
  <c r="AC257" i="1"/>
  <c r="P257" i="1"/>
  <c r="S257" i="1" s="1"/>
  <c r="U257" i="1" s="1"/>
  <c r="N257" i="1"/>
  <c r="BJ256" i="1"/>
  <c r="BB256" i="1"/>
  <c r="AT256" i="1"/>
  <c r="AJ256" i="1"/>
  <c r="AI256" i="1"/>
  <c r="AH256" i="1"/>
  <c r="AG256" i="1"/>
  <c r="AL256" i="1" s="1"/>
  <c r="AC256" i="1"/>
  <c r="P256" i="1"/>
  <c r="N256" i="1"/>
  <c r="BJ255" i="1"/>
  <c r="P255" i="1"/>
  <c r="S255" i="1" s="1"/>
  <c r="U255" i="1" s="1"/>
  <c r="N255" i="1"/>
  <c r="BB253" i="1"/>
  <c r="AT253" i="1"/>
  <c r="AJ253" i="1"/>
  <c r="AI253" i="1"/>
  <c r="AH253" i="1"/>
  <c r="AG253" i="1"/>
  <c r="AC253" i="1"/>
  <c r="BB252" i="1"/>
  <c r="AT252" i="1"/>
  <c r="AJ252" i="1"/>
  <c r="AI252" i="1"/>
  <c r="AH252" i="1"/>
  <c r="AG252" i="1"/>
  <c r="AC252" i="1"/>
  <c r="BJ182" i="1"/>
  <c r="BB182" i="1"/>
  <c r="AT182" i="1"/>
  <c r="BL182" i="1" s="1"/>
  <c r="AJ182" i="1"/>
  <c r="AI182" i="1"/>
  <c r="AH182" i="1"/>
  <c r="AG182" i="1"/>
  <c r="AC182" i="1"/>
  <c r="P182" i="1"/>
  <c r="S182" i="1" s="1"/>
  <c r="U182" i="1" s="1"/>
  <c r="N182" i="1"/>
  <c r="BJ181" i="1"/>
  <c r="BB181" i="1"/>
  <c r="AT181" i="1"/>
  <c r="AJ181" i="1"/>
  <c r="AI181" i="1"/>
  <c r="AH181" i="1"/>
  <c r="AG181" i="1"/>
  <c r="AC181" i="1"/>
  <c r="P181" i="1"/>
  <c r="Q181" i="1" s="1"/>
  <c r="N181" i="1"/>
  <c r="BJ156" i="1"/>
  <c r="BB156" i="1"/>
  <c r="AT156" i="1"/>
  <c r="AK156" i="1"/>
  <c r="AJ156" i="1"/>
  <c r="AI156" i="1"/>
  <c r="AH156" i="1"/>
  <c r="AG156" i="1"/>
  <c r="AC156" i="1"/>
  <c r="P156" i="1"/>
  <c r="Q156" i="1" s="1"/>
  <c r="N156" i="1"/>
  <c r="E93" i="2"/>
  <c r="F93" i="2"/>
  <c r="E94" i="2"/>
  <c r="F94" i="2" s="1"/>
  <c r="E95" i="2"/>
  <c r="F95" i="2" s="1"/>
  <c r="E96" i="2"/>
  <c r="F96" i="2" s="1"/>
  <c r="BJ151" i="1"/>
  <c r="BB151" i="1"/>
  <c r="AT151" i="1"/>
  <c r="AJ151" i="1"/>
  <c r="AI151" i="1"/>
  <c r="AH151" i="1"/>
  <c r="AG151" i="1"/>
  <c r="AC151" i="1"/>
  <c r="P151" i="1"/>
  <c r="Q151" i="1" s="1"/>
  <c r="N151" i="1"/>
  <c r="BJ150" i="1"/>
  <c r="BB150" i="1"/>
  <c r="AT150" i="1"/>
  <c r="AJ150" i="1"/>
  <c r="AI150" i="1"/>
  <c r="AH150" i="1"/>
  <c r="AG150" i="1"/>
  <c r="AC150" i="1"/>
  <c r="P150" i="1"/>
  <c r="Q150" i="1" s="1"/>
  <c r="N150" i="1"/>
  <c r="BJ134" i="1"/>
  <c r="BB134" i="1"/>
  <c r="AT134" i="1"/>
  <c r="AJ134" i="1"/>
  <c r="AI134" i="1"/>
  <c r="AH134" i="1"/>
  <c r="AG134" i="1"/>
  <c r="AC134" i="1"/>
  <c r="P134" i="1"/>
  <c r="Q134" i="1" s="1"/>
  <c r="N134" i="1"/>
  <c r="BJ119" i="1"/>
  <c r="BB119" i="1"/>
  <c r="AT119" i="1"/>
  <c r="AJ119" i="1"/>
  <c r="AI119" i="1"/>
  <c r="AH119" i="1"/>
  <c r="AG119" i="1"/>
  <c r="AC119" i="1"/>
  <c r="P119" i="1"/>
  <c r="Q119" i="1" s="1"/>
  <c r="N119" i="1"/>
  <c r="BJ98" i="1"/>
  <c r="BB98" i="1"/>
  <c r="AT98" i="1"/>
  <c r="AJ98" i="1"/>
  <c r="AI98" i="1"/>
  <c r="AH98" i="1"/>
  <c r="AG98" i="1"/>
  <c r="AC98" i="1"/>
  <c r="P98" i="1"/>
  <c r="Q98" i="1" s="1"/>
  <c r="N98" i="1"/>
  <c r="BJ97" i="1"/>
  <c r="BB97" i="1"/>
  <c r="AT97" i="1"/>
  <c r="AJ97" i="1"/>
  <c r="AI97" i="1"/>
  <c r="AH97" i="1"/>
  <c r="AG97" i="1"/>
  <c r="AC97" i="1"/>
  <c r="P97" i="1"/>
  <c r="Q97" i="1" s="1"/>
  <c r="N97" i="1"/>
  <c r="BJ96" i="1"/>
  <c r="BB96" i="1"/>
  <c r="AT96" i="1"/>
  <c r="AJ96" i="1"/>
  <c r="AI96" i="1"/>
  <c r="AH96" i="1"/>
  <c r="AG96" i="1"/>
  <c r="AC96" i="1"/>
  <c r="P96" i="1"/>
  <c r="N96" i="1"/>
  <c r="BJ95" i="1"/>
  <c r="BB95" i="1"/>
  <c r="AT95" i="1"/>
  <c r="AJ95" i="1"/>
  <c r="AI95" i="1"/>
  <c r="AH95" i="1"/>
  <c r="AG95" i="1"/>
  <c r="AC95" i="1"/>
  <c r="P95" i="1"/>
  <c r="Q95" i="1" s="1"/>
  <c r="N95" i="1"/>
  <c r="BM95" i="1" s="1"/>
  <c r="AT93" i="1"/>
  <c r="AT92" i="1"/>
  <c r="BJ93" i="1"/>
  <c r="BB93" i="1"/>
  <c r="AJ93" i="1"/>
  <c r="AI93" i="1"/>
  <c r="AH93" i="1"/>
  <c r="AG93" i="1"/>
  <c r="AC93" i="1"/>
  <c r="P93" i="1"/>
  <c r="N93" i="1"/>
  <c r="BJ92" i="1"/>
  <c r="BB92" i="1"/>
  <c r="AJ92" i="1"/>
  <c r="AI92" i="1"/>
  <c r="AH92" i="1"/>
  <c r="AG92" i="1"/>
  <c r="AC92" i="1"/>
  <c r="P92" i="1"/>
  <c r="S92" i="1" s="1"/>
  <c r="U92" i="1" s="1"/>
  <c r="N92" i="1"/>
  <c r="Q182" i="1"/>
  <c r="AG36" i="1"/>
  <c r="AH36" i="1"/>
  <c r="AI36" i="1"/>
  <c r="AJ36" i="1"/>
  <c r="AG37" i="1"/>
  <c r="AH37" i="1"/>
  <c r="AI37" i="1"/>
  <c r="AJ37" i="1"/>
  <c r="AJ33" i="1"/>
  <c r="AI33" i="1"/>
  <c r="AH33" i="1"/>
  <c r="AG33" i="1"/>
  <c r="AJ32" i="1"/>
  <c r="AI32" i="1"/>
  <c r="AH32" i="1"/>
  <c r="AG32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J28" i="1"/>
  <c r="AI28" i="1"/>
  <c r="AH28" i="1"/>
  <c r="AG28" i="1"/>
  <c r="AL28" i="1" s="1"/>
  <c r="AJ27" i="1"/>
  <c r="AI27" i="1"/>
  <c r="AH27" i="1"/>
  <c r="AG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BJ53" i="1"/>
  <c r="BB53" i="1"/>
  <c r="AT53" i="1"/>
  <c r="BL53" i="1" s="1"/>
  <c r="AJ53" i="1"/>
  <c r="AI53" i="1"/>
  <c r="AH53" i="1"/>
  <c r="AG53" i="1"/>
  <c r="AC53" i="1"/>
  <c r="P53" i="1"/>
  <c r="S53" i="1" s="1"/>
  <c r="U53" i="1" s="1"/>
  <c r="N53" i="1"/>
  <c r="BJ37" i="1"/>
  <c r="BB37" i="1"/>
  <c r="AT37" i="1"/>
  <c r="AC37" i="1"/>
  <c r="P37" i="1"/>
  <c r="Q37" i="1" s="1"/>
  <c r="N37" i="1"/>
  <c r="BJ36" i="1"/>
  <c r="BB36" i="1"/>
  <c r="AT36" i="1"/>
  <c r="AC36" i="1"/>
  <c r="P36" i="1"/>
  <c r="N36" i="1"/>
  <c r="BJ33" i="1"/>
  <c r="BB33" i="1"/>
  <c r="AT33" i="1"/>
  <c r="AC33" i="1"/>
  <c r="P33" i="1"/>
  <c r="N33" i="1"/>
  <c r="BJ32" i="1"/>
  <c r="BB32" i="1"/>
  <c r="AT32" i="1"/>
  <c r="AC32" i="1"/>
  <c r="P32" i="1"/>
  <c r="Q32" i="1" s="1"/>
  <c r="N32" i="1"/>
  <c r="BJ31" i="1"/>
  <c r="BB31" i="1"/>
  <c r="BM31" i="1" s="1"/>
  <c r="AT31" i="1"/>
  <c r="AC31" i="1"/>
  <c r="P31" i="1"/>
  <c r="S31" i="1" s="1"/>
  <c r="U31" i="1" s="1"/>
  <c r="N31" i="1"/>
  <c r="BJ30" i="1"/>
  <c r="BB30" i="1"/>
  <c r="AT30" i="1"/>
  <c r="AC30" i="1"/>
  <c r="P30" i="1"/>
  <c r="Q30" i="1" s="1"/>
  <c r="N30" i="1"/>
  <c r="BJ29" i="1"/>
  <c r="BB29" i="1"/>
  <c r="AT29" i="1"/>
  <c r="AC29" i="1"/>
  <c r="P29" i="1"/>
  <c r="S29" i="1" s="1"/>
  <c r="U29" i="1" s="1"/>
  <c r="N29" i="1"/>
  <c r="BJ28" i="1"/>
  <c r="BB28" i="1"/>
  <c r="AT28" i="1"/>
  <c r="AC28" i="1"/>
  <c r="P28" i="1"/>
  <c r="Q28" i="1" s="1"/>
  <c r="N28" i="1"/>
  <c r="BJ27" i="1"/>
  <c r="BB27" i="1"/>
  <c r="AT27" i="1"/>
  <c r="AC27" i="1"/>
  <c r="P27" i="1"/>
  <c r="N27" i="1"/>
  <c r="BJ26" i="1"/>
  <c r="BB26" i="1"/>
  <c r="AT26" i="1"/>
  <c r="AC26" i="1"/>
  <c r="P26" i="1"/>
  <c r="S26" i="1" s="1"/>
  <c r="U26" i="1" s="1"/>
  <c r="N26" i="1"/>
  <c r="BJ25" i="1"/>
  <c r="BB25" i="1"/>
  <c r="AT25" i="1"/>
  <c r="AC25" i="1"/>
  <c r="P25" i="1"/>
  <c r="Q25" i="1" s="1"/>
  <c r="N25" i="1"/>
  <c r="BM25" i="1" s="1"/>
  <c r="BJ24" i="1"/>
  <c r="BB24" i="1"/>
  <c r="AT24" i="1"/>
  <c r="AC24" i="1"/>
  <c r="P24" i="1"/>
  <c r="S24" i="1" s="1"/>
  <c r="U24" i="1" s="1"/>
  <c r="N24" i="1"/>
  <c r="BJ9" i="1"/>
  <c r="BB9" i="1"/>
  <c r="AT9" i="1"/>
  <c r="AJ9" i="1"/>
  <c r="AI9" i="1"/>
  <c r="AH9" i="1"/>
  <c r="AG9" i="1"/>
  <c r="AC9" i="1"/>
  <c r="P9" i="1"/>
  <c r="Q9" i="1" s="1"/>
  <c r="N9" i="1"/>
  <c r="BJ8" i="1"/>
  <c r="BB8" i="1"/>
  <c r="AT8" i="1"/>
  <c r="AJ8" i="1"/>
  <c r="AI8" i="1"/>
  <c r="AH8" i="1"/>
  <c r="AG8" i="1"/>
  <c r="AC8" i="1"/>
  <c r="P8" i="1"/>
  <c r="Q8" i="1" s="1"/>
  <c r="N8" i="1"/>
  <c r="BJ5" i="1"/>
  <c r="BB5" i="1"/>
  <c r="AT5" i="1"/>
  <c r="AJ5" i="1"/>
  <c r="AI5" i="1"/>
  <c r="AH5" i="1"/>
  <c r="AG5" i="1"/>
  <c r="AC5" i="1"/>
  <c r="P5" i="1"/>
  <c r="Q5" i="1" s="1"/>
  <c r="N5" i="1"/>
  <c r="BJ4" i="1"/>
  <c r="BB4" i="1"/>
  <c r="AT4" i="1"/>
  <c r="AJ4" i="1"/>
  <c r="AI4" i="1"/>
  <c r="AH4" i="1"/>
  <c r="AG4" i="1"/>
  <c r="AC4" i="1"/>
  <c r="P4" i="1"/>
  <c r="S4" i="1" s="1"/>
  <c r="U4" i="1" s="1"/>
  <c r="N4" i="1"/>
  <c r="N6" i="1"/>
  <c r="E3" i="2"/>
  <c r="F3" i="2" s="1"/>
  <c r="E154" i="2"/>
  <c r="F154" i="2"/>
  <c r="E173" i="2"/>
  <c r="F173" i="2" s="1"/>
  <c r="E189" i="2"/>
  <c r="F189" i="2" s="1"/>
  <c r="E120" i="2"/>
  <c r="F120" i="2" s="1"/>
  <c r="E130" i="2"/>
  <c r="F130" i="2" s="1"/>
  <c r="E122" i="2"/>
  <c r="F122" i="2" s="1"/>
  <c r="E143" i="2"/>
  <c r="F143" i="2"/>
  <c r="E152" i="2"/>
  <c r="F152" i="2" s="1"/>
  <c r="E170" i="2"/>
  <c r="F170" i="2" s="1"/>
  <c r="E182" i="2"/>
  <c r="F182" i="2"/>
  <c r="E142" i="2"/>
  <c r="F142" i="2"/>
  <c r="E101" i="2"/>
  <c r="F101" i="2" s="1"/>
  <c r="E100" i="2"/>
  <c r="F100" i="2" s="1"/>
  <c r="E99" i="2"/>
  <c r="F99" i="2"/>
  <c r="E98" i="2"/>
  <c r="F98" i="2"/>
  <c r="E97" i="2"/>
  <c r="F97" i="2" s="1"/>
  <c r="E92" i="2"/>
  <c r="F92" i="2" s="1"/>
  <c r="E91" i="2"/>
  <c r="F91" i="2"/>
  <c r="E90" i="2"/>
  <c r="F90" i="2"/>
  <c r="E89" i="2"/>
  <c r="F89" i="2" s="1"/>
  <c r="E88" i="2"/>
  <c r="F88" i="2" s="1"/>
  <c r="E87" i="2"/>
  <c r="F87" i="2"/>
  <c r="E86" i="2"/>
  <c r="F86" i="2"/>
  <c r="E85" i="2"/>
  <c r="F85" i="2" s="1"/>
  <c r="E84" i="2"/>
  <c r="F84" i="2" s="1"/>
  <c r="E83" i="2"/>
  <c r="F83" i="2"/>
  <c r="E82" i="2"/>
  <c r="F82" i="2"/>
  <c r="E81" i="2"/>
  <c r="F81" i="2" s="1"/>
  <c r="E80" i="2"/>
  <c r="F80" i="2" s="1"/>
  <c r="E79" i="2"/>
  <c r="F79" i="2" s="1"/>
  <c r="E78" i="2"/>
  <c r="F78" i="2"/>
  <c r="E77" i="2"/>
  <c r="F77" i="2" s="1"/>
  <c r="E76" i="2"/>
  <c r="F76" i="2" s="1"/>
  <c r="E75" i="2"/>
  <c r="F75" i="2" s="1"/>
  <c r="E74" i="2"/>
  <c r="F74" i="2"/>
  <c r="E73" i="2"/>
  <c r="F73" i="2" s="1"/>
  <c r="E72" i="2"/>
  <c r="F72" i="2" s="1"/>
  <c r="E71" i="2"/>
  <c r="F71" i="2" s="1"/>
  <c r="E70" i="2"/>
  <c r="F70" i="2"/>
  <c r="E69" i="2"/>
  <c r="F69" i="2" s="1"/>
  <c r="E68" i="2"/>
  <c r="F68" i="2" s="1"/>
  <c r="E67" i="2"/>
  <c r="F67" i="2" s="1"/>
  <c r="E66" i="2"/>
  <c r="F66" i="2"/>
  <c r="E65" i="2"/>
  <c r="F65" i="2" s="1"/>
  <c r="E64" i="2"/>
  <c r="F64" i="2" s="1"/>
  <c r="E63" i="2"/>
  <c r="F63" i="2" s="1"/>
  <c r="E62" i="2"/>
  <c r="F62" i="2"/>
  <c r="E61" i="2"/>
  <c r="F61" i="2" s="1"/>
  <c r="E60" i="2"/>
  <c r="F60" i="2" s="1"/>
  <c r="E59" i="2"/>
  <c r="F59" i="2" s="1"/>
  <c r="E58" i="2"/>
  <c r="F58" i="2"/>
  <c r="E57" i="2"/>
  <c r="F57" i="2" s="1"/>
  <c r="E56" i="2"/>
  <c r="F56" i="2" s="1"/>
  <c r="E55" i="2"/>
  <c r="F55" i="2" s="1"/>
  <c r="E54" i="2"/>
  <c r="F54" i="2"/>
  <c r="E53" i="2"/>
  <c r="F53" i="2" s="1"/>
  <c r="E52" i="2"/>
  <c r="F52" i="2" s="1"/>
  <c r="E51" i="2"/>
  <c r="F51" i="2" s="1"/>
  <c r="E50" i="2"/>
  <c r="F50" i="2"/>
  <c r="E49" i="2"/>
  <c r="F49" i="2" s="1"/>
  <c r="E48" i="2"/>
  <c r="F48" i="2" s="1"/>
  <c r="E47" i="2"/>
  <c r="F47" i="2" s="1"/>
  <c r="E46" i="2"/>
  <c r="F46" i="2"/>
  <c r="E45" i="2"/>
  <c r="F45" i="2" s="1"/>
  <c r="E44" i="2"/>
  <c r="F44" i="2" s="1"/>
  <c r="E43" i="2"/>
  <c r="F43" i="2" s="1"/>
  <c r="E42" i="2"/>
  <c r="F42" i="2"/>
  <c r="E41" i="2"/>
  <c r="F41" i="2" s="1"/>
  <c r="E40" i="2"/>
  <c r="F40" i="2" s="1"/>
  <c r="E39" i="2"/>
  <c r="F39" i="2" s="1"/>
  <c r="E38" i="2"/>
  <c r="F38" i="2"/>
  <c r="E37" i="2"/>
  <c r="F37" i="2" s="1"/>
  <c r="E36" i="2"/>
  <c r="F36" i="2" s="1"/>
  <c r="E35" i="2"/>
  <c r="F35" i="2" s="1"/>
  <c r="E34" i="2"/>
  <c r="F34" i="2"/>
  <c r="E33" i="2"/>
  <c r="F33" i="2" s="1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/>
  <c r="E25" i="2"/>
  <c r="F25" i="2" s="1"/>
  <c r="E24" i="2"/>
  <c r="F24" i="2" s="1"/>
  <c r="E23" i="2"/>
  <c r="F23" i="2" s="1"/>
  <c r="E22" i="2"/>
  <c r="F22" i="2"/>
  <c r="E21" i="2"/>
  <c r="F21" i="2" s="1"/>
  <c r="E20" i="2"/>
  <c r="F20" i="2" s="1"/>
  <c r="E19" i="2"/>
  <c r="F19" i="2" s="1"/>
  <c r="E18" i="2"/>
  <c r="F18" i="2"/>
  <c r="E17" i="2"/>
  <c r="F17" i="2" s="1"/>
  <c r="E16" i="2"/>
  <c r="F16" i="2" s="1"/>
  <c r="E15" i="2"/>
  <c r="F15" i="2" s="1"/>
  <c r="E14" i="2"/>
  <c r="F14" i="2"/>
  <c r="E13" i="2"/>
  <c r="F13" i="2" s="1"/>
  <c r="E12" i="2"/>
  <c r="F12" i="2" s="1"/>
  <c r="E11" i="2"/>
  <c r="F11" i="2" s="1"/>
  <c r="E10" i="2"/>
  <c r="F10" i="2"/>
  <c r="E9" i="2"/>
  <c r="F9" i="2" s="1"/>
  <c r="E8" i="2"/>
  <c r="F8" i="2" s="1"/>
  <c r="E7" i="2"/>
  <c r="F7" i="2" s="1"/>
  <c r="E6" i="2"/>
  <c r="F6" i="2"/>
  <c r="E5" i="2"/>
  <c r="F5" i="2" s="1"/>
  <c r="E4" i="2"/>
  <c r="F4" i="2" s="1"/>
  <c r="BJ298" i="1"/>
  <c r="BB298" i="1"/>
  <c r="AT298" i="1"/>
  <c r="AK298" i="1"/>
  <c r="AJ298" i="1"/>
  <c r="AI298" i="1"/>
  <c r="AH298" i="1"/>
  <c r="AG298" i="1"/>
  <c r="AL298" i="1" s="1"/>
  <c r="AC298" i="1"/>
  <c r="P298" i="1"/>
  <c r="S298" i="1" s="1"/>
  <c r="U298" i="1" s="1"/>
  <c r="N298" i="1"/>
  <c r="BJ297" i="1"/>
  <c r="BB297" i="1"/>
  <c r="AT297" i="1"/>
  <c r="AK297" i="1"/>
  <c r="AJ297" i="1"/>
  <c r="AI297" i="1"/>
  <c r="AH297" i="1"/>
  <c r="AG297" i="1"/>
  <c r="AC297" i="1"/>
  <c r="P297" i="1"/>
  <c r="Q297" i="1" s="1"/>
  <c r="N297" i="1"/>
  <c r="BM297" i="1" s="1"/>
  <c r="BJ296" i="1"/>
  <c r="BB296" i="1"/>
  <c r="AT296" i="1"/>
  <c r="AK296" i="1"/>
  <c r="AJ296" i="1"/>
  <c r="AI296" i="1"/>
  <c r="AH296" i="1"/>
  <c r="AG296" i="1"/>
  <c r="AL296" i="1" s="1"/>
  <c r="AC296" i="1"/>
  <c r="P296" i="1"/>
  <c r="S296" i="1" s="1"/>
  <c r="U296" i="1" s="1"/>
  <c r="N296" i="1"/>
  <c r="BJ295" i="1"/>
  <c r="BB295" i="1"/>
  <c r="BM295" i="1" s="1"/>
  <c r="AT295" i="1"/>
  <c r="AK295" i="1"/>
  <c r="AJ295" i="1"/>
  <c r="AI295" i="1"/>
  <c r="AH295" i="1"/>
  <c r="AG295" i="1"/>
  <c r="AL295" i="1" s="1"/>
  <c r="AC295" i="1"/>
  <c r="P295" i="1"/>
  <c r="S295" i="1" s="1"/>
  <c r="U295" i="1" s="1"/>
  <c r="N295" i="1"/>
  <c r="BJ294" i="1"/>
  <c r="BB294" i="1"/>
  <c r="AT294" i="1"/>
  <c r="AK294" i="1"/>
  <c r="AJ294" i="1"/>
  <c r="AI294" i="1"/>
  <c r="AH294" i="1"/>
  <c r="AG294" i="1"/>
  <c r="AC294" i="1"/>
  <c r="P294" i="1"/>
  <c r="S294" i="1" s="1"/>
  <c r="U294" i="1" s="1"/>
  <c r="N294" i="1"/>
  <c r="BJ288" i="1"/>
  <c r="BB288" i="1"/>
  <c r="AT288" i="1"/>
  <c r="AJ288" i="1"/>
  <c r="AI288" i="1"/>
  <c r="AH288" i="1"/>
  <c r="AG288" i="1"/>
  <c r="AL288" i="1" s="1"/>
  <c r="AC288" i="1"/>
  <c r="P288" i="1"/>
  <c r="S288" i="1" s="1"/>
  <c r="U288" i="1" s="1"/>
  <c r="N288" i="1"/>
  <c r="BJ279" i="1"/>
  <c r="P279" i="1"/>
  <c r="Q279" i="1" s="1"/>
  <c r="N279" i="1"/>
  <c r="BJ278" i="1"/>
  <c r="P278" i="1"/>
  <c r="Q278" i="1" s="1"/>
  <c r="N278" i="1"/>
  <c r="BJ277" i="1"/>
  <c r="BB277" i="1"/>
  <c r="AT277" i="1"/>
  <c r="AJ277" i="1"/>
  <c r="AI277" i="1"/>
  <c r="AH277" i="1"/>
  <c r="AG277" i="1"/>
  <c r="AL277" i="1" s="1"/>
  <c r="AC277" i="1"/>
  <c r="P277" i="1"/>
  <c r="S277" i="1" s="1"/>
  <c r="U277" i="1" s="1"/>
  <c r="N277" i="1"/>
  <c r="BJ271" i="1"/>
  <c r="BB271" i="1"/>
  <c r="AT271" i="1"/>
  <c r="AJ271" i="1"/>
  <c r="AI271" i="1"/>
  <c r="AH271" i="1"/>
  <c r="AG271" i="1"/>
  <c r="AC271" i="1"/>
  <c r="P271" i="1"/>
  <c r="S271" i="1" s="1"/>
  <c r="U271" i="1" s="1"/>
  <c r="N271" i="1"/>
  <c r="BL271" i="1" s="1"/>
  <c r="BJ267" i="1"/>
  <c r="BB267" i="1"/>
  <c r="AT267" i="1"/>
  <c r="BL267" i="1" s="1"/>
  <c r="AJ267" i="1"/>
  <c r="AI267" i="1"/>
  <c r="AH267" i="1"/>
  <c r="AG267" i="1"/>
  <c r="AC267" i="1"/>
  <c r="P267" i="1"/>
  <c r="N267" i="1"/>
  <c r="BM267" i="1" s="1"/>
  <c r="BJ266" i="1"/>
  <c r="BB266" i="1"/>
  <c r="AT266" i="1"/>
  <c r="AJ266" i="1"/>
  <c r="AI266" i="1"/>
  <c r="AH266" i="1"/>
  <c r="AG266" i="1"/>
  <c r="AC266" i="1"/>
  <c r="P266" i="1"/>
  <c r="N266" i="1"/>
  <c r="BJ263" i="1"/>
  <c r="BB263" i="1"/>
  <c r="AT263" i="1"/>
  <c r="AJ263" i="1"/>
  <c r="AI263" i="1"/>
  <c r="AH263" i="1"/>
  <c r="AG263" i="1"/>
  <c r="AC263" i="1"/>
  <c r="P263" i="1"/>
  <c r="N263" i="1"/>
  <c r="BJ262" i="1"/>
  <c r="BB262" i="1"/>
  <c r="AT262" i="1"/>
  <c r="AJ262" i="1"/>
  <c r="AI262" i="1"/>
  <c r="AH262" i="1"/>
  <c r="AG262" i="1"/>
  <c r="AC262" i="1"/>
  <c r="P262" i="1"/>
  <c r="Q262" i="1" s="1"/>
  <c r="N262" i="1"/>
  <c r="BJ254" i="1"/>
  <c r="BB254" i="1"/>
  <c r="AT254" i="1"/>
  <c r="AJ254" i="1"/>
  <c r="AI254" i="1"/>
  <c r="AH254" i="1"/>
  <c r="AG254" i="1"/>
  <c r="AC254" i="1"/>
  <c r="P254" i="1"/>
  <c r="N254" i="1"/>
  <c r="BJ253" i="1"/>
  <c r="P253" i="1"/>
  <c r="Q253" i="1" s="1"/>
  <c r="N253" i="1"/>
  <c r="BJ252" i="1"/>
  <c r="P252" i="1"/>
  <c r="Q252" i="1" s="1"/>
  <c r="N252" i="1"/>
  <c r="BJ249" i="1"/>
  <c r="BB249" i="1"/>
  <c r="BM249" i="1" s="1"/>
  <c r="AT249" i="1"/>
  <c r="AJ249" i="1"/>
  <c r="AI249" i="1"/>
  <c r="AH249" i="1"/>
  <c r="AG249" i="1"/>
  <c r="AC249" i="1"/>
  <c r="P249" i="1"/>
  <c r="N249" i="1"/>
  <c r="BJ248" i="1"/>
  <c r="BB248" i="1"/>
  <c r="AT248" i="1"/>
  <c r="AJ248" i="1"/>
  <c r="AI248" i="1"/>
  <c r="AH248" i="1"/>
  <c r="AG248" i="1"/>
  <c r="AC248" i="1"/>
  <c r="P248" i="1"/>
  <c r="S248" i="1" s="1"/>
  <c r="U248" i="1" s="1"/>
  <c r="N248" i="1"/>
  <c r="AT6" i="1"/>
  <c r="AT7" i="1"/>
  <c r="AT12" i="1"/>
  <c r="AT13" i="1"/>
  <c r="AT14" i="1"/>
  <c r="AT15" i="1"/>
  <c r="AT10" i="1"/>
  <c r="AT11" i="1"/>
  <c r="AT19" i="1"/>
  <c r="AT20" i="1"/>
  <c r="AT21" i="1"/>
  <c r="AT22" i="1"/>
  <c r="AT23" i="1"/>
  <c r="AT16" i="1"/>
  <c r="AT17" i="1"/>
  <c r="AT18" i="1"/>
  <c r="AT34" i="1"/>
  <c r="AT35" i="1"/>
  <c r="AT38" i="1"/>
  <c r="AT39" i="1"/>
  <c r="AT40" i="1"/>
  <c r="AT41" i="1"/>
  <c r="AT42" i="1"/>
  <c r="AT43" i="1"/>
  <c r="AT46" i="1"/>
  <c r="AT47" i="1"/>
  <c r="AT48" i="1"/>
  <c r="AT44" i="1"/>
  <c r="AT45" i="1"/>
  <c r="AT49" i="1"/>
  <c r="AT50" i="1"/>
  <c r="AT51" i="1"/>
  <c r="AT52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85" i="1"/>
  <c r="AT86" i="1"/>
  <c r="AT87" i="1"/>
  <c r="AT79" i="1"/>
  <c r="AT80" i="1"/>
  <c r="AT81" i="1"/>
  <c r="AT82" i="1"/>
  <c r="AT83" i="1"/>
  <c r="AT84" i="1"/>
  <c r="AT88" i="1"/>
  <c r="AT89" i="1"/>
  <c r="AT90" i="1"/>
  <c r="AT91" i="1"/>
  <c r="AT103" i="1"/>
  <c r="AT104" i="1"/>
  <c r="AT105" i="1"/>
  <c r="AT106" i="1"/>
  <c r="AT107" i="1"/>
  <c r="AT108" i="1"/>
  <c r="AT109" i="1"/>
  <c r="AT110" i="1"/>
  <c r="AT99" i="1"/>
  <c r="AT100" i="1"/>
  <c r="AT101" i="1"/>
  <c r="AT102" i="1"/>
  <c r="AT120" i="1"/>
  <c r="AT121" i="1"/>
  <c r="AT122" i="1"/>
  <c r="AT123" i="1"/>
  <c r="AT112" i="1"/>
  <c r="AT113" i="1"/>
  <c r="AT114" i="1"/>
  <c r="AT115" i="1"/>
  <c r="AT116" i="1"/>
  <c r="AT117" i="1"/>
  <c r="AT118" i="1"/>
  <c r="AT127" i="1"/>
  <c r="AT128" i="1"/>
  <c r="AT129" i="1"/>
  <c r="AT130" i="1"/>
  <c r="AT131" i="1"/>
  <c r="AT132" i="1"/>
  <c r="AT133" i="1"/>
  <c r="AT124" i="1"/>
  <c r="AT125" i="1"/>
  <c r="AT111" i="1"/>
  <c r="AT139" i="1"/>
  <c r="AT140" i="1"/>
  <c r="AT141" i="1"/>
  <c r="AT142" i="1"/>
  <c r="AT143" i="1"/>
  <c r="AT144" i="1"/>
  <c r="AT135" i="1"/>
  <c r="AT136" i="1"/>
  <c r="AT137" i="1"/>
  <c r="AT138" i="1"/>
  <c r="AT147" i="1"/>
  <c r="AT148" i="1"/>
  <c r="AT152" i="1"/>
  <c r="AT154" i="1"/>
  <c r="AT153" i="1"/>
  <c r="AT155" i="1"/>
  <c r="BL155" i="1" s="1"/>
  <c r="AT157" i="1"/>
  <c r="AT158" i="1"/>
  <c r="AT159" i="1"/>
  <c r="AT160" i="1"/>
  <c r="AT161" i="1"/>
  <c r="AT162" i="1"/>
  <c r="AT163" i="1"/>
  <c r="AT164" i="1"/>
  <c r="AT177" i="1"/>
  <c r="AT178" i="1"/>
  <c r="AT179" i="1"/>
  <c r="AT165" i="1"/>
  <c r="AT166" i="1"/>
  <c r="AT180" i="1"/>
  <c r="AT172" i="1"/>
  <c r="AT173" i="1"/>
  <c r="AT175" i="1"/>
  <c r="AT176" i="1"/>
  <c r="AT187" i="1"/>
  <c r="AT183" i="1"/>
  <c r="AT184" i="1"/>
  <c r="AT185" i="1"/>
  <c r="AT195" i="1"/>
  <c r="AT196" i="1"/>
  <c r="AT192" i="1"/>
  <c r="AT193" i="1"/>
  <c r="AT197" i="1"/>
  <c r="AT198" i="1"/>
  <c r="AT199" i="1"/>
  <c r="AT204" i="1"/>
  <c r="AT205" i="1"/>
  <c r="AT206" i="1"/>
  <c r="AT207" i="1"/>
  <c r="AT191" i="1"/>
  <c r="AT200" i="1"/>
  <c r="AT201" i="1"/>
  <c r="AT202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BJ201" i="1"/>
  <c r="BB201" i="1"/>
  <c r="AJ201" i="1"/>
  <c r="AI201" i="1"/>
  <c r="AH201" i="1"/>
  <c r="AG201" i="1"/>
  <c r="AC201" i="1"/>
  <c r="P201" i="1"/>
  <c r="N201" i="1"/>
  <c r="BJ200" i="1"/>
  <c r="BB200" i="1"/>
  <c r="AJ200" i="1"/>
  <c r="AI200" i="1"/>
  <c r="AH200" i="1"/>
  <c r="AG200" i="1"/>
  <c r="AC200" i="1"/>
  <c r="P200" i="1"/>
  <c r="Q200" i="1" s="1"/>
  <c r="N200" i="1"/>
  <c r="BJ204" i="1"/>
  <c r="BB204" i="1"/>
  <c r="BM204" i="1" s="1"/>
  <c r="AJ204" i="1"/>
  <c r="AI204" i="1"/>
  <c r="AH204" i="1"/>
  <c r="AG204" i="1"/>
  <c r="AC204" i="1"/>
  <c r="P204" i="1"/>
  <c r="S204" i="1" s="1"/>
  <c r="U204" i="1" s="1"/>
  <c r="N204" i="1"/>
  <c r="BJ197" i="1"/>
  <c r="BB197" i="1"/>
  <c r="AJ197" i="1"/>
  <c r="AI197" i="1"/>
  <c r="AH197" i="1"/>
  <c r="AG197" i="1"/>
  <c r="AC197" i="1"/>
  <c r="P197" i="1"/>
  <c r="Q197" i="1" s="1"/>
  <c r="N197" i="1"/>
  <c r="BJ185" i="1"/>
  <c r="BB185" i="1"/>
  <c r="AJ185" i="1"/>
  <c r="AI185" i="1"/>
  <c r="AH185" i="1"/>
  <c r="AG185" i="1"/>
  <c r="AL185" i="1" s="1"/>
  <c r="AC185" i="1"/>
  <c r="P185" i="1"/>
  <c r="N185" i="1"/>
  <c r="BJ196" i="1"/>
  <c r="BB196" i="1"/>
  <c r="AJ196" i="1"/>
  <c r="AI196" i="1"/>
  <c r="AH196" i="1"/>
  <c r="AG196" i="1"/>
  <c r="AC196" i="1"/>
  <c r="P196" i="1"/>
  <c r="N196" i="1"/>
  <c r="BJ195" i="1"/>
  <c r="BB195" i="1"/>
  <c r="AJ195" i="1"/>
  <c r="AI195" i="1"/>
  <c r="AH195" i="1"/>
  <c r="AG195" i="1"/>
  <c r="AL195" i="1" s="1"/>
  <c r="AC195" i="1"/>
  <c r="P195" i="1"/>
  <c r="S195" i="1" s="1"/>
  <c r="U195" i="1" s="1"/>
  <c r="N195" i="1"/>
  <c r="BJ184" i="1"/>
  <c r="BB184" i="1"/>
  <c r="AJ184" i="1"/>
  <c r="AI184" i="1"/>
  <c r="AH184" i="1"/>
  <c r="AG184" i="1"/>
  <c r="AC184" i="1"/>
  <c r="P184" i="1"/>
  <c r="Q184" i="1" s="1"/>
  <c r="N184" i="1"/>
  <c r="BJ183" i="1"/>
  <c r="BB183" i="1"/>
  <c r="AJ183" i="1"/>
  <c r="AI183" i="1"/>
  <c r="AH183" i="1"/>
  <c r="AG183" i="1"/>
  <c r="AC183" i="1"/>
  <c r="P183" i="1"/>
  <c r="Q183" i="1" s="1"/>
  <c r="N183" i="1"/>
  <c r="BJ155" i="1"/>
  <c r="BB155" i="1"/>
  <c r="AK155" i="1"/>
  <c r="AJ155" i="1"/>
  <c r="AI155" i="1"/>
  <c r="AH155" i="1"/>
  <c r="AG155" i="1"/>
  <c r="AC155" i="1"/>
  <c r="P155" i="1"/>
  <c r="N155" i="1"/>
  <c r="BJ152" i="1"/>
  <c r="BB152" i="1"/>
  <c r="AK152" i="1"/>
  <c r="AJ152" i="1"/>
  <c r="AI152" i="1"/>
  <c r="AH152" i="1"/>
  <c r="AG152" i="1"/>
  <c r="AL152" i="1" s="1"/>
  <c r="AC152" i="1"/>
  <c r="P152" i="1"/>
  <c r="N152" i="1"/>
  <c r="BJ149" i="1"/>
  <c r="BB149" i="1"/>
  <c r="BM149" i="1" s="1"/>
  <c r="AT149" i="1"/>
  <c r="AJ149" i="1"/>
  <c r="AI149" i="1"/>
  <c r="AH149" i="1"/>
  <c r="AG149" i="1"/>
  <c r="AC149" i="1"/>
  <c r="P149" i="1"/>
  <c r="S149" i="1" s="1"/>
  <c r="U149" i="1" s="1"/>
  <c r="N149" i="1"/>
  <c r="BJ148" i="1"/>
  <c r="BB148" i="1"/>
  <c r="AJ148" i="1"/>
  <c r="AI148" i="1"/>
  <c r="AH148" i="1"/>
  <c r="AG148" i="1"/>
  <c r="AC148" i="1"/>
  <c r="P148" i="1"/>
  <c r="S148" i="1" s="1"/>
  <c r="U148" i="1" s="1"/>
  <c r="N148" i="1"/>
  <c r="BJ147" i="1"/>
  <c r="BB147" i="1"/>
  <c r="AJ147" i="1"/>
  <c r="AI147" i="1"/>
  <c r="AH147" i="1"/>
  <c r="AG147" i="1"/>
  <c r="AC147" i="1"/>
  <c r="P147" i="1"/>
  <c r="N147" i="1"/>
  <c r="BJ126" i="1"/>
  <c r="BB126" i="1"/>
  <c r="AT126" i="1"/>
  <c r="BL126" i="1" s="1"/>
  <c r="AJ126" i="1"/>
  <c r="AI126" i="1"/>
  <c r="AH126" i="1"/>
  <c r="AG126" i="1"/>
  <c r="AC126" i="1"/>
  <c r="P126" i="1"/>
  <c r="N126" i="1"/>
  <c r="BJ125" i="1"/>
  <c r="BB125" i="1"/>
  <c r="AJ125" i="1"/>
  <c r="AI125" i="1"/>
  <c r="AH125" i="1"/>
  <c r="AG125" i="1"/>
  <c r="AC125" i="1"/>
  <c r="P125" i="1"/>
  <c r="Q125" i="1" s="1"/>
  <c r="N125" i="1"/>
  <c r="BJ124" i="1"/>
  <c r="BB124" i="1"/>
  <c r="AJ124" i="1"/>
  <c r="AI124" i="1"/>
  <c r="AH124" i="1"/>
  <c r="AG124" i="1"/>
  <c r="AC124" i="1"/>
  <c r="P124" i="1"/>
  <c r="S124" i="1" s="1"/>
  <c r="U124" i="1" s="1"/>
  <c r="N124" i="1"/>
  <c r="BJ127" i="1"/>
  <c r="BB127" i="1"/>
  <c r="AJ127" i="1"/>
  <c r="AI127" i="1"/>
  <c r="AH127" i="1"/>
  <c r="AG127" i="1"/>
  <c r="AC127" i="1"/>
  <c r="P127" i="1"/>
  <c r="N127" i="1"/>
  <c r="BJ103" i="1"/>
  <c r="BB103" i="1"/>
  <c r="AK103" i="1"/>
  <c r="AJ103" i="1"/>
  <c r="AI103" i="1"/>
  <c r="AH103" i="1"/>
  <c r="AG103" i="1"/>
  <c r="AC103" i="1"/>
  <c r="P103" i="1"/>
  <c r="S103" i="1" s="1"/>
  <c r="U103" i="1" s="1"/>
  <c r="N103" i="1"/>
  <c r="BJ94" i="1"/>
  <c r="BB94" i="1"/>
  <c r="AT94" i="1"/>
  <c r="AJ94" i="1"/>
  <c r="AI94" i="1"/>
  <c r="AH94" i="1"/>
  <c r="AG94" i="1"/>
  <c r="AC94" i="1"/>
  <c r="P94" i="1"/>
  <c r="S94" i="1" s="1"/>
  <c r="U94" i="1" s="1"/>
  <c r="N94" i="1"/>
  <c r="BJ70" i="1"/>
  <c r="BB70" i="1"/>
  <c r="AJ70" i="1"/>
  <c r="AI70" i="1"/>
  <c r="AH70" i="1"/>
  <c r="AG70" i="1"/>
  <c r="AC70" i="1"/>
  <c r="P70" i="1"/>
  <c r="Q70" i="1" s="1"/>
  <c r="N70" i="1"/>
  <c r="BJ69" i="1"/>
  <c r="BB69" i="1"/>
  <c r="AJ69" i="1"/>
  <c r="AI69" i="1"/>
  <c r="AH69" i="1"/>
  <c r="AG69" i="1"/>
  <c r="AC69" i="1"/>
  <c r="P69" i="1"/>
  <c r="N69" i="1"/>
  <c r="BJ68" i="1"/>
  <c r="BB68" i="1"/>
  <c r="AJ68" i="1"/>
  <c r="AI68" i="1"/>
  <c r="AH68" i="1"/>
  <c r="AG68" i="1"/>
  <c r="AL68" i="1" s="1"/>
  <c r="AC68" i="1"/>
  <c r="P68" i="1"/>
  <c r="N68" i="1"/>
  <c r="BJ48" i="1"/>
  <c r="BB48" i="1"/>
  <c r="AJ48" i="1"/>
  <c r="AI48" i="1"/>
  <c r="AH48" i="1"/>
  <c r="AG48" i="1"/>
  <c r="AC48" i="1"/>
  <c r="P48" i="1"/>
  <c r="N48" i="1"/>
  <c r="BJ47" i="1"/>
  <c r="BB47" i="1"/>
  <c r="AJ47" i="1"/>
  <c r="AI47" i="1"/>
  <c r="AH47" i="1"/>
  <c r="AG47" i="1"/>
  <c r="AC47" i="1"/>
  <c r="P47" i="1"/>
  <c r="Q47" i="1" s="1"/>
  <c r="N47" i="1"/>
  <c r="BJ46" i="1"/>
  <c r="BB46" i="1"/>
  <c r="AJ46" i="1"/>
  <c r="AI46" i="1"/>
  <c r="AH46" i="1"/>
  <c r="AG46" i="1"/>
  <c r="AC46" i="1"/>
  <c r="P46" i="1"/>
  <c r="Q46" i="1" s="1"/>
  <c r="N46" i="1"/>
  <c r="BJ43" i="1"/>
  <c r="BB43" i="1"/>
  <c r="AJ43" i="1"/>
  <c r="AI43" i="1"/>
  <c r="AH43" i="1"/>
  <c r="AG43" i="1"/>
  <c r="AC43" i="1"/>
  <c r="P43" i="1"/>
  <c r="N43" i="1"/>
  <c r="BJ39" i="1"/>
  <c r="BB39" i="1"/>
  <c r="AJ39" i="1"/>
  <c r="AI39" i="1"/>
  <c r="AH39" i="1"/>
  <c r="AG39" i="1"/>
  <c r="AC39" i="1"/>
  <c r="P39" i="1"/>
  <c r="N39" i="1"/>
  <c r="BJ38" i="1"/>
  <c r="BB38" i="1"/>
  <c r="AJ38" i="1"/>
  <c r="AI38" i="1"/>
  <c r="AH38" i="1"/>
  <c r="AG38" i="1"/>
  <c r="AC38" i="1"/>
  <c r="P38" i="1"/>
  <c r="S38" i="1" s="1"/>
  <c r="U38" i="1" s="1"/>
  <c r="N38" i="1"/>
  <c r="BJ11" i="1"/>
  <c r="BB11" i="1"/>
  <c r="AJ11" i="1"/>
  <c r="AI11" i="1"/>
  <c r="AH11" i="1"/>
  <c r="AG11" i="1"/>
  <c r="AC11" i="1"/>
  <c r="P11" i="1"/>
  <c r="Q11" i="1" s="1"/>
  <c r="N11" i="1"/>
  <c r="BJ10" i="1"/>
  <c r="BB10" i="1"/>
  <c r="AJ10" i="1"/>
  <c r="AI10" i="1"/>
  <c r="AH10" i="1"/>
  <c r="AG10" i="1"/>
  <c r="AC10" i="1"/>
  <c r="P10" i="1"/>
  <c r="N10" i="1"/>
  <c r="L3" i="2"/>
  <c r="M3" i="2"/>
  <c r="L109" i="2"/>
  <c r="M109" i="2"/>
  <c r="L108" i="2"/>
  <c r="M108" i="2"/>
  <c r="L107" i="2"/>
  <c r="M107" i="2"/>
  <c r="L106" i="2"/>
  <c r="M106" i="2"/>
  <c r="L105" i="2"/>
  <c r="M105" i="2"/>
  <c r="L104" i="2"/>
  <c r="M104" i="2"/>
  <c r="L103" i="2"/>
  <c r="M103" i="2"/>
  <c r="L102" i="2"/>
  <c r="M102" i="2"/>
  <c r="L101" i="2"/>
  <c r="M101" i="2"/>
  <c r="L100" i="2"/>
  <c r="M100" i="2" s="1"/>
  <c r="L99" i="2"/>
  <c r="M99" i="2"/>
  <c r="L98" i="2"/>
  <c r="M98" i="2"/>
  <c r="L97" i="2"/>
  <c r="M97" i="2"/>
  <c r="L96" i="2"/>
  <c r="M96" i="2" s="1"/>
  <c r="L95" i="2"/>
  <c r="M95" i="2"/>
  <c r="L94" i="2"/>
  <c r="M94" i="2"/>
  <c r="L93" i="2"/>
  <c r="M93" i="2"/>
  <c r="L92" i="2"/>
  <c r="M92" i="2" s="1"/>
  <c r="L91" i="2"/>
  <c r="M91" i="2"/>
  <c r="L90" i="2"/>
  <c r="M90" i="2"/>
  <c r="L89" i="2"/>
  <c r="M89" i="2"/>
  <c r="L88" i="2"/>
  <c r="M88" i="2" s="1"/>
  <c r="L87" i="2"/>
  <c r="M87" i="2"/>
  <c r="L86" i="2"/>
  <c r="M86" i="2"/>
  <c r="L85" i="2"/>
  <c r="M85" i="2"/>
  <c r="L84" i="2"/>
  <c r="M84" i="2" s="1"/>
  <c r="L83" i="2"/>
  <c r="M83" i="2"/>
  <c r="L82" i="2"/>
  <c r="M82" i="2"/>
  <c r="L81" i="2"/>
  <c r="M81" i="2"/>
  <c r="L80" i="2"/>
  <c r="M80" i="2" s="1"/>
  <c r="L79" i="2"/>
  <c r="M79" i="2"/>
  <c r="L78" i="2"/>
  <c r="M78" i="2"/>
  <c r="L77" i="2"/>
  <c r="M77" i="2"/>
  <c r="L76" i="2"/>
  <c r="M76" i="2" s="1"/>
  <c r="L75" i="2"/>
  <c r="M75" i="2"/>
  <c r="L74" i="2"/>
  <c r="M74" i="2"/>
  <c r="L73" i="2"/>
  <c r="M73" i="2"/>
  <c r="L72" i="2"/>
  <c r="M72" i="2" s="1"/>
  <c r="L71" i="2"/>
  <c r="M71" i="2"/>
  <c r="L70" i="2"/>
  <c r="M70" i="2"/>
  <c r="L69" i="2"/>
  <c r="M69" i="2"/>
  <c r="L68" i="2"/>
  <c r="M68" i="2" s="1"/>
  <c r="L67" i="2"/>
  <c r="M67" i="2"/>
  <c r="L66" i="2"/>
  <c r="M66" i="2"/>
  <c r="L65" i="2"/>
  <c r="M65" i="2"/>
  <c r="L64" i="2"/>
  <c r="M64" i="2" s="1"/>
  <c r="L63" i="2"/>
  <c r="M63" i="2"/>
  <c r="L62" i="2"/>
  <c r="M62" i="2"/>
  <c r="L61" i="2"/>
  <c r="M61" i="2"/>
  <c r="L60" i="2"/>
  <c r="M60" i="2" s="1"/>
  <c r="L59" i="2"/>
  <c r="M59" i="2"/>
  <c r="L58" i="2"/>
  <c r="M58" i="2"/>
  <c r="L57" i="2"/>
  <c r="M57" i="2"/>
  <c r="L56" i="2"/>
  <c r="M56" i="2" s="1"/>
  <c r="L55" i="2"/>
  <c r="M55" i="2"/>
  <c r="L54" i="2"/>
  <c r="M54" i="2"/>
  <c r="L53" i="2"/>
  <c r="M53" i="2"/>
  <c r="L52" i="2"/>
  <c r="M52" i="2" s="1"/>
  <c r="L51" i="2"/>
  <c r="M51" i="2"/>
  <c r="L50" i="2"/>
  <c r="M50" i="2"/>
  <c r="L49" i="2"/>
  <c r="M49" i="2"/>
  <c r="L48" i="2"/>
  <c r="M48" i="2" s="1"/>
  <c r="L47" i="2"/>
  <c r="M47" i="2"/>
  <c r="L46" i="2"/>
  <c r="M46" i="2"/>
  <c r="L45" i="2"/>
  <c r="M45" i="2"/>
  <c r="L44" i="2"/>
  <c r="M44" i="2" s="1"/>
  <c r="L43" i="2"/>
  <c r="M43" i="2"/>
  <c r="L42" i="2"/>
  <c r="M42" i="2"/>
  <c r="L41" i="2"/>
  <c r="M41" i="2" s="1"/>
  <c r="L40" i="2"/>
  <c r="M40" i="2"/>
  <c r="L39" i="2"/>
  <c r="M39" i="2" s="1"/>
  <c r="L38" i="2"/>
  <c r="M38" i="2"/>
  <c r="L37" i="2"/>
  <c r="M37" i="2" s="1"/>
  <c r="L36" i="2"/>
  <c r="M36" i="2" s="1"/>
  <c r="L35" i="2"/>
  <c r="M35" i="2" s="1"/>
  <c r="L34" i="2"/>
  <c r="M34" i="2"/>
  <c r="L33" i="2"/>
  <c r="M33" i="2" s="1"/>
  <c r="L32" i="2"/>
  <c r="M32" i="2" s="1"/>
  <c r="L31" i="2"/>
  <c r="M31" i="2"/>
  <c r="L30" i="2"/>
  <c r="M30" i="2"/>
  <c r="L29" i="2"/>
  <c r="M29" i="2" s="1"/>
  <c r="L28" i="2"/>
  <c r="M28" i="2"/>
  <c r="L27" i="2"/>
  <c r="M27" i="2" s="1"/>
  <c r="L26" i="2"/>
  <c r="M26" i="2"/>
  <c r="L25" i="2"/>
  <c r="M25" i="2" s="1"/>
  <c r="L24" i="2"/>
  <c r="M24" i="2" s="1"/>
  <c r="L23" i="2"/>
  <c r="M23" i="2" s="1"/>
  <c r="L22" i="2"/>
  <c r="M22" i="2"/>
  <c r="L21" i="2"/>
  <c r="M21" i="2" s="1"/>
  <c r="L20" i="2"/>
  <c r="M20" i="2"/>
  <c r="L19" i="2"/>
  <c r="M19" i="2"/>
  <c r="L18" i="2"/>
  <c r="M18" i="2"/>
  <c r="L17" i="2"/>
  <c r="M17" i="2" s="1"/>
  <c r="L16" i="2"/>
  <c r="M16" i="2" s="1"/>
  <c r="L15" i="2"/>
  <c r="M15" i="2" s="1"/>
  <c r="L14" i="2"/>
  <c r="M14" i="2"/>
  <c r="L13" i="2"/>
  <c r="M13" i="2" s="1"/>
  <c r="L12" i="2"/>
  <c r="M12" i="2" s="1"/>
  <c r="L11" i="2"/>
  <c r="M11" i="2"/>
  <c r="L10" i="2"/>
  <c r="M10" i="2"/>
  <c r="L9" i="2"/>
  <c r="M9" i="2" s="1"/>
  <c r="L8" i="2"/>
  <c r="M8" i="2"/>
  <c r="L7" i="2"/>
  <c r="M7" i="2" s="1"/>
  <c r="L6" i="2"/>
  <c r="M6" i="2"/>
  <c r="L5" i="2"/>
  <c r="M5" i="2" s="1"/>
  <c r="L4" i="2"/>
  <c r="M4" i="2" s="1"/>
  <c r="BJ310" i="1"/>
  <c r="BB310" i="1"/>
  <c r="N310" i="1"/>
  <c r="AT310" i="1"/>
  <c r="AJ310" i="1"/>
  <c r="AI310" i="1"/>
  <c r="AH310" i="1"/>
  <c r="AG310" i="1"/>
  <c r="AC310" i="1"/>
  <c r="P310" i="1"/>
  <c r="N311" i="1"/>
  <c r="BJ311" i="1"/>
  <c r="BB311" i="1"/>
  <c r="AT311" i="1"/>
  <c r="BL311" i="1" s="1"/>
  <c r="BJ130" i="1"/>
  <c r="BB130" i="1"/>
  <c r="AJ130" i="1"/>
  <c r="AI130" i="1"/>
  <c r="AH130" i="1"/>
  <c r="AG130" i="1"/>
  <c r="AC130" i="1"/>
  <c r="P130" i="1"/>
  <c r="N130" i="1"/>
  <c r="BJ129" i="1"/>
  <c r="BB129" i="1"/>
  <c r="AJ129" i="1"/>
  <c r="AI129" i="1"/>
  <c r="AH129" i="1"/>
  <c r="AG129" i="1"/>
  <c r="AC129" i="1"/>
  <c r="P129" i="1"/>
  <c r="S129" i="1" s="1"/>
  <c r="U129" i="1" s="1"/>
  <c r="N129" i="1"/>
  <c r="BJ128" i="1"/>
  <c r="BB128" i="1"/>
  <c r="AJ128" i="1"/>
  <c r="AI128" i="1"/>
  <c r="AH128" i="1"/>
  <c r="AG128" i="1"/>
  <c r="AC128" i="1"/>
  <c r="P128" i="1"/>
  <c r="Q128" i="1" s="1"/>
  <c r="N128" i="1"/>
  <c r="BJ202" i="1"/>
  <c r="BB202" i="1"/>
  <c r="AJ202" i="1"/>
  <c r="AI202" i="1"/>
  <c r="AH202" i="1"/>
  <c r="AG202" i="1"/>
  <c r="AC202" i="1"/>
  <c r="P202" i="1"/>
  <c r="S202" i="1" s="1"/>
  <c r="U202" i="1" s="1"/>
  <c r="N202" i="1"/>
  <c r="BJ131" i="1"/>
  <c r="BB131" i="1"/>
  <c r="AJ131" i="1"/>
  <c r="AI131" i="1"/>
  <c r="AH131" i="1"/>
  <c r="AG131" i="1"/>
  <c r="AC131" i="1"/>
  <c r="P131" i="1"/>
  <c r="Q131" i="1" s="1"/>
  <c r="N131" i="1"/>
  <c r="BJ74" i="1"/>
  <c r="BB74" i="1"/>
  <c r="AJ74" i="1"/>
  <c r="AI74" i="1"/>
  <c r="AH74" i="1"/>
  <c r="AG74" i="1"/>
  <c r="AC74" i="1"/>
  <c r="P74" i="1"/>
  <c r="Q74" i="1" s="1"/>
  <c r="N74" i="1"/>
  <c r="AT289" i="1"/>
  <c r="AT286" i="1"/>
  <c r="AT287" i="1"/>
  <c r="AT284" i="1"/>
  <c r="AT285" i="1"/>
  <c r="AT283" i="1"/>
  <c r="BJ82" i="1"/>
  <c r="BB82" i="1"/>
  <c r="AJ82" i="1"/>
  <c r="AI82" i="1"/>
  <c r="AH82" i="1"/>
  <c r="AG82" i="1"/>
  <c r="AC82" i="1"/>
  <c r="P82" i="1"/>
  <c r="Q82" i="1" s="1"/>
  <c r="N82" i="1"/>
  <c r="BJ87" i="1"/>
  <c r="BB87" i="1"/>
  <c r="AJ87" i="1"/>
  <c r="AI87" i="1"/>
  <c r="AH87" i="1"/>
  <c r="AG87" i="1"/>
  <c r="AC87" i="1"/>
  <c r="P87" i="1"/>
  <c r="S87" i="1" s="1"/>
  <c r="U87" i="1" s="1"/>
  <c r="N87" i="1"/>
  <c r="BJ86" i="1"/>
  <c r="BB86" i="1"/>
  <c r="AJ86" i="1"/>
  <c r="AI86" i="1"/>
  <c r="AH86" i="1"/>
  <c r="AG86" i="1"/>
  <c r="AC86" i="1"/>
  <c r="P86" i="1"/>
  <c r="N86" i="1"/>
  <c r="BJ85" i="1"/>
  <c r="BB85" i="1"/>
  <c r="AJ85" i="1"/>
  <c r="AI85" i="1"/>
  <c r="AH85" i="1"/>
  <c r="AG85" i="1"/>
  <c r="AL85" i="1" s="1"/>
  <c r="AC85" i="1"/>
  <c r="P85" i="1"/>
  <c r="N85" i="1"/>
  <c r="BJ49" i="1"/>
  <c r="BB49" i="1"/>
  <c r="AJ49" i="1"/>
  <c r="AI49" i="1"/>
  <c r="AH49" i="1"/>
  <c r="AG49" i="1"/>
  <c r="AC49" i="1"/>
  <c r="P49" i="1"/>
  <c r="Q49" i="1" s="1"/>
  <c r="N49" i="1"/>
  <c r="BL49" i="1" s="1"/>
  <c r="BJ293" i="1"/>
  <c r="BB293" i="1"/>
  <c r="AT293" i="1"/>
  <c r="AK293" i="1"/>
  <c r="AJ293" i="1"/>
  <c r="AI293" i="1"/>
  <c r="AH293" i="1"/>
  <c r="AG293" i="1"/>
  <c r="BJ292" i="1"/>
  <c r="BB292" i="1"/>
  <c r="AT292" i="1"/>
  <c r="AK292" i="1"/>
  <c r="AJ292" i="1"/>
  <c r="AI292" i="1"/>
  <c r="AH292" i="1"/>
  <c r="AG292" i="1"/>
  <c r="BJ291" i="1"/>
  <c r="BB291" i="1"/>
  <c r="AT291" i="1"/>
  <c r="AK291" i="1"/>
  <c r="AJ291" i="1"/>
  <c r="AI291" i="1"/>
  <c r="AH291" i="1"/>
  <c r="AG291" i="1"/>
  <c r="BJ111" i="1"/>
  <c r="BB111" i="1"/>
  <c r="BJ107" i="1"/>
  <c r="BB107" i="1"/>
  <c r="BJ108" i="1"/>
  <c r="BB108" i="1"/>
  <c r="BJ110" i="1"/>
  <c r="BB110" i="1"/>
  <c r="BJ109" i="1"/>
  <c r="BB109" i="1"/>
  <c r="BJ106" i="1"/>
  <c r="BB106" i="1"/>
  <c r="BJ105" i="1"/>
  <c r="BB105" i="1"/>
  <c r="AK105" i="1"/>
  <c r="AJ105" i="1"/>
  <c r="AI105" i="1"/>
  <c r="AH105" i="1"/>
  <c r="AG105" i="1"/>
  <c r="AC105" i="1"/>
  <c r="P105" i="1"/>
  <c r="S105" i="1" s="1"/>
  <c r="U105" i="1" s="1"/>
  <c r="N105" i="1"/>
  <c r="BJ104" i="1"/>
  <c r="BB104" i="1"/>
  <c r="AK104" i="1"/>
  <c r="AJ104" i="1"/>
  <c r="AI104" i="1"/>
  <c r="AH104" i="1"/>
  <c r="AG104" i="1"/>
  <c r="AC104" i="1"/>
  <c r="P104" i="1"/>
  <c r="N104" i="1"/>
  <c r="BJ99" i="1"/>
  <c r="BB99" i="1"/>
  <c r="AJ99" i="1"/>
  <c r="AI99" i="1"/>
  <c r="AH99" i="1"/>
  <c r="AG99" i="1"/>
  <c r="AC99" i="1"/>
  <c r="P99" i="1"/>
  <c r="S99" i="1" s="1"/>
  <c r="U99" i="1" s="1"/>
  <c r="N99" i="1"/>
  <c r="BJ120" i="1"/>
  <c r="BB120" i="1"/>
  <c r="AJ120" i="1"/>
  <c r="AI120" i="1"/>
  <c r="AH120" i="1"/>
  <c r="AG120" i="1"/>
  <c r="AC120" i="1"/>
  <c r="P120" i="1"/>
  <c r="S120" i="1" s="1"/>
  <c r="U120" i="1" s="1"/>
  <c r="N120" i="1"/>
  <c r="BJ141" i="1"/>
  <c r="BB141" i="1"/>
  <c r="AK141" i="1"/>
  <c r="AJ141" i="1"/>
  <c r="AI141" i="1"/>
  <c r="AH141" i="1"/>
  <c r="AG141" i="1"/>
  <c r="AC141" i="1"/>
  <c r="P141" i="1"/>
  <c r="N141" i="1"/>
  <c r="BJ140" i="1"/>
  <c r="BB140" i="1"/>
  <c r="AK140" i="1"/>
  <c r="AJ140" i="1"/>
  <c r="AI140" i="1"/>
  <c r="AH140" i="1"/>
  <c r="AG140" i="1"/>
  <c r="AC140" i="1"/>
  <c r="P140" i="1"/>
  <c r="S140" i="1" s="1"/>
  <c r="U140" i="1" s="1"/>
  <c r="N140" i="1"/>
  <c r="BB118" i="1"/>
  <c r="BB117" i="1"/>
  <c r="BB116" i="1"/>
  <c r="BB115" i="1"/>
  <c r="BB114" i="1"/>
  <c r="BB113" i="1"/>
  <c r="BJ112" i="1"/>
  <c r="BB112" i="1"/>
  <c r="AJ112" i="1"/>
  <c r="AI112" i="1"/>
  <c r="AH112" i="1"/>
  <c r="AG112" i="1"/>
  <c r="AC112" i="1"/>
  <c r="P112" i="1"/>
  <c r="Q112" i="1" s="1"/>
  <c r="N112" i="1"/>
  <c r="BJ170" i="1"/>
  <c r="BB170" i="1"/>
  <c r="AT170" i="1"/>
  <c r="AK170" i="1"/>
  <c r="AJ170" i="1"/>
  <c r="AI170" i="1"/>
  <c r="AH170" i="1"/>
  <c r="AG170" i="1"/>
  <c r="AL170" i="1" s="1"/>
  <c r="AC170" i="1"/>
  <c r="P170" i="1"/>
  <c r="S170" i="1" s="1"/>
  <c r="U170" i="1" s="1"/>
  <c r="N170" i="1"/>
  <c r="BL170" i="1" s="1"/>
  <c r="BJ167" i="1"/>
  <c r="BB167" i="1"/>
  <c r="AT167" i="1"/>
  <c r="AK167" i="1"/>
  <c r="AJ167" i="1"/>
  <c r="AI167" i="1"/>
  <c r="AH167" i="1"/>
  <c r="AG167" i="1"/>
  <c r="AC167" i="1"/>
  <c r="P167" i="1"/>
  <c r="Q167" i="1" s="1"/>
  <c r="N167" i="1"/>
  <c r="BL167" i="1" s="1"/>
  <c r="BJ160" i="1"/>
  <c r="BB160" i="1"/>
  <c r="AK160" i="1"/>
  <c r="AJ160" i="1"/>
  <c r="AI160" i="1"/>
  <c r="AH160" i="1"/>
  <c r="AG160" i="1"/>
  <c r="AC160" i="1"/>
  <c r="P160" i="1"/>
  <c r="S160" i="1" s="1"/>
  <c r="U160" i="1" s="1"/>
  <c r="N160" i="1"/>
  <c r="BJ163" i="1"/>
  <c r="BB163" i="1"/>
  <c r="AK163" i="1"/>
  <c r="AJ163" i="1"/>
  <c r="AI163" i="1"/>
  <c r="AH163" i="1"/>
  <c r="AG163" i="1"/>
  <c r="AC163" i="1"/>
  <c r="P163" i="1"/>
  <c r="N163" i="1"/>
  <c r="BJ44" i="1"/>
  <c r="BB44" i="1"/>
  <c r="AJ44" i="1"/>
  <c r="AI44" i="1"/>
  <c r="AH44" i="1"/>
  <c r="AG44" i="1"/>
  <c r="AL44" i="1" s="1"/>
  <c r="AC44" i="1"/>
  <c r="P44" i="1"/>
  <c r="S44" i="1" s="1"/>
  <c r="U44" i="1" s="1"/>
  <c r="N44" i="1"/>
  <c r="BJ40" i="1"/>
  <c r="BB40" i="1"/>
  <c r="AJ40" i="1"/>
  <c r="AI40" i="1"/>
  <c r="AH40" i="1"/>
  <c r="AG40" i="1"/>
  <c r="AC40" i="1"/>
  <c r="P40" i="1"/>
  <c r="Q40" i="1" s="1"/>
  <c r="N40" i="1"/>
  <c r="AT280" i="1"/>
  <c r="BJ54" i="1"/>
  <c r="BB54" i="1"/>
  <c r="AJ54" i="1"/>
  <c r="AI54" i="1"/>
  <c r="AH54" i="1"/>
  <c r="AG54" i="1"/>
  <c r="AC54" i="1"/>
  <c r="P54" i="1"/>
  <c r="Q54" i="1" s="1"/>
  <c r="N54" i="1"/>
  <c r="BM54" i="1" s="1"/>
  <c r="S3" i="2"/>
  <c r="T3" i="2"/>
  <c r="S127" i="2"/>
  <c r="T127" i="2"/>
  <c r="S126" i="2"/>
  <c r="T126" i="2" s="1"/>
  <c r="S125" i="2"/>
  <c r="T125" i="2" s="1"/>
  <c r="S124" i="2"/>
  <c r="T124" i="2" s="1"/>
  <c r="S123" i="2"/>
  <c r="T123" i="2"/>
  <c r="S122" i="2"/>
  <c r="T122" i="2" s="1"/>
  <c r="S121" i="2"/>
  <c r="T121" i="2" s="1"/>
  <c r="S120" i="2"/>
  <c r="T120" i="2"/>
  <c r="S119" i="2"/>
  <c r="T119" i="2"/>
  <c r="S118" i="2"/>
  <c r="T118" i="2" s="1"/>
  <c r="S117" i="2"/>
  <c r="T117" i="2" s="1"/>
  <c r="S116" i="2"/>
  <c r="T116" i="2" s="1"/>
  <c r="S115" i="2"/>
  <c r="T115" i="2"/>
  <c r="S114" i="2"/>
  <c r="T114" i="2" s="1"/>
  <c r="S113" i="2"/>
  <c r="T113" i="2" s="1"/>
  <c r="S112" i="2"/>
  <c r="T112" i="2" s="1"/>
  <c r="S111" i="2"/>
  <c r="T111" i="2"/>
  <c r="S110" i="2"/>
  <c r="T110" i="2" s="1"/>
  <c r="S109" i="2"/>
  <c r="T109" i="2" s="1"/>
  <c r="S108" i="2"/>
  <c r="T108" i="2" s="1"/>
  <c r="S107" i="2"/>
  <c r="T107" i="2"/>
  <c r="S106" i="2"/>
  <c r="T106" i="2" s="1"/>
  <c r="S105" i="2"/>
  <c r="T105" i="2" s="1"/>
  <c r="S104" i="2"/>
  <c r="T104" i="2"/>
  <c r="S103" i="2"/>
  <c r="T103" i="2"/>
  <c r="S102" i="2"/>
  <c r="T102" i="2" s="1"/>
  <c r="S101" i="2"/>
  <c r="T101" i="2" s="1"/>
  <c r="S100" i="2"/>
  <c r="T100" i="2" s="1"/>
  <c r="S99" i="2"/>
  <c r="T99" i="2"/>
  <c r="S98" i="2"/>
  <c r="T98" i="2" s="1"/>
  <c r="S97" i="2"/>
  <c r="T97" i="2" s="1"/>
  <c r="S96" i="2"/>
  <c r="T96" i="2" s="1"/>
  <c r="S95" i="2"/>
  <c r="T95" i="2"/>
  <c r="S94" i="2"/>
  <c r="T94" i="2" s="1"/>
  <c r="S93" i="2"/>
  <c r="T93" i="2" s="1"/>
  <c r="S92" i="2"/>
  <c r="T92" i="2" s="1"/>
  <c r="S91" i="2"/>
  <c r="T91" i="2"/>
  <c r="S90" i="2"/>
  <c r="T90" i="2" s="1"/>
  <c r="S89" i="2"/>
  <c r="T89" i="2" s="1"/>
  <c r="S88" i="2"/>
  <c r="T88" i="2"/>
  <c r="S87" i="2"/>
  <c r="T87" i="2"/>
  <c r="S86" i="2"/>
  <c r="T86" i="2" s="1"/>
  <c r="S85" i="2"/>
  <c r="T85" i="2" s="1"/>
  <c r="S84" i="2"/>
  <c r="T84" i="2" s="1"/>
  <c r="S83" i="2"/>
  <c r="T83" i="2"/>
  <c r="S82" i="2"/>
  <c r="T82" i="2" s="1"/>
  <c r="S81" i="2"/>
  <c r="T81" i="2" s="1"/>
  <c r="S80" i="2"/>
  <c r="T80" i="2" s="1"/>
  <c r="S79" i="2"/>
  <c r="T79" i="2"/>
  <c r="S78" i="2"/>
  <c r="T78" i="2" s="1"/>
  <c r="S77" i="2"/>
  <c r="T77" i="2" s="1"/>
  <c r="S76" i="2"/>
  <c r="T76" i="2" s="1"/>
  <c r="S75" i="2"/>
  <c r="T75" i="2"/>
  <c r="S74" i="2"/>
  <c r="T74" i="2" s="1"/>
  <c r="S73" i="2"/>
  <c r="T73" i="2" s="1"/>
  <c r="S72" i="2"/>
  <c r="T72" i="2"/>
  <c r="S71" i="2"/>
  <c r="T71" i="2"/>
  <c r="S70" i="2"/>
  <c r="T70" i="2" s="1"/>
  <c r="S69" i="2"/>
  <c r="T69" i="2" s="1"/>
  <c r="S68" i="2"/>
  <c r="T68" i="2" s="1"/>
  <c r="S67" i="2"/>
  <c r="T67" i="2"/>
  <c r="S66" i="2"/>
  <c r="T66" i="2" s="1"/>
  <c r="S65" i="2"/>
  <c r="T65" i="2" s="1"/>
  <c r="S64" i="2"/>
  <c r="T64" i="2"/>
  <c r="S63" i="2"/>
  <c r="T63" i="2"/>
  <c r="S62" i="2"/>
  <c r="T62" i="2" s="1"/>
  <c r="S61" i="2"/>
  <c r="T61" i="2" s="1"/>
  <c r="S60" i="2"/>
  <c r="T60" i="2" s="1"/>
  <c r="S59" i="2"/>
  <c r="T59" i="2"/>
  <c r="S58" i="2"/>
  <c r="T58" i="2" s="1"/>
  <c r="S57" i="2"/>
  <c r="T57" i="2" s="1"/>
  <c r="S56" i="2"/>
  <c r="T56" i="2"/>
  <c r="S55" i="2"/>
  <c r="T55" i="2"/>
  <c r="S54" i="2"/>
  <c r="T54" i="2" s="1"/>
  <c r="S53" i="2"/>
  <c r="T53" i="2" s="1"/>
  <c r="S52" i="2"/>
  <c r="T52" i="2" s="1"/>
  <c r="S51" i="2"/>
  <c r="T51" i="2"/>
  <c r="S50" i="2"/>
  <c r="T50" i="2" s="1"/>
  <c r="S49" i="2"/>
  <c r="T49" i="2" s="1"/>
  <c r="S48" i="2"/>
  <c r="T48" i="2" s="1"/>
  <c r="S47" i="2"/>
  <c r="T47" i="2"/>
  <c r="S46" i="2"/>
  <c r="T46" i="2" s="1"/>
  <c r="S45" i="2"/>
  <c r="T45" i="2" s="1"/>
  <c r="S44" i="2"/>
  <c r="T44" i="2" s="1"/>
  <c r="S43" i="2"/>
  <c r="T43" i="2"/>
  <c r="S42" i="2"/>
  <c r="T42" i="2" s="1"/>
  <c r="S41" i="2"/>
  <c r="T41" i="2" s="1"/>
  <c r="S40" i="2"/>
  <c r="T40" i="2"/>
  <c r="S39" i="2"/>
  <c r="T39" i="2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/>
  <c r="S31" i="2"/>
  <c r="T31" i="2" s="1"/>
  <c r="S30" i="2"/>
  <c r="T30" i="2" s="1"/>
  <c r="S29" i="2"/>
  <c r="T29" i="2" s="1"/>
  <c r="S28" i="2"/>
  <c r="T28" i="2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/>
  <c r="S7" i="2"/>
  <c r="T7" i="2" s="1"/>
  <c r="S6" i="2"/>
  <c r="T6" i="2" s="1"/>
  <c r="S5" i="2"/>
  <c r="T5" i="2" s="1"/>
  <c r="S4" i="2"/>
  <c r="T4" i="2" s="1"/>
  <c r="BB157" i="1"/>
  <c r="AK157" i="1"/>
  <c r="AJ157" i="1"/>
  <c r="AI157" i="1"/>
  <c r="AH157" i="1"/>
  <c r="AG157" i="1"/>
  <c r="AC157" i="1"/>
  <c r="AV1" i="1"/>
  <c r="AN1" i="1"/>
  <c r="BB285" i="1"/>
  <c r="AJ285" i="1"/>
  <c r="AI285" i="1"/>
  <c r="AH285" i="1"/>
  <c r="AG285" i="1"/>
  <c r="AC285" i="1"/>
  <c r="BB282" i="1"/>
  <c r="AT282" i="1"/>
  <c r="AJ282" i="1"/>
  <c r="AI282" i="1"/>
  <c r="AH282" i="1"/>
  <c r="AG282" i="1"/>
  <c r="AC282" i="1"/>
  <c r="BB281" i="1"/>
  <c r="AT281" i="1"/>
  <c r="AJ281" i="1"/>
  <c r="AI281" i="1"/>
  <c r="AH281" i="1"/>
  <c r="AG281" i="1"/>
  <c r="AL281" i="1" s="1"/>
  <c r="AC281" i="1"/>
  <c r="BJ138" i="1"/>
  <c r="BB138" i="1"/>
  <c r="AJ138" i="1"/>
  <c r="AI138" i="1"/>
  <c r="AH138" i="1"/>
  <c r="AG138" i="1"/>
  <c r="AC138" i="1"/>
  <c r="BJ84" i="1"/>
  <c r="BB84" i="1"/>
  <c r="AJ84" i="1"/>
  <c r="AI84" i="1"/>
  <c r="AH84" i="1"/>
  <c r="AG84" i="1"/>
  <c r="AC84" i="1"/>
  <c r="BJ83" i="1"/>
  <c r="BB83" i="1"/>
  <c r="AJ83" i="1"/>
  <c r="AI83" i="1"/>
  <c r="AH83" i="1"/>
  <c r="AG83" i="1"/>
  <c r="AL83" i="1" s="1"/>
  <c r="AC83" i="1"/>
  <c r="BB270" i="1"/>
  <c r="AT270" i="1"/>
  <c r="AJ270" i="1"/>
  <c r="AI270" i="1"/>
  <c r="AH270" i="1"/>
  <c r="AG270" i="1"/>
  <c r="AC270" i="1"/>
  <c r="BB269" i="1"/>
  <c r="AT269" i="1"/>
  <c r="AJ269" i="1"/>
  <c r="AI269" i="1"/>
  <c r="AH269" i="1"/>
  <c r="AG269" i="1"/>
  <c r="AC269" i="1"/>
  <c r="BB265" i="1"/>
  <c r="AT265" i="1"/>
  <c r="AJ265" i="1"/>
  <c r="AI265" i="1"/>
  <c r="AH265" i="1"/>
  <c r="AG265" i="1"/>
  <c r="AC265" i="1"/>
  <c r="BJ157" i="1"/>
  <c r="BJ62" i="1"/>
  <c r="BB62" i="1"/>
  <c r="AJ62" i="1"/>
  <c r="AI62" i="1"/>
  <c r="AH62" i="1"/>
  <c r="AG62" i="1"/>
  <c r="AC62" i="1"/>
  <c r="P62" i="1"/>
  <c r="S62" i="1" s="1"/>
  <c r="U62" i="1" s="1"/>
  <c r="N62" i="1"/>
  <c r="BJ285" i="1"/>
  <c r="P285" i="1"/>
  <c r="N285" i="1"/>
  <c r="AT203" i="1"/>
  <c r="BJ203" i="1"/>
  <c r="BB203" i="1"/>
  <c r="AJ203" i="1"/>
  <c r="AI203" i="1"/>
  <c r="AH203" i="1"/>
  <c r="AG203" i="1"/>
  <c r="AC203" i="1"/>
  <c r="P203" i="1"/>
  <c r="N203" i="1"/>
  <c r="P84" i="1"/>
  <c r="S84" i="1" s="1"/>
  <c r="U84" i="1" s="1"/>
  <c r="N84" i="1"/>
  <c r="P83" i="1"/>
  <c r="S83" i="1" s="1"/>
  <c r="U83" i="1" s="1"/>
  <c r="N83" i="1"/>
  <c r="BJ50" i="1"/>
  <c r="BB50" i="1"/>
  <c r="BM50" i="1" s="1"/>
  <c r="AJ50" i="1"/>
  <c r="AI50" i="1"/>
  <c r="AH50" i="1"/>
  <c r="AG50" i="1"/>
  <c r="AC50" i="1"/>
  <c r="P50" i="1"/>
  <c r="S50" i="1" s="1"/>
  <c r="U50" i="1" s="1"/>
  <c r="N50" i="1"/>
  <c r="BL50" i="1" s="1"/>
  <c r="BJ35" i="1"/>
  <c r="BB35" i="1"/>
  <c r="AJ35" i="1"/>
  <c r="AI35" i="1"/>
  <c r="AH35" i="1"/>
  <c r="AG35" i="1"/>
  <c r="AC35" i="1"/>
  <c r="P35" i="1"/>
  <c r="Q35" i="1" s="1"/>
  <c r="N35" i="1"/>
  <c r="BJ34" i="1"/>
  <c r="BB34" i="1"/>
  <c r="AJ34" i="1"/>
  <c r="AI34" i="1"/>
  <c r="AH34" i="1"/>
  <c r="AG34" i="1"/>
  <c r="AC34" i="1"/>
  <c r="P34" i="1"/>
  <c r="Q34" i="1" s="1"/>
  <c r="N34" i="1"/>
  <c r="AC291" i="1"/>
  <c r="P291" i="1"/>
  <c r="N291" i="1"/>
  <c r="BJ290" i="1"/>
  <c r="BB290" i="1"/>
  <c r="AT290" i="1"/>
  <c r="AK290" i="1"/>
  <c r="AJ290" i="1"/>
  <c r="AI290" i="1"/>
  <c r="AH290" i="1"/>
  <c r="AG290" i="1"/>
  <c r="AC290" i="1"/>
  <c r="P290" i="1"/>
  <c r="N290" i="1"/>
  <c r="BJ251" i="1"/>
  <c r="BB251" i="1"/>
  <c r="AT251" i="1"/>
  <c r="AJ251" i="1"/>
  <c r="AI251" i="1"/>
  <c r="AH251" i="1"/>
  <c r="AG251" i="1"/>
  <c r="AC251" i="1"/>
  <c r="P251" i="1"/>
  <c r="N251" i="1"/>
  <c r="BJ250" i="1"/>
  <c r="BB250" i="1"/>
  <c r="AT250" i="1"/>
  <c r="AJ250" i="1"/>
  <c r="AI250" i="1"/>
  <c r="AH250" i="1"/>
  <c r="AG250" i="1"/>
  <c r="AC250" i="1"/>
  <c r="P250" i="1"/>
  <c r="N250" i="1"/>
  <c r="BJ206" i="1"/>
  <c r="BB206" i="1"/>
  <c r="AJ206" i="1"/>
  <c r="AI206" i="1"/>
  <c r="AH206" i="1"/>
  <c r="AG206" i="1"/>
  <c r="AC206" i="1"/>
  <c r="P206" i="1"/>
  <c r="N206" i="1"/>
  <c r="BM206" i="1" s="1"/>
  <c r="BJ117" i="1"/>
  <c r="AJ117" i="1"/>
  <c r="AI117" i="1"/>
  <c r="AH117" i="1"/>
  <c r="AG117" i="1"/>
  <c r="AC117" i="1"/>
  <c r="P117" i="1"/>
  <c r="N117" i="1"/>
  <c r="BJ115" i="1"/>
  <c r="AJ115" i="1"/>
  <c r="AI115" i="1"/>
  <c r="AH115" i="1"/>
  <c r="AG115" i="1"/>
  <c r="AC115" i="1"/>
  <c r="P115" i="1"/>
  <c r="N115" i="1"/>
  <c r="BJ16" i="1"/>
  <c r="BB16" i="1"/>
  <c r="AJ16" i="1"/>
  <c r="AI16" i="1"/>
  <c r="AH16" i="1"/>
  <c r="AG16" i="1"/>
  <c r="AC16" i="1"/>
  <c r="P16" i="1"/>
  <c r="S16" i="1" s="1"/>
  <c r="U16" i="1" s="1"/>
  <c r="N16" i="1"/>
  <c r="BB240" i="1"/>
  <c r="AK240" i="1"/>
  <c r="AJ240" i="1"/>
  <c r="AI240" i="1"/>
  <c r="AH240" i="1"/>
  <c r="AG240" i="1"/>
  <c r="AC240" i="1"/>
  <c r="BB239" i="1"/>
  <c r="AK239" i="1"/>
  <c r="AJ239" i="1"/>
  <c r="AI239" i="1"/>
  <c r="AH239" i="1"/>
  <c r="AG239" i="1"/>
  <c r="AC239" i="1"/>
  <c r="BJ239" i="1"/>
  <c r="P239" i="1"/>
  <c r="Q239" i="1" s="1"/>
  <c r="N239" i="1"/>
  <c r="BJ240" i="1"/>
  <c r="P240" i="1"/>
  <c r="N240" i="1"/>
  <c r="BJ218" i="1"/>
  <c r="BB218" i="1"/>
  <c r="AK218" i="1"/>
  <c r="AJ218" i="1"/>
  <c r="AI218" i="1"/>
  <c r="AH218" i="1"/>
  <c r="AG218" i="1"/>
  <c r="AL218" i="1" s="1"/>
  <c r="AC218" i="1"/>
  <c r="P218" i="1"/>
  <c r="S218" i="1" s="1"/>
  <c r="U218" i="1" s="1"/>
  <c r="N218" i="1"/>
  <c r="BJ219" i="1"/>
  <c r="BB219" i="1"/>
  <c r="AK219" i="1"/>
  <c r="AJ219" i="1"/>
  <c r="AI219" i="1"/>
  <c r="AH219" i="1"/>
  <c r="AG219" i="1"/>
  <c r="AC219" i="1"/>
  <c r="P219" i="1"/>
  <c r="Q219" i="1" s="1"/>
  <c r="N219" i="1"/>
  <c r="BJ76" i="1"/>
  <c r="BB76" i="1"/>
  <c r="AJ76" i="1"/>
  <c r="AI76" i="1"/>
  <c r="AH76" i="1"/>
  <c r="AG76" i="1"/>
  <c r="AC76" i="1"/>
  <c r="P76" i="1"/>
  <c r="S76" i="1" s="1"/>
  <c r="U76" i="1" s="1"/>
  <c r="N76" i="1"/>
  <c r="BJ71" i="1"/>
  <c r="BB71" i="1"/>
  <c r="AJ71" i="1"/>
  <c r="AI71" i="1"/>
  <c r="AH71" i="1"/>
  <c r="AG71" i="1"/>
  <c r="AC71" i="1"/>
  <c r="P71" i="1"/>
  <c r="N71" i="1"/>
  <c r="BJ58" i="1"/>
  <c r="BB58" i="1"/>
  <c r="AJ58" i="1"/>
  <c r="AI58" i="1"/>
  <c r="AH58" i="1"/>
  <c r="AG58" i="1"/>
  <c r="AC58" i="1"/>
  <c r="P58" i="1"/>
  <c r="S58" i="1" s="1"/>
  <c r="U58" i="1" s="1"/>
  <c r="N58" i="1"/>
  <c r="BL58" i="1" s="1"/>
  <c r="BJ61" i="1"/>
  <c r="BB61" i="1"/>
  <c r="AJ61" i="1"/>
  <c r="AI61" i="1"/>
  <c r="AH61" i="1"/>
  <c r="AG61" i="1"/>
  <c r="AC61" i="1"/>
  <c r="P61" i="1"/>
  <c r="Q61" i="1" s="1"/>
  <c r="N61" i="1"/>
  <c r="BL61" i="1" s="1"/>
  <c r="BJ20" i="1"/>
  <c r="BB20" i="1"/>
  <c r="AJ20" i="1"/>
  <c r="AI20" i="1"/>
  <c r="AH20" i="1"/>
  <c r="AG20" i="1"/>
  <c r="AC20" i="1"/>
  <c r="P20" i="1"/>
  <c r="N20" i="1"/>
  <c r="BJ19" i="1"/>
  <c r="BB19" i="1"/>
  <c r="AJ19" i="1"/>
  <c r="AI19" i="1"/>
  <c r="AH19" i="1"/>
  <c r="AG19" i="1"/>
  <c r="AL19" i="1" s="1"/>
  <c r="AC19" i="1"/>
  <c r="P19" i="1"/>
  <c r="S19" i="1" s="1"/>
  <c r="U19" i="1" s="1"/>
  <c r="N19" i="1"/>
  <c r="Z87" i="2"/>
  <c r="AA87" i="2"/>
  <c r="Z13" i="2"/>
  <c r="AA13" i="2"/>
  <c r="Z26" i="2"/>
  <c r="AA26" i="2"/>
  <c r="Z29" i="2"/>
  <c r="AA29" i="2" s="1"/>
  <c r="Z74" i="2"/>
  <c r="AA74" i="2"/>
  <c r="Z101" i="2"/>
  <c r="AA101" i="2"/>
  <c r="Z105" i="2"/>
  <c r="AA105" i="2"/>
  <c r="Z144" i="2"/>
  <c r="AA144" i="2" s="1"/>
  <c r="Z142" i="2"/>
  <c r="AA142" i="2"/>
  <c r="Z102" i="2"/>
  <c r="AA102" i="2"/>
  <c r="Z124" i="2"/>
  <c r="AA124" i="2"/>
  <c r="Z73" i="2"/>
  <c r="AA73" i="2" s="1"/>
  <c r="Z17" i="2"/>
  <c r="AA17" i="2"/>
  <c r="Z119" i="2"/>
  <c r="AA119" i="2"/>
  <c r="Z25" i="2"/>
  <c r="AA25" i="2"/>
  <c r="Z131" i="2"/>
  <c r="AA131" i="2" s="1"/>
  <c r="Z98" i="2"/>
  <c r="AA98" i="2"/>
  <c r="Z24" i="2"/>
  <c r="AA24" i="2"/>
  <c r="Z138" i="2"/>
  <c r="AA138" i="2"/>
  <c r="Z110" i="2"/>
  <c r="AA110" i="2" s="1"/>
  <c r="Z64" i="2"/>
  <c r="AA64" i="2"/>
  <c r="Z83" i="2"/>
  <c r="AA83" i="2"/>
  <c r="Z128" i="2"/>
  <c r="AA128" i="2"/>
  <c r="Z44" i="2"/>
  <c r="AA44" i="2" s="1"/>
  <c r="Z90" i="2"/>
  <c r="AA90" i="2"/>
  <c r="Z11" i="2"/>
  <c r="AA11" i="2"/>
  <c r="Z61" i="2"/>
  <c r="AA61" i="2"/>
  <c r="Z107" i="2"/>
  <c r="AA107" i="2" s="1"/>
  <c r="Z86" i="2"/>
  <c r="AA86" i="2"/>
  <c r="Z77" i="2"/>
  <c r="AA77" i="2"/>
  <c r="Z66" i="2"/>
  <c r="AA66" i="2"/>
  <c r="Z72" i="2"/>
  <c r="AA72" i="2" s="1"/>
  <c r="Z22" i="2"/>
  <c r="AA22" i="2"/>
  <c r="Z109" i="2"/>
  <c r="AA109" i="2"/>
  <c r="Z84" i="2"/>
  <c r="AA84" i="2"/>
  <c r="Z122" i="2"/>
  <c r="AA122" i="2" s="1"/>
  <c r="Z76" i="2"/>
  <c r="AA76" i="2"/>
  <c r="Z116" i="2"/>
  <c r="AA116" i="2"/>
  <c r="Z49" i="2"/>
  <c r="AA49" i="2"/>
  <c r="Z43" i="2"/>
  <c r="AA43" i="2" s="1"/>
  <c r="Z143" i="2"/>
  <c r="AA143" i="2"/>
  <c r="Z23" i="2"/>
  <c r="AA23" i="2"/>
  <c r="Z96" i="2"/>
  <c r="AA96" i="2"/>
  <c r="Z121" i="2"/>
  <c r="AA121" i="2" s="1"/>
  <c r="Z135" i="2"/>
  <c r="AA135" i="2"/>
  <c r="Z114" i="2"/>
  <c r="AA114" i="2"/>
  <c r="Z85" i="2"/>
  <c r="AA85" i="2"/>
  <c r="Z99" i="2"/>
  <c r="AA99" i="2" s="1"/>
  <c r="Z112" i="2"/>
  <c r="AA112" i="2"/>
  <c r="Z147" i="2"/>
  <c r="AA147" i="2"/>
  <c r="Z67" i="2"/>
  <c r="AA67" i="2"/>
  <c r="Z31" i="2"/>
  <c r="AA31" i="2" s="1"/>
  <c r="Z39" i="2"/>
  <c r="AA39" i="2"/>
  <c r="Z69" i="2"/>
  <c r="AA69" i="2"/>
  <c r="Z40" i="2"/>
  <c r="AA40" i="2"/>
  <c r="Z33" i="2"/>
  <c r="AA33" i="2" s="1"/>
  <c r="Z34" i="2"/>
  <c r="AA34" i="2"/>
  <c r="Z32" i="2"/>
  <c r="AA32" i="2"/>
  <c r="Z117" i="2"/>
  <c r="AA117" i="2"/>
  <c r="Z47" i="2"/>
  <c r="AA47" i="2" s="1"/>
  <c r="Z57" i="2"/>
  <c r="AA57" i="2"/>
  <c r="Z75" i="2"/>
  <c r="AA75" i="2"/>
  <c r="Z28" i="2"/>
  <c r="AA28" i="2"/>
  <c r="Z141" i="2"/>
  <c r="AA141" i="2" s="1"/>
  <c r="Z148" i="2"/>
  <c r="AA148" i="2"/>
  <c r="Z27" i="2"/>
  <c r="AA27" i="2"/>
  <c r="Z92" i="2"/>
  <c r="AA92" i="2"/>
  <c r="Z78" i="2"/>
  <c r="AA78" i="2" s="1"/>
  <c r="Z115" i="2"/>
  <c r="AA115" i="2" s="1"/>
  <c r="Z6" i="2"/>
  <c r="AA6" i="2"/>
  <c r="Z5" i="2"/>
  <c r="AA5" i="2"/>
  <c r="Z8" i="2"/>
  <c r="AA8" i="2" s="1"/>
  <c r="Z132" i="2"/>
  <c r="AA132" i="2"/>
  <c r="Z129" i="2"/>
  <c r="AA129" i="2"/>
  <c r="Z106" i="2"/>
  <c r="AA106" i="2"/>
  <c r="Z136" i="2"/>
  <c r="AA136" i="2" s="1"/>
  <c r="Z82" i="2"/>
  <c r="AA82" i="2"/>
  <c r="Z7" i="2"/>
  <c r="AA7" i="2"/>
  <c r="Z97" i="2"/>
  <c r="AA97" i="2"/>
  <c r="Z4" i="2"/>
  <c r="AA4" i="2" s="1"/>
  <c r="Z127" i="2"/>
  <c r="AA127" i="2"/>
  <c r="Z10" i="2"/>
  <c r="AA10" i="2"/>
  <c r="Z113" i="2"/>
  <c r="AA113" i="2"/>
  <c r="Z30" i="2"/>
  <c r="AA30" i="2" s="1"/>
  <c r="Z125" i="2"/>
  <c r="AA125" i="2" s="1"/>
  <c r="Z130" i="2"/>
  <c r="AA130" i="2"/>
  <c r="Z68" i="2"/>
  <c r="AA68" i="2"/>
  <c r="Z35" i="2"/>
  <c r="AA35" i="2" s="1"/>
  <c r="Z41" i="2"/>
  <c r="AA41" i="2" s="1"/>
  <c r="Z36" i="2"/>
  <c r="AA36" i="2"/>
  <c r="Z70" i="2"/>
  <c r="AA70" i="2"/>
  <c r="Z42" i="2"/>
  <c r="AA42" i="2" s="1"/>
  <c r="Z38" i="2"/>
  <c r="AA38" i="2"/>
  <c r="Z37" i="2"/>
  <c r="AA37" i="2"/>
  <c r="Z93" i="2"/>
  <c r="AA93" i="2"/>
  <c r="Z46" i="2"/>
  <c r="AA46" i="2" s="1"/>
  <c r="Z120" i="2"/>
  <c r="AA120" i="2"/>
  <c r="Z14" i="2"/>
  <c r="AA14" i="2"/>
  <c r="Z63" i="2"/>
  <c r="AA63" i="2"/>
  <c r="Z80" i="2"/>
  <c r="AA80" i="2" s="1"/>
  <c r="Z12" i="2"/>
  <c r="AA12" i="2" s="1"/>
  <c r="Z55" i="2"/>
  <c r="AA55" i="2"/>
  <c r="Z88" i="2"/>
  <c r="AA88" i="2"/>
  <c r="Z133" i="2"/>
  <c r="AA133" i="2" s="1"/>
  <c r="Z137" i="2"/>
  <c r="AA137" i="2"/>
  <c r="Z9" i="2"/>
  <c r="AA9" i="2"/>
  <c r="Z60" i="2"/>
  <c r="AA60" i="2"/>
  <c r="Z95" i="2"/>
  <c r="AA95" i="2" s="1"/>
  <c r="Z18" i="2"/>
  <c r="AA18" i="2"/>
  <c r="Z3" i="2"/>
  <c r="AA3" i="2"/>
  <c r="Z15" i="2"/>
  <c r="AA15" i="2"/>
  <c r="Z79" i="2"/>
  <c r="AA79" i="2" s="1"/>
  <c r="Z145" i="2"/>
  <c r="AA145" i="2"/>
  <c r="Z21" i="2"/>
  <c r="AA21" i="2"/>
  <c r="Z71" i="2"/>
  <c r="AA71" i="2"/>
  <c r="Z58" i="2"/>
  <c r="AA58" i="2" s="1"/>
  <c r="Z108" i="2"/>
  <c r="AA108" i="2" s="1"/>
  <c r="Z140" i="2"/>
  <c r="AA140" i="2"/>
  <c r="Z139" i="2"/>
  <c r="AA139" i="2"/>
  <c r="Z89" i="2"/>
  <c r="AA89" i="2" s="1"/>
  <c r="Z56" i="2"/>
  <c r="AA56" i="2" s="1"/>
  <c r="Z62" i="2"/>
  <c r="AA62" i="2"/>
  <c r="Z45" i="2"/>
  <c r="AA45" i="2"/>
  <c r="Z51" i="2"/>
  <c r="AA51" i="2" s="1"/>
  <c r="Z16" i="2"/>
  <c r="AA16" i="2"/>
  <c r="Z48" i="2"/>
  <c r="AA48" i="2"/>
  <c r="Z126" i="2"/>
  <c r="AA126" i="2"/>
  <c r="Z118" i="2"/>
  <c r="AA118" i="2" s="1"/>
  <c r="Z53" i="2"/>
  <c r="AA53" i="2"/>
  <c r="Z103" i="2"/>
  <c r="AA103" i="2"/>
  <c r="Z19" i="2"/>
  <c r="AA19" i="2"/>
  <c r="Z50" i="2"/>
  <c r="AA50" i="2" s="1"/>
  <c r="Z134" i="2"/>
  <c r="AA134" i="2" s="1"/>
  <c r="Z81" i="2"/>
  <c r="AA81" i="2"/>
  <c r="Z94" i="2"/>
  <c r="AA94" i="2"/>
  <c r="Z59" i="2"/>
  <c r="AA59" i="2" s="1"/>
  <c r="Z146" i="2"/>
  <c r="AA146" i="2"/>
  <c r="Z65" i="2"/>
  <c r="AA65" i="2"/>
  <c r="Z100" i="2"/>
  <c r="AA100" i="2"/>
  <c r="Z54" i="2"/>
  <c r="AA54" i="2" s="1"/>
  <c r="Z123" i="2"/>
  <c r="AA123" i="2" s="1"/>
  <c r="Z20" i="2"/>
  <c r="AA20" i="2"/>
  <c r="Z52" i="2"/>
  <c r="AA52" i="2"/>
  <c r="Z91" i="2"/>
  <c r="AA91" i="2" s="1"/>
  <c r="Z104" i="2"/>
  <c r="AA104" i="2"/>
  <c r="Z111" i="2"/>
  <c r="AA111" i="2"/>
  <c r="BJ88" i="1"/>
  <c r="BB88" i="1"/>
  <c r="AK88" i="1"/>
  <c r="AJ88" i="1"/>
  <c r="AI88" i="1"/>
  <c r="AH88" i="1"/>
  <c r="AG88" i="1"/>
  <c r="AC88" i="1"/>
  <c r="P88" i="1"/>
  <c r="Q88" i="1" s="1"/>
  <c r="N88" i="1"/>
  <c r="BJ137" i="1"/>
  <c r="BB137" i="1"/>
  <c r="BM137" i="1" s="1"/>
  <c r="AJ137" i="1"/>
  <c r="AI137" i="1"/>
  <c r="AH137" i="1"/>
  <c r="AG137" i="1"/>
  <c r="AC137" i="1"/>
  <c r="P137" i="1"/>
  <c r="S137" i="1" s="1"/>
  <c r="N137" i="1"/>
  <c r="BJ52" i="1"/>
  <c r="BB52" i="1"/>
  <c r="AJ52" i="1"/>
  <c r="AI52" i="1"/>
  <c r="AH52" i="1"/>
  <c r="AG52" i="1"/>
  <c r="AL52" i="1" s="1"/>
  <c r="AC52" i="1"/>
  <c r="P52" i="1"/>
  <c r="S52" i="1" s="1"/>
  <c r="U52" i="1" s="1"/>
  <c r="N52" i="1"/>
  <c r="BJ51" i="1"/>
  <c r="BB51" i="1"/>
  <c r="AJ51" i="1"/>
  <c r="AI51" i="1"/>
  <c r="AH51" i="1"/>
  <c r="AG51" i="1"/>
  <c r="AC51" i="1"/>
  <c r="P51" i="1"/>
  <c r="N51" i="1"/>
  <c r="BJ272" i="1"/>
  <c r="BB272" i="1"/>
  <c r="AT272" i="1"/>
  <c r="AJ272" i="1"/>
  <c r="AI272" i="1"/>
  <c r="AH272" i="1"/>
  <c r="AG272" i="1"/>
  <c r="AC272" i="1"/>
  <c r="P272" i="1"/>
  <c r="S272" i="1" s="1"/>
  <c r="U272" i="1" s="1"/>
  <c r="N272" i="1"/>
  <c r="BM272" i="1" s="1"/>
  <c r="BJ265" i="1"/>
  <c r="P265" i="1"/>
  <c r="S265" i="1" s="1"/>
  <c r="U265" i="1" s="1"/>
  <c r="N265" i="1"/>
  <c r="BJ264" i="1"/>
  <c r="BB264" i="1"/>
  <c r="AT264" i="1"/>
  <c r="AJ264" i="1"/>
  <c r="AI264" i="1"/>
  <c r="AH264" i="1"/>
  <c r="AG264" i="1"/>
  <c r="AC264" i="1"/>
  <c r="P264" i="1"/>
  <c r="N264" i="1"/>
  <c r="BJ207" i="1"/>
  <c r="BB207" i="1"/>
  <c r="AJ207" i="1"/>
  <c r="AI207" i="1"/>
  <c r="AH207" i="1"/>
  <c r="AG207" i="1"/>
  <c r="AL207" i="1" s="1"/>
  <c r="AC207" i="1"/>
  <c r="P207" i="1"/>
  <c r="S207" i="1" s="1"/>
  <c r="U207" i="1" s="1"/>
  <c r="N207" i="1"/>
  <c r="BJ153" i="1"/>
  <c r="BB153" i="1"/>
  <c r="AK153" i="1"/>
  <c r="AJ153" i="1"/>
  <c r="AI153" i="1"/>
  <c r="AH153" i="1"/>
  <c r="AG153" i="1"/>
  <c r="AL153" i="1" s="1"/>
  <c r="AC153" i="1"/>
  <c r="P153" i="1"/>
  <c r="S153" i="1" s="1"/>
  <c r="U153" i="1" s="1"/>
  <c r="N153" i="1"/>
  <c r="BJ142" i="1"/>
  <c r="BB142" i="1"/>
  <c r="AK142" i="1"/>
  <c r="AJ142" i="1"/>
  <c r="AI142" i="1"/>
  <c r="AH142" i="1"/>
  <c r="AG142" i="1"/>
  <c r="AC142" i="1"/>
  <c r="P142" i="1"/>
  <c r="Q142" i="1" s="1"/>
  <c r="N142" i="1"/>
  <c r="BJ179" i="1"/>
  <c r="BB179" i="1"/>
  <c r="AJ179" i="1"/>
  <c r="AI179" i="1"/>
  <c r="AH179" i="1"/>
  <c r="AG179" i="1"/>
  <c r="AC179" i="1"/>
  <c r="P179" i="1"/>
  <c r="Q179" i="1" s="1"/>
  <c r="N179" i="1"/>
  <c r="BJ177" i="1"/>
  <c r="BB177" i="1"/>
  <c r="AJ177" i="1"/>
  <c r="AI177" i="1"/>
  <c r="AH177" i="1"/>
  <c r="AG177" i="1"/>
  <c r="AC177" i="1"/>
  <c r="P177" i="1"/>
  <c r="N177" i="1"/>
  <c r="BJ178" i="1"/>
  <c r="BB178" i="1"/>
  <c r="AJ178" i="1"/>
  <c r="AI178" i="1"/>
  <c r="AH178" i="1"/>
  <c r="AG178" i="1"/>
  <c r="AL178" i="1" s="1"/>
  <c r="AC178" i="1"/>
  <c r="P178" i="1"/>
  <c r="S178" i="1" s="1"/>
  <c r="U178" i="1" s="1"/>
  <c r="N178" i="1"/>
  <c r="BJ41" i="1"/>
  <c r="BB41" i="1"/>
  <c r="AJ41" i="1"/>
  <c r="AI41" i="1"/>
  <c r="AH41" i="1"/>
  <c r="AG41" i="1"/>
  <c r="AL41" i="1" s="1"/>
  <c r="AC41" i="1"/>
  <c r="P41" i="1"/>
  <c r="N41" i="1"/>
  <c r="BJ42" i="1"/>
  <c r="BB42" i="1"/>
  <c r="AJ42" i="1"/>
  <c r="AI42" i="1"/>
  <c r="AH42" i="1"/>
  <c r="AG42" i="1"/>
  <c r="AC42" i="1"/>
  <c r="P42" i="1"/>
  <c r="S42" i="1" s="1"/>
  <c r="U42" i="1" s="1"/>
  <c r="N42" i="1"/>
  <c r="BL42" i="1" s="1"/>
  <c r="BJ247" i="1"/>
  <c r="BB247" i="1"/>
  <c r="AK247" i="1"/>
  <c r="AJ247" i="1"/>
  <c r="AI247" i="1"/>
  <c r="AH247" i="1"/>
  <c r="AG247" i="1"/>
  <c r="AC247" i="1"/>
  <c r="P247" i="1"/>
  <c r="S247" i="1" s="1"/>
  <c r="U247" i="1" s="1"/>
  <c r="N247" i="1"/>
  <c r="BJ246" i="1"/>
  <c r="BB246" i="1"/>
  <c r="AK246" i="1"/>
  <c r="AJ246" i="1"/>
  <c r="AI246" i="1"/>
  <c r="AH246" i="1"/>
  <c r="AG246" i="1"/>
  <c r="AC246" i="1"/>
  <c r="P246" i="1"/>
  <c r="Q246" i="1" s="1"/>
  <c r="N246" i="1"/>
  <c r="BJ245" i="1"/>
  <c r="BB245" i="1"/>
  <c r="AK245" i="1"/>
  <c r="AJ245" i="1"/>
  <c r="AI245" i="1"/>
  <c r="AH245" i="1"/>
  <c r="AG245" i="1"/>
  <c r="AC245" i="1"/>
  <c r="P245" i="1"/>
  <c r="S245" i="1" s="1"/>
  <c r="U245" i="1" s="1"/>
  <c r="N245" i="1"/>
  <c r="BJ227" i="1"/>
  <c r="BB227" i="1"/>
  <c r="AK227" i="1"/>
  <c r="AJ227" i="1"/>
  <c r="AI227" i="1"/>
  <c r="AH227" i="1"/>
  <c r="AG227" i="1"/>
  <c r="AC227" i="1"/>
  <c r="P227" i="1"/>
  <c r="S227" i="1" s="1"/>
  <c r="U227" i="1" s="1"/>
  <c r="N227" i="1"/>
  <c r="BJ226" i="1"/>
  <c r="BB226" i="1"/>
  <c r="AK226" i="1"/>
  <c r="AJ226" i="1"/>
  <c r="AI226" i="1"/>
  <c r="AH226" i="1"/>
  <c r="AG226" i="1"/>
  <c r="AC226" i="1"/>
  <c r="P226" i="1"/>
  <c r="S226" i="1" s="1"/>
  <c r="U226" i="1" s="1"/>
  <c r="N226" i="1"/>
  <c r="BJ225" i="1"/>
  <c r="BB225" i="1"/>
  <c r="AK225" i="1"/>
  <c r="AJ225" i="1"/>
  <c r="AI225" i="1"/>
  <c r="AH225" i="1"/>
  <c r="AG225" i="1"/>
  <c r="AC225" i="1"/>
  <c r="P225" i="1"/>
  <c r="S225" i="1" s="1"/>
  <c r="U225" i="1" s="1"/>
  <c r="N225" i="1"/>
  <c r="BJ73" i="1"/>
  <c r="BB73" i="1"/>
  <c r="AJ73" i="1"/>
  <c r="AI73" i="1"/>
  <c r="AH73" i="1"/>
  <c r="AG73" i="1"/>
  <c r="AC73" i="1"/>
  <c r="P73" i="1"/>
  <c r="S73" i="1" s="1"/>
  <c r="U73" i="1" s="1"/>
  <c r="N73" i="1"/>
  <c r="BJ77" i="1"/>
  <c r="BB77" i="1"/>
  <c r="AJ77" i="1"/>
  <c r="AI77" i="1"/>
  <c r="AH77" i="1"/>
  <c r="AG77" i="1"/>
  <c r="AC77" i="1"/>
  <c r="P77" i="1"/>
  <c r="S77" i="1" s="1"/>
  <c r="U77" i="1" s="1"/>
  <c r="N77" i="1"/>
  <c r="BJ59" i="1"/>
  <c r="BB59" i="1"/>
  <c r="AJ59" i="1"/>
  <c r="AI59" i="1"/>
  <c r="AH59" i="1"/>
  <c r="AG59" i="1"/>
  <c r="AL59" i="1" s="1"/>
  <c r="AC59" i="1"/>
  <c r="P59" i="1"/>
  <c r="N59" i="1"/>
  <c r="BJ55" i="1"/>
  <c r="BB55" i="1"/>
  <c r="AJ55" i="1"/>
  <c r="AI55" i="1"/>
  <c r="AH55" i="1"/>
  <c r="AG55" i="1"/>
  <c r="AC55" i="1"/>
  <c r="P55" i="1"/>
  <c r="Q55" i="1" s="1"/>
  <c r="N55" i="1"/>
  <c r="BJ56" i="1"/>
  <c r="BB56" i="1"/>
  <c r="AJ56" i="1"/>
  <c r="AI56" i="1"/>
  <c r="AH56" i="1"/>
  <c r="AG56" i="1"/>
  <c r="AC56" i="1"/>
  <c r="P56" i="1"/>
  <c r="S56" i="1" s="1"/>
  <c r="U56" i="1" s="1"/>
  <c r="N56" i="1"/>
  <c r="BJ65" i="1"/>
  <c r="BB65" i="1"/>
  <c r="AJ65" i="1"/>
  <c r="AI65" i="1"/>
  <c r="AH65" i="1"/>
  <c r="AG65" i="1"/>
  <c r="AC65" i="1"/>
  <c r="P65" i="1"/>
  <c r="S65" i="1" s="1"/>
  <c r="U65" i="1" s="1"/>
  <c r="N65" i="1"/>
  <c r="BL65" i="1" s="1"/>
  <c r="BJ63" i="1"/>
  <c r="BB63" i="1"/>
  <c r="AJ63" i="1"/>
  <c r="AI63" i="1"/>
  <c r="AH63" i="1"/>
  <c r="AG63" i="1"/>
  <c r="AC63" i="1"/>
  <c r="P63" i="1"/>
  <c r="Q63" i="1" s="1"/>
  <c r="N63" i="1"/>
  <c r="BJ66" i="1"/>
  <c r="BB66" i="1"/>
  <c r="AJ66" i="1"/>
  <c r="AI66" i="1"/>
  <c r="AH66" i="1"/>
  <c r="AG66" i="1"/>
  <c r="AC66" i="1"/>
  <c r="P66" i="1"/>
  <c r="N66" i="1"/>
  <c r="BJ12" i="1"/>
  <c r="BB12" i="1"/>
  <c r="AJ12" i="1"/>
  <c r="AI12" i="1"/>
  <c r="AH12" i="1"/>
  <c r="AG12" i="1"/>
  <c r="AL12" i="1" s="1"/>
  <c r="AC12" i="1"/>
  <c r="P12" i="1"/>
  <c r="N12" i="1"/>
  <c r="P166" i="1"/>
  <c r="S166" i="1" s="1"/>
  <c r="U166" i="1" s="1"/>
  <c r="BJ180" i="1"/>
  <c r="BB180" i="1"/>
  <c r="BJ166" i="1"/>
  <c r="BB166" i="1"/>
  <c r="BJ165" i="1"/>
  <c r="BB165" i="1"/>
  <c r="BJ187" i="1"/>
  <c r="BB187" i="1"/>
  <c r="BJ78" i="1"/>
  <c r="BB78" i="1"/>
  <c r="BJ75" i="1"/>
  <c r="BB75" i="1"/>
  <c r="BJ72" i="1"/>
  <c r="BB72" i="1"/>
  <c r="BJ60" i="1"/>
  <c r="BB60" i="1"/>
  <c r="BJ57" i="1"/>
  <c r="BB57" i="1"/>
  <c r="BJ64" i="1"/>
  <c r="BB64" i="1"/>
  <c r="BJ67" i="1"/>
  <c r="BB67" i="1"/>
  <c r="BJ15" i="1"/>
  <c r="BB15" i="1"/>
  <c r="BJ13" i="1"/>
  <c r="BB13" i="1"/>
  <c r="BJ14" i="1"/>
  <c r="BB14" i="1"/>
  <c r="BJ7" i="1"/>
  <c r="BB7" i="1"/>
  <c r="AF65" i="2"/>
  <c r="AG65" i="2"/>
  <c r="AF78" i="2"/>
  <c r="AG78" i="2"/>
  <c r="AF79" i="2"/>
  <c r="AG79" i="2" s="1"/>
  <c r="AF69" i="2"/>
  <c r="AG69" i="2"/>
  <c r="AF75" i="2"/>
  <c r="AG75" i="2"/>
  <c r="AF41" i="2"/>
  <c r="AG41" i="2"/>
  <c r="AF63" i="2"/>
  <c r="AG63" i="2" s="1"/>
  <c r="AF117" i="2"/>
  <c r="AG117" i="2" s="1"/>
  <c r="AF6" i="2"/>
  <c r="AG6" i="2"/>
  <c r="AF29" i="2"/>
  <c r="AG29" i="2"/>
  <c r="AF76" i="2"/>
  <c r="AG76" i="2" s="1"/>
  <c r="AF82" i="2"/>
  <c r="AG82" i="2"/>
  <c r="AF5" i="2"/>
  <c r="AG5" i="2"/>
  <c r="AF4" i="2"/>
  <c r="AG4" i="2"/>
  <c r="AF46" i="2"/>
  <c r="AG46" i="2" s="1"/>
  <c r="AF47" i="2"/>
  <c r="AG47" i="2" s="1"/>
  <c r="AF125" i="2"/>
  <c r="AG125" i="2"/>
  <c r="AF50" i="2"/>
  <c r="AG50" i="2"/>
  <c r="AF38" i="2"/>
  <c r="AG38" i="2" s="1"/>
  <c r="AF17" i="2"/>
  <c r="AG17" i="2" s="1"/>
  <c r="AF134" i="2"/>
  <c r="AG134" i="2"/>
  <c r="AF40" i="2"/>
  <c r="AG40" i="2"/>
  <c r="AF12" i="2"/>
  <c r="AG12" i="2" s="1"/>
  <c r="AF8" i="2"/>
  <c r="AG8" i="2"/>
  <c r="AF35" i="2"/>
  <c r="AG35" i="2"/>
  <c r="AF113" i="2"/>
  <c r="AG113" i="2"/>
  <c r="AF101" i="2"/>
  <c r="AG101" i="2" s="1"/>
  <c r="AF120" i="2"/>
  <c r="AG120" i="2"/>
  <c r="AF124" i="2"/>
  <c r="AG124" i="2"/>
  <c r="AF127" i="2"/>
  <c r="AG127" i="2"/>
  <c r="AF85" i="2"/>
  <c r="AG85" i="2" s="1"/>
  <c r="AF87" i="2"/>
  <c r="AG87" i="2" s="1"/>
  <c r="AF128" i="2"/>
  <c r="AG128" i="2"/>
  <c r="AF66" i="2"/>
  <c r="AG66" i="2"/>
  <c r="AF104" i="2"/>
  <c r="AG104" i="2" s="1"/>
  <c r="AF61" i="2"/>
  <c r="AG61" i="2"/>
  <c r="AF62" i="2"/>
  <c r="AG62" i="2"/>
  <c r="AF96" i="2"/>
  <c r="AG96" i="2"/>
  <c r="AF91" i="2"/>
  <c r="AG91" i="2" s="1"/>
  <c r="AF93" i="2"/>
  <c r="AG93" i="2" s="1"/>
  <c r="AF92" i="2"/>
  <c r="AG92" i="2"/>
  <c r="AF58" i="2"/>
  <c r="AG58" i="2"/>
  <c r="AF56" i="2"/>
  <c r="AG56" i="2" s="1"/>
  <c r="AF53" i="2"/>
  <c r="AG53" i="2"/>
  <c r="AF54" i="2"/>
  <c r="AG54" i="2"/>
  <c r="AF95" i="2"/>
  <c r="AG95" i="2"/>
  <c r="AF94" i="2"/>
  <c r="AG94" i="2" s="1"/>
  <c r="AF57" i="2"/>
  <c r="AG57" i="2" s="1"/>
  <c r="AF55" i="2"/>
  <c r="AG55" i="2"/>
  <c r="AF129" i="2"/>
  <c r="AG129" i="2"/>
  <c r="AF110" i="2"/>
  <c r="AG110" i="2" s="1"/>
  <c r="AF31" i="2"/>
  <c r="AG31" i="2" s="1"/>
  <c r="AF116" i="2"/>
  <c r="AG116" i="2"/>
  <c r="AF102" i="2"/>
  <c r="AG102" i="2"/>
  <c r="AF118" i="2"/>
  <c r="AG118" i="2" s="1"/>
  <c r="AF19" i="2"/>
  <c r="AG19" i="2"/>
  <c r="AF131" i="2"/>
  <c r="AG131" i="2" s="1"/>
  <c r="AF52" i="2"/>
  <c r="AG52" i="2"/>
  <c r="AF90" i="2"/>
  <c r="AG90" i="2" s="1"/>
  <c r="AF123" i="2"/>
  <c r="AG123" i="2" s="1"/>
  <c r="AF126" i="2"/>
  <c r="AG126" i="2" s="1"/>
  <c r="AF16" i="2"/>
  <c r="AG16" i="2" s="1"/>
  <c r="AF106" i="2"/>
  <c r="AG106" i="2" s="1"/>
  <c r="AF71" i="2"/>
  <c r="AG71" i="2" s="1"/>
  <c r="AF11" i="2"/>
  <c r="AG11" i="2" s="1"/>
  <c r="AF45" i="2"/>
  <c r="AG45" i="2"/>
  <c r="AF18" i="2"/>
  <c r="AG18" i="2" s="1"/>
  <c r="AF7" i="2"/>
  <c r="AG7" i="2" s="1"/>
  <c r="AF14" i="2"/>
  <c r="AG14" i="2" s="1"/>
  <c r="AF9" i="2"/>
  <c r="AG9" i="2"/>
  <c r="AF73" i="2"/>
  <c r="AG73" i="2" s="1"/>
  <c r="AF30" i="2"/>
  <c r="AG30" i="2"/>
  <c r="AF99" i="2"/>
  <c r="AG99" i="2" s="1"/>
  <c r="AF22" i="2"/>
  <c r="AG22" i="2"/>
  <c r="AF21" i="2"/>
  <c r="AG21" i="2" s="1"/>
  <c r="AF89" i="2"/>
  <c r="AG89" i="2" s="1"/>
  <c r="AF32" i="2"/>
  <c r="AG32" i="2" s="1"/>
  <c r="AF105" i="2"/>
  <c r="AG105" i="2" s="1"/>
  <c r="AF20" i="2"/>
  <c r="AG20" i="2" s="1"/>
  <c r="AF49" i="2"/>
  <c r="AG49" i="2" s="1"/>
  <c r="AF97" i="2"/>
  <c r="AG97" i="2" s="1"/>
  <c r="AF59" i="2"/>
  <c r="AG59" i="2"/>
  <c r="AF121" i="2"/>
  <c r="AG121" i="2" s="1"/>
  <c r="AF24" i="2"/>
  <c r="AG24" i="2"/>
  <c r="AF34" i="2"/>
  <c r="AG34" i="2" s="1"/>
  <c r="AF114" i="2"/>
  <c r="AG114" i="2" s="1"/>
  <c r="AF42" i="2"/>
  <c r="AG42" i="2" s="1"/>
  <c r="AF133" i="2"/>
  <c r="AG133" i="2" s="1"/>
  <c r="AF130" i="2"/>
  <c r="AG130" i="2" s="1"/>
  <c r="AF23" i="2"/>
  <c r="AG23" i="2"/>
  <c r="AF33" i="2"/>
  <c r="AG33" i="2"/>
  <c r="AF27" i="2"/>
  <c r="AG27" i="2" s="1"/>
  <c r="AF88" i="2"/>
  <c r="AG88" i="2" s="1"/>
  <c r="AF48" i="2"/>
  <c r="AG48" i="2" s="1"/>
  <c r="AF84" i="2"/>
  <c r="AG84" i="2" s="1"/>
  <c r="AF109" i="2"/>
  <c r="AG109" i="2" s="1"/>
  <c r="AF115" i="2"/>
  <c r="AG115" i="2" s="1"/>
  <c r="AF83" i="2"/>
  <c r="AG83" i="2"/>
  <c r="AF132" i="2"/>
  <c r="AG132" i="2"/>
  <c r="AF13" i="2"/>
  <c r="AG13" i="2"/>
  <c r="AF3" i="2"/>
  <c r="AG3" i="2" s="1"/>
  <c r="AF81" i="2"/>
  <c r="AG81" i="2" s="1"/>
  <c r="AF70" i="2"/>
  <c r="AG70" i="2" s="1"/>
  <c r="AF98" i="2"/>
  <c r="AG98" i="2" s="1"/>
  <c r="AF44" i="2"/>
  <c r="AG44" i="2" s="1"/>
  <c r="AF51" i="2"/>
  <c r="AG51" i="2" s="1"/>
  <c r="AF15" i="2"/>
  <c r="AG15" i="2"/>
  <c r="AF103" i="2"/>
  <c r="AG103" i="2"/>
  <c r="AF111" i="2"/>
  <c r="AG111" i="2" s="1"/>
  <c r="AF28" i="2"/>
  <c r="AG28" i="2" s="1"/>
  <c r="AF37" i="2"/>
  <c r="AG37" i="2" s="1"/>
  <c r="AF77" i="2"/>
  <c r="AG77" i="2" s="1"/>
  <c r="AF26" i="2"/>
  <c r="AG26" i="2" s="1"/>
  <c r="AF107" i="2"/>
  <c r="AG107" i="2"/>
  <c r="AF64" i="2"/>
  <c r="AG64" i="2" s="1"/>
  <c r="AF119" i="2"/>
  <c r="AG119" i="2"/>
  <c r="AF72" i="2"/>
  <c r="AG72" i="2" s="1"/>
  <c r="AF60" i="2"/>
  <c r="AG60" i="2" s="1"/>
  <c r="AF100" i="2"/>
  <c r="AG100" i="2" s="1"/>
  <c r="AF68" i="2"/>
  <c r="AG68" i="2" s="1"/>
  <c r="AF122" i="2"/>
  <c r="AG122" i="2" s="1"/>
  <c r="AF112" i="2"/>
  <c r="AG112" i="2"/>
  <c r="AF108" i="2"/>
  <c r="AG108" i="2"/>
  <c r="AF25" i="2"/>
  <c r="AG25" i="2" s="1"/>
  <c r="AF67" i="2"/>
  <c r="AG67" i="2" s="1"/>
  <c r="AF80" i="2"/>
  <c r="AG80" i="2" s="1"/>
  <c r="AF74" i="2"/>
  <c r="AG74" i="2" s="1"/>
  <c r="AF43" i="2"/>
  <c r="AG43" i="2" s="1"/>
  <c r="AF36" i="2"/>
  <c r="AG36" i="2" s="1"/>
  <c r="AF10" i="2"/>
  <c r="AG10" i="2"/>
  <c r="AF86" i="2"/>
  <c r="AG86" i="2"/>
  <c r="AF39" i="2"/>
  <c r="AG39" i="2"/>
  <c r="AL3" i="2"/>
  <c r="AM3" i="2" s="1"/>
  <c r="AG60" i="1"/>
  <c r="AH60" i="1"/>
  <c r="AI60" i="1"/>
  <c r="AJ60" i="1"/>
  <c r="BB237" i="1"/>
  <c r="BJ242" i="1"/>
  <c r="BB242" i="1"/>
  <c r="AK242" i="1"/>
  <c r="AJ242" i="1"/>
  <c r="AI242" i="1"/>
  <c r="AH242" i="1"/>
  <c r="AG242" i="1"/>
  <c r="AL242" i="1" s="1"/>
  <c r="AC242" i="1"/>
  <c r="BJ241" i="1"/>
  <c r="BB241" i="1"/>
  <c r="AK241" i="1"/>
  <c r="AJ241" i="1"/>
  <c r="AI241" i="1"/>
  <c r="AH241" i="1"/>
  <c r="AG241" i="1"/>
  <c r="AC241" i="1"/>
  <c r="AL20" i="2"/>
  <c r="AM20" i="2"/>
  <c r="AK190" i="1"/>
  <c r="AK189" i="1"/>
  <c r="AK188" i="1"/>
  <c r="AK186" i="1"/>
  <c r="AK236" i="1"/>
  <c r="AK235" i="1"/>
  <c r="AK238" i="1"/>
  <c r="AK237" i="1"/>
  <c r="AK244" i="1"/>
  <c r="AK243" i="1"/>
  <c r="AK234" i="1"/>
  <c r="AK233" i="1"/>
  <c r="AK232" i="1"/>
  <c r="AK231" i="1"/>
  <c r="AK230" i="1"/>
  <c r="AK229" i="1"/>
  <c r="AK228" i="1"/>
  <c r="AK215" i="1"/>
  <c r="AK214" i="1"/>
  <c r="AK217" i="1"/>
  <c r="AK216" i="1"/>
  <c r="AK221" i="1"/>
  <c r="AK220" i="1"/>
  <c r="AK224" i="1"/>
  <c r="AK223" i="1"/>
  <c r="AK222" i="1"/>
  <c r="AK213" i="1"/>
  <c r="AK212" i="1"/>
  <c r="AK211" i="1"/>
  <c r="AK210" i="1"/>
  <c r="AK209" i="1"/>
  <c r="AK208" i="1"/>
  <c r="AK146" i="1"/>
  <c r="AK145" i="1"/>
  <c r="AK144" i="1"/>
  <c r="AK143" i="1"/>
  <c r="AK139" i="1"/>
  <c r="AK171" i="1"/>
  <c r="AK169" i="1"/>
  <c r="AK168" i="1"/>
  <c r="AK159" i="1"/>
  <c r="AK161" i="1"/>
  <c r="AK162" i="1"/>
  <c r="AK158" i="1"/>
  <c r="AK164" i="1"/>
  <c r="AK154" i="1"/>
  <c r="AK111" i="1"/>
  <c r="AK110" i="1"/>
  <c r="AK106" i="1"/>
  <c r="AK108" i="1"/>
  <c r="AK107" i="1"/>
  <c r="AK109" i="1"/>
  <c r="AK90" i="1"/>
  <c r="AK91" i="1"/>
  <c r="AK89" i="1"/>
  <c r="AJ311" i="1"/>
  <c r="AI311" i="1"/>
  <c r="AH311" i="1"/>
  <c r="AG311" i="1"/>
  <c r="AL311" i="1" s="1"/>
  <c r="AJ274" i="1"/>
  <c r="AI274" i="1"/>
  <c r="AH274" i="1"/>
  <c r="AG274" i="1"/>
  <c r="AJ273" i="1"/>
  <c r="AI273" i="1"/>
  <c r="AH273" i="1"/>
  <c r="AG273" i="1"/>
  <c r="AJ276" i="1"/>
  <c r="AI276" i="1"/>
  <c r="AH276" i="1"/>
  <c r="AG276" i="1"/>
  <c r="AJ275" i="1"/>
  <c r="AI275" i="1"/>
  <c r="AH275" i="1"/>
  <c r="AG275" i="1"/>
  <c r="AJ289" i="1"/>
  <c r="AI289" i="1"/>
  <c r="AH289" i="1"/>
  <c r="AG289" i="1"/>
  <c r="AJ286" i="1"/>
  <c r="AI286" i="1"/>
  <c r="AH286" i="1"/>
  <c r="AG286" i="1"/>
  <c r="AJ287" i="1"/>
  <c r="AI287" i="1"/>
  <c r="AH287" i="1"/>
  <c r="AG287" i="1"/>
  <c r="AJ284" i="1"/>
  <c r="AI284" i="1"/>
  <c r="AH284" i="1"/>
  <c r="AG284" i="1"/>
  <c r="AL284" i="1" s="1"/>
  <c r="AJ283" i="1"/>
  <c r="AI283" i="1"/>
  <c r="AH283" i="1"/>
  <c r="AG283" i="1"/>
  <c r="AJ136" i="1"/>
  <c r="AI136" i="1"/>
  <c r="AH136" i="1"/>
  <c r="AG136" i="1"/>
  <c r="AJ135" i="1"/>
  <c r="AI135" i="1"/>
  <c r="AH135" i="1"/>
  <c r="AG135" i="1"/>
  <c r="AJ133" i="1"/>
  <c r="AI133" i="1"/>
  <c r="AH133" i="1"/>
  <c r="AG133" i="1"/>
  <c r="AJ132" i="1"/>
  <c r="AI132" i="1"/>
  <c r="AH132" i="1"/>
  <c r="AG132" i="1"/>
  <c r="AJ90" i="1"/>
  <c r="AI90" i="1"/>
  <c r="AH90" i="1"/>
  <c r="AG90" i="1"/>
  <c r="AJ91" i="1"/>
  <c r="AI91" i="1"/>
  <c r="AH91" i="1"/>
  <c r="AG91" i="1"/>
  <c r="AJ89" i="1"/>
  <c r="AI89" i="1"/>
  <c r="AH89" i="1"/>
  <c r="AG89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191" i="1"/>
  <c r="AI191" i="1"/>
  <c r="AH191" i="1"/>
  <c r="AG191" i="1"/>
  <c r="AL191" i="1" s="1"/>
  <c r="AJ205" i="1"/>
  <c r="AI205" i="1"/>
  <c r="AH205" i="1"/>
  <c r="AG205" i="1"/>
  <c r="AJ199" i="1"/>
  <c r="AI199" i="1"/>
  <c r="AH199" i="1"/>
  <c r="AG199" i="1"/>
  <c r="AJ198" i="1"/>
  <c r="AI198" i="1"/>
  <c r="AH198" i="1"/>
  <c r="AG198" i="1"/>
  <c r="AJ171" i="1"/>
  <c r="AI171" i="1"/>
  <c r="AH171" i="1"/>
  <c r="AG171" i="1"/>
  <c r="AJ169" i="1"/>
  <c r="AI169" i="1"/>
  <c r="AH169" i="1"/>
  <c r="AG169" i="1"/>
  <c r="AL169" i="1" s="1"/>
  <c r="AJ168" i="1"/>
  <c r="AI168" i="1"/>
  <c r="AH168" i="1"/>
  <c r="AG168" i="1"/>
  <c r="AL168" i="1" s="1"/>
  <c r="AJ159" i="1"/>
  <c r="AI159" i="1"/>
  <c r="AH159" i="1"/>
  <c r="AG159" i="1"/>
  <c r="AJ161" i="1"/>
  <c r="AI161" i="1"/>
  <c r="AH161" i="1"/>
  <c r="AG161" i="1"/>
  <c r="AJ162" i="1"/>
  <c r="AI162" i="1"/>
  <c r="AH162" i="1"/>
  <c r="AG162" i="1"/>
  <c r="AJ158" i="1"/>
  <c r="AI158" i="1"/>
  <c r="AH158" i="1"/>
  <c r="AG158" i="1"/>
  <c r="AJ164" i="1"/>
  <c r="AI164" i="1"/>
  <c r="AH164" i="1"/>
  <c r="AG164" i="1"/>
  <c r="AJ154" i="1"/>
  <c r="AI154" i="1"/>
  <c r="AH154" i="1"/>
  <c r="AG154" i="1"/>
  <c r="AJ111" i="1"/>
  <c r="AI111" i="1"/>
  <c r="AH111" i="1"/>
  <c r="AG111" i="1"/>
  <c r="AJ110" i="1"/>
  <c r="AI110" i="1"/>
  <c r="AH110" i="1"/>
  <c r="AG110" i="1"/>
  <c r="AL110" i="1" s="1"/>
  <c r="AJ106" i="1"/>
  <c r="AI106" i="1"/>
  <c r="AH106" i="1"/>
  <c r="AG106" i="1"/>
  <c r="AJ108" i="1"/>
  <c r="AI108" i="1"/>
  <c r="AH108" i="1"/>
  <c r="AG108" i="1"/>
  <c r="AL108" i="1" s="1"/>
  <c r="AJ107" i="1"/>
  <c r="AI107" i="1"/>
  <c r="AH107" i="1"/>
  <c r="AG107" i="1"/>
  <c r="AJ109" i="1"/>
  <c r="AI109" i="1"/>
  <c r="AH109" i="1"/>
  <c r="AG109" i="1"/>
  <c r="AL109" i="1" s="1"/>
  <c r="AJ118" i="1"/>
  <c r="AI118" i="1"/>
  <c r="AH118" i="1"/>
  <c r="AG118" i="1"/>
  <c r="AJ114" i="1"/>
  <c r="AI114" i="1"/>
  <c r="AH114" i="1"/>
  <c r="AG114" i="1"/>
  <c r="AL114" i="1" s="1"/>
  <c r="AJ113" i="1"/>
  <c r="AI113" i="1"/>
  <c r="AH113" i="1"/>
  <c r="AG113" i="1"/>
  <c r="AJ116" i="1"/>
  <c r="AI116" i="1"/>
  <c r="AH116" i="1"/>
  <c r="AG116" i="1"/>
  <c r="AL116" i="1" s="1"/>
  <c r="AJ123" i="1"/>
  <c r="AI123" i="1"/>
  <c r="AH123" i="1"/>
  <c r="AG123" i="1"/>
  <c r="AJ121" i="1"/>
  <c r="AI121" i="1"/>
  <c r="AH121" i="1"/>
  <c r="AG121" i="1"/>
  <c r="AJ122" i="1"/>
  <c r="AI122" i="1"/>
  <c r="AH122" i="1"/>
  <c r="AG122" i="1"/>
  <c r="AJ102" i="1"/>
  <c r="AI102" i="1"/>
  <c r="AH102" i="1"/>
  <c r="AG102" i="1"/>
  <c r="AL102" i="1" s="1"/>
  <c r="AJ101" i="1"/>
  <c r="AI101" i="1"/>
  <c r="AH101" i="1"/>
  <c r="AG101" i="1"/>
  <c r="AJ100" i="1"/>
  <c r="AI100" i="1"/>
  <c r="AH100" i="1"/>
  <c r="AG100" i="1"/>
  <c r="AL100" i="1" s="1"/>
  <c r="AJ146" i="1"/>
  <c r="AI146" i="1"/>
  <c r="AH146" i="1"/>
  <c r="AG146" i="1"/>
  <c r="AJ145" i="1"/>
  <c r="AI145" i="1"/>
  <c r="AH145" i="1"/>
  <c r="AG145" i="1"/>
  <c r="AL145" i="1" s="1"/>
  <c r="AJ144" i="1"/>
  <c r="AI144" i="1"/>
  <c r="AH144" i="1"/>
  <c r="AG144" i="1"/>
  <c r="AJ143" i="1"/>
  <c r="AI143" i="1"/>
  <c r="AH143" i="1"/>
  <c r="AG143" i="1"/>
  <c r="AL143" i="1" s="1"/>
  <c r="AJ139" i="1"/>
  <c r="AI139" i="1"/>
  <c r="AH139" i="1"/>
  <c r="AG139" i="1"/>
  <c r="AJ176" i="1"/>
  <c r="AI176" i="1"/>
  <c r="AH176" i="1"/>
  <c r="AG176" i="1"/>
  <c r="AL176" i="1" s="1"/>
  <c r="AJ175" i="1"/>
  <c r="AI175" i="1"/>
  <c r="AH175" i="1"/>
  <c r="AG175" i="1"/>
  <c r="AJ174" i="1"/>
  <c r="AI174" i="1"/>
  <c r="AH174" i="1"/>
  <c r="AG174" i="1"/>
  <c r="AL174" i="1" s="1"/>
  <c r="AJ173" i="1"/>
  <c r="AI173" i="1"/>
  <c r="AH173" i="1"/>
  <c r="AG173" i="1"/>
  <c r="AJ172" i="1"/>
  <c r="AI172" i="1"/>
  <c r="AH172" i="1"/>
  <c r="AG172" i="1"/>
  <c r="AL172" i="1" s="1"/>
  <c r="AJ45" i="1"/>
  <c r="AI45" i="1"/>
  <c r="AH45" i="1"/>
  <c r="AG45" i="1"/>
  <c r="AJ18" i="1"/>
  <c r="AI18" i="1"/>
  <c r="AH18" i="1"/>
  <c r="AG18" i="1"/>
  <c r="AL18" i="1" s="1"/>
  <c r="AJ17" i="1"/>
  <c r="AI17" i="1"/>
  <c r="AH17" i="1"/>
  <c r="AG17" i="1"/>
  <c r="AJ21" i="1"/>
  <c r="AI21" i="1"/>
  <c r="AH21" i="1"/>
  <c r="AG21" i="1"/>
  <c r="AL21" i="1" s="1"/>
  <c r="AJ236" i="1"/>
  <c r="AI236" i="1"/>
  <c r="AH236" i="1"/>
  <c r="AG236" i="1"/>
  <c r="AJ235" i="1"/>
  <c r="AI235" i="1"/>
  <c r="AH235" i="1"/>
  <c r="AG235" i="1"/>
  <c r="AJ238" i="1"/>
  <c r="AI238" i="1"/>
  <c r="AH238" i="1"/>
  <c r="AG238" i="1"/>
  <c r="AJ237" i="1"/>
  <c r="AI237" i="1"/>
  <c r="AH237" i="1"/>
  <c r="AG237" i="1"/>
  <c r="AL237" i="1" s="1"/>
  <c r="AJ244" i="1"/>
  <c r="AI244" i="1"/>
  <c r="AH244" i="1"/>
  <c r="AG244" i="1"/>
  <c r="AJ243" i="1"/>
  <c r="AI243" i="1"/>
  <c r="AH243" i="1"/>
  <c r="AG243" i="1"/>
  <c r="AL243" i="1" s="1"/>
  <c r="AJ234" i="1"/>
  <c r="AI234" i="1"/>
  <c r="AH234" i="1"/>
  <c r="AG234" i="1"/>
  <c r="AL234" i="1" s="1"/>
  <c r="AJ233" i="1"/>
  <c r="AI233" i="1"/>
  <c r="AH233" i="1"/>
  <c r="AG233" i="1"/>
  <c r="AJ232" i="1"/>
  <c r="AI232" i="1"/>
  <c r="AH232" i="1"/>
  <c r="AG232" i="1"/>
  <c r="AJ231" i="1"/>
  <c r="AI231" i="1"/>
  <c r="AH231" i="1"/>
  <c r="AG231" i="1"/>
  <c r="AJ230" i="1"/>
  <c r="AI230" i="1"/>
  <c r="AH230" i="1"/>
  <c r="AG230" i="1"/>
  <c r="AJ229" i="1"/>
  <c r="AI229" i="1"/>
  <c r="AH229" i="1"/>
  <c r="AG229" i="1"/>
  <c r="AL229" i="1" s="1"/>
  <c r="AJ228" i="1"/>
  <c r="AI228" i="1"/>
  <c r="AH228" i="1"/>
  <c r="AG228" i="1"/>
  <c r="AJ215" i="1"/>
  <c r="AI215" i="1"/>
  <c r="AH215" i="1"/>
  <c r="AG215" i="1"/>
  <c r="AL215" i="1" s="1"/>
  <c r="AJ214" i="1"/>
  <c r="AI214" i="1"/>
  <c r="AH214" i="1"/>
  <c r="AG214" i="1"/>
  <c r="AJ217" i="1"/>
  <c r="AI217" i="1"/>
  <c r="AH217" i="1"/>
  <c r="AG217" i="1"/>
  <c r="AL217" i="1" s="1"/>
  <c r="AJ216" i="1"/>
  <c r="AI216" i="1"/>
  <c r="AH216" i="1"/>
  <c r="AG216" i="1"/>
  <c r="AJ221" i="1"/>
  <c r="AI221" i="1"/>
  <c r="AH221" i="1"/>
  <c r="AG221" i="1"/>
  <c r="AJ220" i="1"/>
  <c r="AI220" i="1"/>
  <c r="AH220" i="1"/>
  <c r="AG220" i="1"/>
  <c r="AJ224" i="1"/>
  <c r="AI224" i="1"/>
  <c r="AH224" i="1"/>
  <c r="AG224" i="1"/>
  <c r="AJ223" i="1"/>
  <c r="AI223" i="1"/>
  <c r="AH223" i="1"/>
  <c r="AG223" i="1"/>
  <c r="AJ222" i="1"/>
  <c r="AI222" i="1"/>
  <c r="AH222" i="1"/>
  <c r="AG222" i="1"/>
  <c r="AJ213" i="1"/>
  <c r="AI213" i="1"/>
  <c r="AH213" i="1"/>
  <c r="AG213" i="1"/>
  <c r="AJ212" i="1"/>
  <c r="AI212" i="1"/>
  <c r="AH212" i="1"/>
  <c r="AG212" i="1"/>
  <c r="AJ211" i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L208" i="1" s="1"/>
  <c r="AJ280" i="1"/>
  <c r="AI280" i="1"/>
  <c r="AH280" i="1"/>
  <c r="AG280" i="1"/>
  <c r="AJ268" i="1"/>
  <c r="AI268" i="1"/>
  <c r="AH268" i="1"/>
  <c r="AG268" i="1"/>
  <c r="AL268" i="1" s="1"/>
  <c r="AJ194" i="1"/>
  <c r="AI194" i="1"/>
  <c r="AH194" i="1"/>
  <c r="AG194" i="1"/>
  <c r="AJ193" i="1"/>
  <c r="AI193" i="1"/>
  <c r="AH193" i="1"/>
  <c r="AG193" i="1"/>
  <c r="AL193" i="1" s="1"/>
  <c r="AJ192" i="1"/>
  <c r="AI192" i="1"/>
  <c r="AH192" i="1"/>
  <c r="AG192" i="1"/>
  <c r="AJ186" i="1"/>
  <c r="AI186" i="1"/>
  <c r="AH186" i="1"/>
  <c r="AG186" i="1"/>
  <c r="AJ190" i="1"/>
  <c r="AI190" i="1"/>
  <c r="AH190" i="1"/>
  <c r="AG190" i="1"/>
  <c r="AJ189" i="1"/>
  <c r="AI189" i="1"/>
  <c r="AH189" i="1"/>
  <c r="AG189" i="1"/>
  <c r="AL189" i="1" s="1"/>
  <c r="AJ188" i="1"/>
  <c r="AI188" i="1"/>
  <c r="AH188" i="1"/>
  <c r="AG188" i="1"/>
  <c r="AJ180" i="1"/>
  <c r="AI180" i="1"/>
  <c r="AH180" i="1"/>
  <c r="AG180" i="1"/>
  <c r="AL180" i="1" s="1"/>
  <c r="AJ166" i="1"/>
  <c r="AI166" i="1"/>
  <c r="AH166" i="1"/>
  <c r="AG166" i="1"/>
  <c r="AJ165" i="1"/>
  <c r="AI165" i="1"/>
  <c r="AH165" i="1"/>
  <c r="AG165" i="1"/>
  <c r="AL165" i="1" s="1"/>
  <c r="AJ187" i="1"/>
  <c r="AI187" i="1"/>
  <c r="AH187" i="1"/>
  <c r="AG187" i="1"/>
  <c r="AJ78" i="1"/>
  <c r="AI78" i="1"/>
  <c r="AH78" i="1"/>
  <c r="AG78" i="1"/>
  <c r="AL78" i="1" s="1"/>
  <c r="AJ75" i="1"/>
  <c r="AI75" i="1"/>
  <c r="AH75" i="1"/>
  <c r="AG75" i="1"/>
  <c r="AJ72" i="1"/>
  <c r="AI72" i="1"/>
  <c r="AH72" i="1"/>
  <c r="AG72" i="1"/>
  <c r="AL72" i="1" s="1"/>
  <c r="AJ57" i="1"/>
  <c r="AI57" i="1"/>
  <c r="AH57" i="1"/>
  <c r="AG57" i="1"/>
  <c r="AJ64" i="1"/>
  <c r="AI64" i="1"/>
  <c r="AH64" i="1"/>
  <c r="AG64" i="1"/>
  <c r="AL64" i="1" s="1"/>
  <c r="AJ67" i="1"/>
  <c r="AI67" i="1"/>
  <c r="AH67" i="1"/>
  <c r="AG67" i="1"/>
  <c r="AJ15" i="1"/>
  <c r="AI15" i="1"/>
  <c r="AH15" i="1"/>
  <c r="AG15" i="1"/>
  <c r="AL15" i="1" s="1"/>
  <c r="AJ13" i="1"/>
  <c r="AI13" i="1"/>
  <c r="AH13" i="1"/>
  <c r="AG13" i="1"/>
  <c r="AJ14" i="1"/>
  <c r="AI14" i="1"/>
  <c r="AH14" i="1"/>
  <c r="AG14" i="1"/>
  <c r="AL14" i="1" s="1"/>
  <c r="AJ7" i="1"/>
  <c r="AI7" i="1"/>
  <c r="AH7" i="1"/>
  <c r="AG7" i="1"/>
  <c r="AJ6" i="1"/>
  <c r="AI6" i="1"/>
  <c r="AH6" i="1"/>
  <c r="AG6" i="1"/>
  <c r="AL6" i="1" s="1"/>
  <c r="AL87" i="2"/>
  <c r="AM87" i="2"/>
  <c r="AR3" i="2"/>
  <c r="AS3" i="2"/>
  <c r="AX3" i="2"/>
  <c r="AY3" i="2"/>
  <c r="AL85" i="2"/>
  <c r="AM85" i="2" s="1"/>
  <c r="AR4" i="2"/>
  <c r="AS4" i="2"/>
  <c r="AX4" i="2"/>
  <c r="AY4" i="2"/>
  <c r="AL100" i="2"/>
  <c r="AM100" i="2"/>
  <c r="AR5" i="2"/>
  <c r="AS5" i="2" s="1"/>
  <c r="AX5" i="2"/>
  <c r="AY5" i="2"/>
  <c r="AL18" i="2"/>
  <c r="AM18" i="2"/>
  <c r="AR6" i="2"/>
  <c r="AS6" i="2"/>
  <c r="AX6" i="2"/>
  <c r="AY6" i="2" s="1"/>
  <c r="AL17" i="2"/>
  <c r="AM17" i="2"/>
  <c r="AR7" i="2"/>
  <c r="AS7" i="2"/>
  <c r="AX7" i="2"/>
  <c r="AY7" i="2"/>
  <c r="AL13" i="2"/>
  <c r="AM13" i="2" s="1"/>
  <c r="AR8" i="2"/>
  <c r="AS8" i="2"/>
  <c r="AX8" i="2"/>
  <c r="AY8" i="2"/>
  <c r="AL82" i="2"/>
  <c r="AM82" i="2"/>
  <c r="AR9" i="2"/>
  <c r="AS9" i="2" s="1"/>
  <c r="AX9" i="2"/>
  <c r="AY9" i="2"/>
  <c r="AL33" i="2"/>
  <c r="AM33" i="2"/>
  <c r="AR10" i="2"/>
  <c r="AS10" i="2"/>
  <c r="AX10" i="2"/>
  <c r="AY10" i="2" s="1"/>
  <c r="AL76" i="2"/>
  <c r="AM76" i="2"/>
  <c r="AR11" i="2"/>
  <c r="AS11" i="2"/>
  <c r="AX11" i="2"/>
  <c r="AY11" i="2"/>
  <c r="AL31" i="2"/>
  <c r="AM31" i="2" s="1"/>
  <c r="AR12" i="2"/>
  <c r="AS12" i="2"/>
  <c r="AX12" i="2"/>
  <c r="AY12" i="2"/>
  <c r="AL80" i="2"/>
  <c r="AM80" i="2"/>
  <c r="AR13" i="2"/>
  <c r="AS13" i="2" s="1"/>
  <c r="AX13" i="2"/>
  <c r="AY13" i="2"/>
  <c r="AL29" i="2"/>
  <c r="AM29" i="2"/>
  <c r="AR14" i="2"/>
  <c r="AS14" i="2"/>
  <c r="AX14" i="2"/>
  <c r="AY14" i="2" s="1"/>
  <c r="AL99" i="2"/>
  <c r="AM99" i="2"/>
  <c r="AR15" i="2"/>
  <c r="AS15" i="2"/>
  <c r="AX15" i="2"/>
  <c r="AY15" i="2"/>
  <c r="AL90" i="2"/>
  <c r="AM90" i="2" s="1"/>
  <c r="AR16" i="2"/>
  <c r="AS16" i="2"/>
  <c r="AX16" i="2"/>
  <c r="AY16" i="2"/>
  <c r="AL75" i="2"/>
  <c r="AM75" i="2"/>
  <c r="AR17" i="2"/>
  <c r="AS17" i="2" s="1"/>
  <c r="AX17" i="2"/>
  <c r="AY17" i="2"/>
  <c r="AL26" i="2"/>
  <c r="AM26" i="2"/>
  <c r="AR18" i="2"/>
  <c r="AS18" i="2"/>
  <c r="AX18" i="2"/>
  <c r="AY18" i="2" s="1"/>
  <c r="AL68" i="2"/>
  <c r="AM68" i="2"/>
  <c r="AR19" i="2"/>
  <c r="AS19" i="2"/>
  <c r="AX19" i="2"/>
  <c r="AY19" i="2"/>
  <c r="AL89" i="2"/>
  <c r="AM89" i="2" s="1"/>
  <c r="AR20" i="2"/>
  <c r="AS20" i="2"/>
  <c r="AX20" i="2"/>
  <c r="AY20" i="2"/>
  <c r="AL86" i="2"/>
  <c r="AM86" i="2"/>
  <c r="AR21" i="2"/>
  <c r="AS21" i="2" s="1"/>
  <c r="AX21" i="2"/>
  <c r="AY21" i="2"/>
  <c r="AL60" i="2"/>
  <c r="AM60" i="2"/>
  <c r="AR22" i="2"/>
  <c r="AS22" i="2"/>
  <c r="AX22" i="2"/>
  <c r="AY22" i="2" s="1"/>
  <c r="AL113" i="2"/>
  <c r="AM113" i="2"/>
  <c r="AR23" i="2"/>
  <c r="AS23" i="2"/>
  <c r="AX23" i="2"/>
  <c r="AY23" i="2"/>
  <c r="AL14" i="2"/>
  <c r="AM14" i="2" s="1"/>
  <c r="AR24" i="2"/>
  <c r="AS24" i="2"/>
  <c r="AX24" i="2"/>
  <c r="AY24" i="2"/>
  <c r="AL63" i="2"/>
  <c r="AM63" i="2"/>
  <c r="AR25" i="2"/>
  <c r="AS25" i="2" s="1"/>
  <c r="AX25" i="2"/>
  <c r="AY25" i="2"/>
  <c r="AL102" i="2"/>
  <c r="AM102" i="2"/>
  <c r="AR26" i="2"/>
  <c r="AS26" i="2"/>
  <c r="AX26" i="2"/>
  <c r="AY26" i="2" s="1"/>
  <c r="AL79" i="2"/>
  <c r="AM79" i="2"/>
  <c r="AR27" i="2"/>
  <c r="AS27" i="2"/>
  <c r="AX27" i="2"/>
  <c r="AY27" i="2"/>
  <c r="AL92" i="2"/>
  <c r="AM92" i="2" s="1"/>
  <c r="AR28" i="2"/>
  <c r="AS28" i="2"/>
  <c r="AX28" i="2"/>
  <c r="AY28" i="2"/>
  <c r="AL34" i="2"/>
  <c r="AM34" i="2"/>
  <c r="AR29" i="2"/>
  <c r="AS29" i="2" s="1"/>
  <c r="AX29" i="2"/>
  <c r="AY29" i="2"/>
  <c r="AL120" i="2"/>
  <c r="AM120" i="2"/>
  <c r="AR30" i="2"/>
  <c r="AS30" i="2"/>
  <c r="AX30" i="2"/>
  <c r="AY30" i="2" s="1"/>
  <c r="AL111" i="2"/>
  <c r="AM111" i="2"/>
  <c r="AR31" i="2"/>
  <c r="AS31" i="2"/>
  <c r="AX31" i="2"/>
  <c r="AY31" i="2"/>
  <c r="AL25" i="2"/>
  <c r="AM25" i="2" s="1"/>
  <c r="AR32" i="2"/>
  <c r="AS32" i="2"/>
  <c r="AX32" i="2"/>
  <c r="AY32" i="2"/>
  <c r="AR33" i="2"/>
  <c r="AS33" i="2"/>
  <c r="AX33" i="2"/>
  <c r="AY33" i="2" s="1"/>
  <c r="AL28" i="2"/>
  <c r="AM28" i="2"/>
  <c r="AR34" i="2"/>
  <c r="AS34" i="2"/>
  <c r="AX34" i="2"/>
  <c r="AY34" i="2"/>
  <c r="AL109" i="2"/>
  <c r="AM109" i="2" s="1"/>
  <c r="AR35" i="2"/>
  <c r="AS35" i="2"/>
  <c r="AX35" i="2"/>
  <c r="AY35" i="2"/>
  <c r="AL10" i="2"/>
  <c r="AM10" i="2"/>
  <c r="AR36" i="2"/>
  <c r="AS36" i="2" s="1"/>
  <c r="AX36" i="2"/>
  <c r="AY36" i="2"/>
  <c r="AL96" i="2"/>
  <c r="AM96" i="2"/>
  <c r="AR37" i="2"/>
  <c r="AS37" i="2"/>
  <c r="AX37" i="2"/>
  <c r="AY37" i="2" s="1"/>
  <c r="AL81" i="2"/>
  <c r="AM81" i="2"/>
  <c r="AR38" i="2"/>
  <c r="AS38" i="2"/>
  <c r="AX38" i="2"/>
  <c r="AY38" i="2"/>
  <c r="AL21" i="2"/>
  <c r="AM21" i="2" s="1"/>
  <c r="AR39" i="2"/>
  <c r="AS39" i="2"/>
  <c r="AX39" i="2"/>
  <c r="AY39" i="2"/>
  <c r="AL22" i="2"/>
  <c r="AM22" i="2"/>
  <c r="AR40" i="2"/>
  <c r="AS40" i="2" s="1"/>
  <c r="AX40" i="2"/>
  <c r="AY40" i="2"/>
  <c r="AL70" i="2"/>
  <c r="AM70" i="2"/>
  <c r="AR41" i="2"/>
  <c r="AS41" i="2"/>
  <c r="AX41" i="2"/>
  <c r="AY41" i="2" s="1"/>
  <c r="AL30" i="2"/>
  <c r="AM30" i="2"/>
  <c r="AR42" i="2"/>
  <c r="AS42" i="2"/>
  <c r="AX42" i="2"/>
  <c r="AY42" i="2"/>
  <c r="AL24" i="2"/>
  <c r="AM24" i="2" s="1"/>
  <c r="AR43" i="2"/>
  <c r="AS43" i="2"/>
  <c r="AX43" i="2"/>
  <c r="AY43" i="2"/>
  <c r="AL71" i="2"/>
  <c r="AM71" i="2"/>
  <c r="AR44" i="2"/>
  <c r="AS44" i="2" s="1"/>
  <c r="AX44" i="2"/>
  <c r="AY44" i="2"/>
  <c r="AL53" i="2"/>
  <c r="AM53" i="2"/>
  <c r="AR45" i="2"/>
  <c r="AS45" i="2"/>
  <c r="AX45" i="2"/>
  <c r="AY45" i="2" s="1"/>
  <c r="AL52" i="2"/>
  <c r="AM52" i="2"/>
  <c r="AR46" i="2"/>
  <c r="AS46" i="2"/>
  <c r="AX46" i="2"/>
  <c r="AY46" i="2"/>
  <c r="AL54" i="2"/>
  <c r="AM54" i="2" s="1"/>
  <c r="AR47" i="2"/>
  <c r="AS47" i="2"/>
  <c r="AX47" i="2"/>
  <c r="AY47" i="2"/>
  <c r="AL55" i="2"/>
  <c r="AM55" i="2"/>
  <c r="AR48" i="2"/>
  <c r="AS48" i="2" s="1"/>
  <c r="AX48" i="2"/>
  <c r="AY48" i="2"/>
  <c r="AL59" i="2"/>
  <c r="AM59" i="2"/>
  <c r="AR49" i="2"/>
  <c r="AS49" i="2"/>
  <c r="AX49" i="2"/>
  <c r="AY49" i="2" s="1"/>
  <c r="AL58" i="2"/>
  <c r="AM58" i="2"/>
  <c r="AR50" i="2"/>
  <c r="AS50" i="2"/>
  <c r="AX50" i="2"/>
  <c r="AY50" i="2"/>
  <c r="AL46" i="2"/>
  <c r="AM46" i="2" s="1"/>
  <c r="AR51" i="2"/>
  <c r="AS51" i="2"/>
  <c r="AX51" i="2"/>
  <c r="AY51" i="2"/>
  <c r="AL97" i="2"/>
  <c r="AM97" i="2"/>
  <c r="AR52" i="2"/>
  <c r="AS52" i="2" s="1"/>
  <c r="AX52" i="2"/>
  <c r="AY52" i="2"/>
  <c r="AL47" i="2"/>
  <c r="AM47" i="2"/>
  <c r="AR53" i="2"/>
  <c r="AS53" i="2"/>
  <c r="AX53" i="2"/>
  <c r="AY53" i="2" s="1"/>
  <c r="AL94" i="2"/>
  <c r="AM94" i="2"/>
  <c r="AR54" i="2"/>
  <c r="AS54" i="2"/>
  <c r="AX54" i="2"/>
  <c r="AY54" i="2"/>
  <c r="AL11" i="2"/>
  <c r="AM11" i="2" s="1"/>
  <c r="AR55" i="2"/>
  <c r="AS55" i="2"/>
  <c r="AX55" i="2"/>
  <c r="AY55" i="2"/>
  <c r="AL115" i="2"/>
  <c r="AM115" i="2"/>
  <c r="AR56" i="2"/>
  <c r="AS56" i="2" s="1"/>
  <c r="AX56" i="2"/>
  <c r="AY56" i="2"/>
  <c r="AL4" i="2"/>
  <c r="AM4" i="2"/>
  <c r="AR57" i="2"/>
  <c r="AS57" i="2"/>
  <c r="AX57" i="2"/>
  <c r="AY57" i="2" s="1"/>
  <c r="AL43" i="2"/>
  <c r="AM43" i="2"/>
  <c r="AR58" i="2"/>
  <c r="AS58" i="2"/>
  <c r="AX58" i="2"/>
  <c r="AY58" i="2"/>
  <c r="AL104" i="2"/>
  <c r="AM104" i="2" s="1"/>
  <c r="AR59" i="2"/>
  <c r="AS59" i="2"/>
  <c r="AX59" i="2"/>
  <c r="AY59" i="2"/>
  <c r="AL110" i="2"/>
  <c r="AM110" i="2"/>
  <c r="AR60" i="2"/>
  <c r="AS60" i="2" s="1"/>
  <c r="AX60" i="2"/>
  <c r="AY60" i="2"/>
  <c r="AL44" i="2"/>
  <c r="AM44" i="2" s="1"/>
  <c r="AR61" i="2"/>
  <c r="AS61" i="2"/>
  <c r="AX61" i="2"/>
  <c r="AY61" i="2" s="1"/>
  <c r="AL8" i="2"/>
  <c r="AM8" i="2"/>
  <c r="AR62" i="2"/>
  <c r="AS62" i="2" s="1"/>
  <c r="AX62" i="2"/>
  <c r="AY62" i="2"/>
  <c r="AL103" i="2"/>
  <c r="AM103" i="2" s="1"/>
  <c r="AR63" i="2"/>
  <c r="AS63" i="2"/>
  <c r="AX63" i="2"/>
  <c r="AY63" i="2" s="1"/>
  <c r="AL105" i="2"/>
  <c r="AM105" i="2"/>
  <c r="AR64" i="2"/>
  <c r="AS64" i="2" s="1"/>
  <c r="AX64" i="2"/>
  <c r="AY64" i="2"/>
  <c r="AL78" i="2"/>
  <c r="AM78" i="2" s="1"/>
  <c r="AR65" i="2"/>
  <c r="AS65" i="2"/>
  <c r="AX65" i="2"/>
  <c r="AY65" i="2" s="1"/>
  <c r="AL32" i="2"/>
  <c r="AM32" i="2"/>
  <c r="AR66" i="2"/>
  <c r="AS66" i="2" s="1"/>
  <c r="AX66" i="2"/>
  <c r="AY66" i="2"/>
  <c r="AL9" i="2"/>
  <c r="AM9" i="2" s="1"/>
  <c r="AR67" i="2"/>
  <c r="AS67" i="2"/>
  <c r="AX67" i="2"/>
  <c r="AY67" i="2" s="1"/>
  <c r="AL15" i="2"/>
  <c r="AM15" i="2"/>
  <c r="AR68" i="2"/>
  <c r="AS68" i="2" s="1"/>
  <c r="AX68" i="2"/>
  <c r="AY68" i="2"/>
  <c r="AL112" i="2"/>
  <c r="AM112" i="2" s="1"/>
  <c r="AR69" i="2"/>
  <c r="AS69" i="2"/>
  <c r="AX69" i="2"/>
  <c r="AY69" i="2" s="1"/>
  <c r="AL5" i="2"/>
  <c r="AM5" i="2" s="1"/>
  <c r="AR70" i="2"/>
  <c r="AS70" i="2" s="1"/>
  <c r="AX70" i="2"/>
  <c r="AY70" i="2"/>
  <c r="AL7" i="2"/>
  <c r="AM7" i="2" s="1"/>
  <c r="AR71" i="2"/>
  <c r="AS71" i="2" s="1"/>
  <c r="AX71" i="2"/>
  <c r="AY71" i="2" s="1"/>
  <c r="AL101" i="2"/>
  <c r="AM101" i="2"/>
  <c r="AR72" i="2"/>
  <c r="AS72" i="2" s="1"/>
  <c r="AX72" i="2"/>
  <c r="AY72" i="2" s="1"/>
  <c r="AL16" i="2"/>
  <c r="AM16" i="2" s="1"/>
  <c r="AR73" i="2"/>
  <c r="AS73" i="2"/>
  <c r="AX73" i="2"/>
  <c r="AY73" i="2" s="1"/>
  <c r="AL40" i="2"/>
  <c r="AM40" i="2" s="1"/>
  <c r="AR74" i="2"/>
  <c r="AS74" i="2" s="1"/>
  <c r="AX74" i="2"/>
  <c r="AY74" i="2"/>
  <c r="AL114" i="2"/>
  <c r="AM114" i="2" s="1"/>
  <c r="AR75" i="2"/>
  <c r="AS75" i="2" s="1"/>
  <c r="AX75" i="2"/>
  <c r="AY75" i="2" s="1"/>
  <c r="AL41" i="2"/>
  <c r="AM41" i="2"/>
  <c r="AR76" i="2"/>
  <c r="AS76" i="2" s="1"/>
  <c r="AX76" i="2"/>
  <c r="AY76" i="2" s="1"/>
  <c r="AL72" i="2"/>
  <c r="AM72" i="2" s="1"/>
  <c r="AR77" i="2"/>
  <c r="AS77" i="2"/>
  <c r="AX77" i="2"/>
  <c r="AY77" i="2" s="1"/>
  <c r="AL49" i="2"/>
  <c r="AM49" i="2" s="1"/>
  <c r="AR78" i="2"/>
  <c r="AS78" i="2" s="1"/>
  <c r="AX78" i="2"/>
  <c r="AY78" i="2"/>
  <c r="AL51" i="2"/>
  <c r="AM51" i="2" s="1"/>
  <c r="AR79" i="2"/>
  <c r="AS79" i="2" s="1"/>
  <c r="AX79" i="2"/>
  <c r="AY79" i="2" s="1"/>
  <c r="AL50" i="2"/>
  <c r="AM50" i="2"/>
  <c r="AR80" i="2"/>
  <c r="AS80" i="2" s="1"/>
  <c r="AX80" i="2"/>
  <c r="AY80" i="2" s="1"/>
  <c r="AL57" i="2"/>
  <c r="AM57" i="2" s="1"/>
  <c r="AR81" i="2"/>
  <c r="AS81" i="2"/>
  <c r="AX81" i="2"/>
  <c r="AY81" i="2" s="1"/>
  <c r="AL56" i="2"/>
  <c r="AM56" i="2" s="1"/>
  <c r="AR82" i="2"/>
  <c r="AS82" i="2" s="1"/>
  <c r="AX82" i="2"/>
  <c r="AY82" i="2"/>
  <c r="AL48" i="2"/>
  <c r="AM48" i="2" s="1"/>
  <c r="AR83" i="2"/>
  <c r="AS83" i="2" s="1"/>
  <c r="AX83" i="2"/>
  <c r="AY83" i="2" s="1"/>
  <c r="AL106" i="2"/>
  <c r="AM106" i="2"/>
  <c r="AR84" i="2"/>
  <c r="AS84" i="2" s="1"/>
  <c r="AX84" i="2"/>
  <c r="AY84" i="2" s="1"/>
  <c r="AR85" i="2"/>
  <c r="AS85" i="2" s="1"/>
  <c r="AX85" i="2"/>
  <c r="AY85" i="2"/>
  <c r="AL66" i="2"/>
  <c r="AM66" i="2" s="1"/>
  <c r="AR86" i="2"/>
  <c r="AS86" i="2" s="1"/>
  <c r="AX86" i="2"/>
  <c r="AY86" i="2" s="1"/>
  <c r="AL36" i="2"/>
  <c r="AM36" i="2"/>
  <c r="AR87" i="2"/>
  <c r="AS87" i="2" s="1"/>
  <c r="AX87" i="2"/>
  <c r="AY87" i="2" s="1"/>
  <c r="AL6" i="2"/>
  <c r="AM6" i="2" s="1"/>
  <c r="AR88" i="2"/>
  <c r="AS88" i="2"/>
  <c r="AX88" i="2"/>
  <c r="AY88" i="2" s="1"/>
  <c r="AL19" i="2"/>
  <c r="AM19" i="2" s="1"/>
  <c r="AR89" i="2"/>
  <c r="AS89" i="2" s="1"/>
  <c r="AX89" i="2"/>
  <c r="AY89" i="2"/>
  <c r="AL65" i="2"/>
  <c r="AM65" i="2" s="1"/>
  <c r="AR90" i="2"/>
  <c r="AS90" i="2" s="1"/>
  <c r="AX90" i="2"/>
  <c r="AY90" i="2" s="1"/>
  <c r="AL45" i="2"/>
  <c r="AM45" i="2"/>
  <c r="AR91" i="2"/>
  <c r="AS91" i="2" s="1"/>
  <c r="AX91" i="2"/>
  <c r="AY91" i="2" s="1"/>
  <c r="AL83" i="2"/>
  <c r="AM83" i="2" s="1"/>
  <c r="AR92" i="2"/>
  <c r="AS92" i="2"/>
  <c r="AX92" i="2"/>
  <c r="AY92" i="2" s="1"/>
  <c r="AL77" i="2"/>
  <c r="AM77" i="2" s="1"/>
  <c r="AR93" i="2"/>
  <c r="AS93" i="2" s="1"/>
  <c r="AX93" i="2"/>
  <c r="AY93" i="2"/>
  <c r="AL88" i="2"/>
  <c r="AM88" i="2" s="1"/>
  <c r="AR94" i="2"/>
  <c r="AS94" i="2" s="1"/>
  <c r="AX94" i="2"/>
  <c r="AY94" i="2" s="1"/>
  <c r="AL62" i="2"/>
  <c r="AM62" i="2"/>
  <c r="AR95" i="2"/>
  <c r="AS95" i="2" s="1"/>
  <c r="AX95" i="2"/>
  <c r="AY95" i="2" s="1"/>
  <c r="AL91" i="2"/>
  <c r="AM91" i="2" s="1"/>
  <c r="AR96" i="2"/>
  <c r="AS96" i="2"/>
  <c r="AX96" i="2"/>
  <c r="AY96" i="2" s="1"/>
  <c r="AL108" i="2"/>
  <c r="AM108" i="2" s="1"/>
  <c r="AR97" i="2"/>
  <c r="AS97" i="2" s="1"/>
  <c r="AX97" i="2"/>
  <c r="AY97" i="2"/>
  <c r="AL84" i="2"/>
  <c r="AM84" i="2" s="1"/>
  <c r="AR98" i="2"/>
  <c r="AS98" i="2" s="1"/>
  <c r="AX98" i="2"/>
  <c r="AY98" i="2" s="1"/>
  <c r="AL116" i="2"/>
  <c r="AM116" i="2"/>
  <c r="AR99" i="2"/>
  <c r="AS99" i="2" s="1"/>
  <c r="AX99" i="2"/>
  <c r="AY99" i="2" s="1"/>
  <c r="AL93" i="2"/>
  <c r="AM93" i="2" s="1"/>
  <c r="AR100" i="2"/>
  <c r="AS100" i="2"/>
  <c r="AX100" i="2"/>
  <c r="AY100" i="2" s="1"/>
  <c r="AL35" i="2"/>
  <c r="AM35" i="2" s="1"/>
  <c r="AR101" i="2"/>
  <c r="AS101" i="2" s="1"/>
  <c r="AX101" i="2"/>
  <c r="AY101" i="2"/>
  <c r="AL95" i="2"/>
  <c r="AM95" i="2" s="1"/>
  <c r="AR102" i="2"/>
  <c r="AS102" i="2" s="1"/>
  <c r="AX102" i="2"/>
  <c r="AY102" i="2" s="1"/>
  <c r="AL118" i="2"/>
  <c r="AM118" i="2"/>
  <c r="AR103" i="2"/>
  <c r="AS103" i="2" s="1"/>
  <c r="AX103" i="2"/>
  <c r="AY103" i="2" s="1"/>
  <c r="AL64" i="2"/>
  <c r="AM64" i="2" s="1"/>
  <c r="AR104" i="2"/>
  <c r="AS104" i="2"/>
  <c r="AX104" i="2"/>
  <c r="AY104" i="2" s="1"/>
  <c r="AL12" i="2"/>
  <c r="AM12" i="2" s="1"/>
  <c r="AR105" i="2"/>
  <c r="AS105" i="2" s="1"/>
  <c r="AX105" i="2"/>
  <c r="AY105" i="2"/>
  <c r="AL67" i="2"/>
  <c r="AM67" i="2" s="1"/>
  <c r="AR106" i="2"/>
  <c r="AS106" i="2" s="1"/>
  <c r="AX106" i="2"/>
  <c r="AY106" i="2" s="1"/>
  <c r="AL119" i="2"/>
  <c r="AM119" i="2"/>
  <c r="AR107" i="2"/>
  <c r="AS107" i="2" s="1"/>
  <c r="AX107" i="2"/>
  <c r="AY107" i="2" s="1"/>
  <c r="AL37" i="2"/>
  <c r="AM37" i="2" s="1"/>
  <c r="AR108" i="2"/>
  <c r="AS108" i="2"/>
  <c r="AX108" i="2"/>
  <c r="AY108" i="2" s="1"/>
  <c r="AL73" i="2"/>
  <c r="AM73" i="2" s="1"/>
  <c r="AR109" i="2"/>
  <c r="AS109" i="2" s="1"/>
  <c r="AX109" i="2"/>
  <c r="AY109" i="2"/>
  <c r="AL38" i="2"/>
  <c r="AM38" i="2" s="1"/>
  <c r="AR110" i="2"/>
  <c r="AS110" i="2" s="1"/>
  <c r="AX110" i="2"/>
  <c r="AY110" i="2" s="1"/>
  <c r="AL107" i="2"/>
  <c r="AM107" i="2"/>
  <c r="AR111" i="2"/>
  <c r="AS111" i="2" s="1"/>
  <c r="AX111" i="2"/>
  <c r="AY111" i="2" s="1"/>
  <c r="AL23" i="2"/>
  <c r="AM23" i="2" s="1"/>
  <c r="AR112" i="2"/>
  <c r="AS112" i="2"/>
  <c r="AX112" i="2"/>
  <c r="AY112" i="2" s="1"/>
  <c r="AL74" i="2"/>
  <c r="AM74" i="2" s="1"/>
  <c r="AR113" i="2"/>
  <c r="AS113" i="2" s="1"/>
  <c r="AX113" i="2"/>
  <c r="AY113" i="2"/>
  <c r="AL39" i="2"/>
  <c r="AM39" i="2" s="1"/>
  <c r="AR114" i="2"/>
  <c r="AS114" i="2" s="1"/>
  <c r="AX114" i="2"/>
  <c r="AY114" i="2" s="1"/>
  <c r="AL42" i="2"/>
  <c r="AM42" i="2"/>
  <c r="AR115" i="2"/>
  <c r="AS115" i="2" s="1"/>
  <c r="AX115" i="2"/>
  <c r="AY115" i="2" s="1"/>
  <c r="AL61" i="2"/>
  <c r="AM61" i="2" s="1"/>
  <c r="AR116" i="2"/>
  <c r="AS116" i="2"/>
  <c r="AX116" i="2"/>
  <c r="AY116" i="2" s="1"/>
  <c r="AL117" i="2"/>
  <c r="AM117" i="2" s="1"/>
  <c r="AR117" i="2"/>
  <c r="AS117" i="2" s="1"/>
  <c r="AX117" i="2"/>
  <c r="AY117" i="2"/>
  <c r="AL69" i="2"/>
  <c r="AM69" i="2" s="1"/>
  <c r="AR118" i="2"/>
  <c r="AS118" i="2" s="1"/>
  <c r="AX118" i="2"/>
  <c r="AY118" i="2" s="1"/>
  <c r="AL98" i="2"/>
  <c r="AM98" i="2"/>
  <c r="AR119" i="2"/>
  <c r="AS119" i="2" s="1"/>
  <c r="AX119" i="2"/>
  <c r="AY119" i="2" s="1"/>
  <c r="AL27" i="2"/>
  <c r="AM27" i="2" s="1"/>
  <c r="AR120" i="2"/>
  <c r="AS120" i="2"/>
  <c r="AX120" i="2"/>
  <c r="AY120" i="2" s="1"/>
  <c r="AR121" i="2"/>
  <c r="AS121" i="2" s="1"/>
  <c r="AX121" i="2"/>
  <c r="AY121" i="2" s="1"/>
  <c r="AR122" i="2"/>
  <c r="AS122" i="2"/>
  <c r="AX122" i="2"/>
  <c r="AY122" i="2" s="1"/>
  <c r="AR123" i="2"/>
  <c r="AS123" i="2" s="1"/>
  <c r="AX123" i="2"/>
  <c r="AY123" i="2" s="1"/>
  <c r="P6" i="1"/>
  <c r="Q6" i="1" s="1"/>
  <c r="AC6" i="1"/>
  <c r="BB6" i="1"/>
  <c r="BJ6" i="1"/>
  <c r="N7" i="1"/>
  <c r="P7" i="1"/>
  <c r="S7" i="1" s="1"/>
  <c r="U7" i="1" s="1"/>
  <c r="AC7" i="1"/>
  <c r="P14" i="1"/>
  <c r="Q14" i="1" s="1"/>
  <c r="AC14" i="1"/>
  <c r="P13" i="1"/>
  <c r="S13" i="1" s="1"/>
  <c r="U13" i="1" s="1"/>
  <c r="AC13" i="1"/>
  <c r="P15" i="1"/>
  <c r="AC15" i="1"/>
  <c r="P67" i="1"/>
  <c r="AC67" i="1"/>
  <c r="P64" i="1"/>
  <c r="S64" i="1" s="1"/>
  <c r="U64" i="1" s="1"/>
  <c r="AC64" i="1"/>
  <c r="P57" i="1"/>
  <c r="S57" i="1" s="1"/>
  <c r="U57" i="1" s="1"/>
  <c r="AC57" i="1"/>
  <c r="P60" i="1"/>
  <c r="Q60" i="1" s="1"/>
  <c r="AC60" i="1"/>
  <c r="P72" i="1"/>
  <c r="S72" i="1" s="1"/>
  <c r="U72" i="1" s="1"/>
  <c r="AC72" i="1"/>
  <c r="P75" i="1"/>
  <c r="S75" i="1" s="1"/>
  <c r="U75" i="1" s="1"/>
  <c r="AC75" i="1"/>
  <c r="P78" i="1"/>
  <c r="S78" i="1" s="1"/>
  <c r="U78" i="1" s="1"/>
  <c r="AC78" i="1"/>
  <c r="P187" i="1"/>
  <c r="AC187" i="1"/>
  <c r="P165" i="1"/>
  <c r="S165" i="1" s="1"/>
  <c r="U165" i="1" s="1"/>
  <c r="AC165" i="1"/>
  <c r="AC166" i="1"/>
  <c r="P180" i="1"/>
  <c r="S180" i="1" s="1"/>
  <c r="U180" i="1" s="1"/>
  <c r="AC180" i="1"/>
  <c r="P188" i="1"/>
  <c r="AC188" i="1"/>
  <c r="AT188" i="1"/>
  <c r="BB188" i="1"/>
  <c r="BJ188" i="1"/>
  <c r="P189" i="1"/>
  <c r="Q189" i="1" s="1"/>
  <c r="AC189" i="1"/>
  <c r="AT189" i="1"/>
  <c r="BB189" i="1"/>
  <c r="BJ189" i="1"/>
  <c r="P190" i="1"/>
  <c r="Q190" i="1" s="1"/>
  <c r="AC190" i="1"/>
  <c r="AT190" i="1"/>
  <c r="BB190" i="1"/>
  <c r="BJ190" i="1"/>
  <c r="P186" i="1"/>
  <c r="S186" i="1" s="1"/>
  <c r="U186" i="1" s="1"/>
  <c r="AC186" i="1"/>
  <c r="AT186" i="1"/>
  <c r="BB186" i="1"/>
  <c r="BJ186" i="1"/>
  <c r="P192" i="1"/>
  <c r="S192" i="1" s="1"/>
  <c r="U192" i="1" s="1"/>
  <c r="AC192" i="1"/>
  <c r="BB192" i="1"/>
  <c r="BJ192" i="1"/>
  <c r="P193" i="1"/>
  <c r="AC193" i="1"/>
  <c r="BB193" i="1"/>
  <c r="BJ193" i="1"/>
  <c r="P194" i="1"/>
  <c r="S194" i="1" s="1"/>
  <c r="U194" i="1" s="1"/>
  <c r="AC194" i="1"/>
  <c r="AT194" i="1"/>
  <c r="BB194" i="1"/>
  <c r="BJ194" i="1"/>
  <c r="P268" i="1"/>
  <c r="AC268" i="1"/>
  <c r="AT268" i="1"/>
  <c r="BB268" i="1"/>
  <c r="BJ268" i="1"/>
  <c r="P280" i="1"/>
  <c r="Q280" i="1" s="1"/>
  <c r="AC280" i="1"/>
  <c r="BB280" i="1"/>
  <c r="BJ280" i="1"/>
  <c r="P208" i="1"/>
  <c r="AC208" i="1"/>
  <c r="BB208" i="1"/>
  <c r="BJ208" i="1"/>
  <c r="P209" i="1"/>
  <c r="AC209" i="1"/>
  <c r="BB209" i="1"/>
  <c r="BJ209" i="1"/>
  <c r="P210" i="1"/>
  <c r="AC210" i="1"/>
  <c r="BB210" i="1"/>
  <c r="BJ210" i="1"/>
  <c r="P211" i="1"/>
  <c r="S211" i="1" s="1"/>
  <c r="U211" i="1" s="1"/>
  <c r="AC211" i="1"/>
  <c r="BB211" i="1"/>
  <c r="BJ211" i="1"/>
  <c r="P212" i="1"/>
  <c r="Q212" i="1" s="1"/>
  <c r="AC212" i="1"/>
  <c r="BB212" i="1"/>
  <c r="BJ212" i="1"/>
  <c r="P213" i="1"/>
  <c r="Q213" i="1" s="1"/>
  <c r="AC213" i="1"/>
  <c r="BB213" i="1"/>
  <c r="BJ213" i="1"/>
  <c r="P222" i="1"/>
  <c r="S222" i="1" s="1"/>
  <c r="U222" i="1" s="1"/>
  <c r="AC222" i="1"/>
  <c r="BB222" i="1"/>
  <c r="BJ222" i="1"/>
  <c r="P223" i="1"/>
  <c r="S223" i="1" s="1"/>
  <c r="U223" i="1" s="1"/>
  <c r="AC223" i="1"/>
  <c r="BB223" i="1"/>
  <c r="BJ223" i="1"/>
  <c r="P224" i="1"/>
  <c r="S224" i="1" s="1"/>
  <c r="U224" i="1" s="1"/>
  <c r="AC224" i="1"/>
  <c r="BB224" i="1"/>
  <c r="BJ224" i="1"/>
  <c r="P220" i="1"/>
  <c r="Q220" i="1" s="1"/>
  <c r="AC220" i="1"/>
  <c r="BB220" i="1"/>
  <c r="BJ220" i="1"/>
  <c r="P221" i="1"/>
  <c r="AC221" i="1"/>
  <c r="BB221" i="1"/>
  <c r="BJ221" i="1"/>
  <c r="P216" i="1"/>
  <c r="Q216" i="1" s="1"/>
  <c r="AC216" i="1"/>
  <c r="BB216" i="1"/>
  <c r="BJ216" i="1"/>
  <c r="P217" i="1"/>
  <c r="Q217" i="1" s="1"/>
  <c r="AC217" i="1"/>
  <c r="BB217" i="1"/>
  <c r="BJ217" i="1"/>
  <c r="P214" i="1"/>
  <c r="S214" i="1" s="1"/>
  <c r="U214" i="1" s="1"/>
  <c r="AC214" i="1"/>
  <c r="BB214" i="1"/>
  <c r="BJ214" i="1"/>
  <c r="P215" i="1"/>
  <c r="Q215" i="1" s="1"/>
  <c r="AC215" i="1"/>
  <c r="BB215" i="1"/>
  <c r="BJ215" i="1"/>
  <c r="P228" i="1"/>
  <c r="Q228" i="1" s="1"/>
  <c r="AC228" i="1"/>
  <c r="BB228" i="1"/>
  <c r="BJ228" i="1"/>
  <c r="P229" i="1"/>
  <c r="AC229" i="1"/>
  <c r="BB229" i="1"/>
  <c r="BJ229" i="1"/>
  <c r="P230" i="1"/>
  <c r="S230" i="1" s="1"/>
  <c r="U230" i="1" s="1"/>
  <c r="AC230" i="1"/>
  <c r="BB230" i="1"/>
  <c r="BJ230" i="1"/>
  <c r="P231" i="1"/>
  <c r="Q231" i="1" s="1"/>
  <c r="AC231" i="1"/>
  <c r="BB231" i="1"/>
  <c r="BJ231" i="1"/>
  <c r="P232" i="1"/>
  <c r="Q232" i="1" s="1"/>
  <c r="AC232" i="1"/>
  <c r="BB232" i="1"/>
  <c r="BJ232" i="1"/>
  <c r="P233" i="1"/>
  <c r="S233" i="1" s="1"/>
  <c r="U233" i="1" s="1"/>
  <c r="AC233" i="1"/>
  <c r="BB233" i="1"/>
  <c r="BJ233" i="1"/>
  <c r="P234" i="1"/>
  <c r="S234" i="1" s="1"/>
  <c r="U234" i="1" s="1"/>
  <c r="AC234" i="1"/>
  <c r="AT234" i="1"/>
  <c r="BB234" i="1"/>
  <c r="BJ234" i="1"/>
  <c r="P243" i="1"/>
  <c r="Q243" i="1" s="1"/>
  <c r="AC243" i="1"/>
  <c r="BB243" i="1"/>
  <c r="BJ243" i="1"/>
  <c r="P244" i="1"/>
  <c r="Q244" i="1" s="1"/>
  <c r="AC244" i="1"/>
  <c r="BB244" i="1"/>
  <c r="BJ244" i="1"/>
  <c r="P241" i="1"/>
  <c r="Q241" i="1" s="1"/>
  <c r="P242" i="1"/>
  <c r="Q242" i="1" s="1"/>
  <c r="P237" i="1"/>
  <c r="Q237" i="1" s="1"/>
  <c r="AC237" i="1"/>
  <c r="BJ237" i="1"/>
  <c r="P238" i="1"/>
  <c r="S238" i="1" s="1"/>
  <c r="U238" i="1" s="1"/>
  <c r="AC238" i="1"/>
  <c r="BB238" i="1"/>
  <c r="BJ238" i="1"/>
  <c r="P235" i="1"/>
  <c r="S235" i="1" s="1"/>
  <c r="U235" i="1" s="1"/>
  <c r="AC235" i="1"/>
  <c r="BB235" i="1"/>
  <c r="BJ235" i="1"/>
  <c r="P236" i="1"/>
  <c r="Q236" i="1" s="1"/>
  <c r="AC236" i="1"/>
  <c r="BB236" i="1"/>
  <c r="BJ236" i="1"/>
  <c r="N21" i="1"/>
  <c r="P21" i="1"/>
  <c r="Q21" i="1" s="1"/>
  <c r="AC21" i="1"/>
  <c r="BB21" i="1"/>
  <c r="BJ21" i="1"/>
  <c r="P23" i="1"/>
  <c r="AC23" i="1"/>
  <c r="BB23" i="1"/>
  <c r="BJ23" i="1"/>
  <c r="P22" i="1"/>
  <c r="S22" i="1" s="1"/>
  <c r="U22" i="1" s="1"/>
  <c r="AC22" i="1"/>
  <c r="BB22" i="1"/>
  <c r="BJ22" i="1"/>
  <c r="P17" i="1"/>
  <c r="Q17" i="1" s="1"/>
  <c r="AC17" i="1"/>
  <c r="BB17" i="1"/>
  <c r="BJ17" i="1"/>
  <c r="P18" i="1"/>
  <c r="S18" i="1" s="1"/>
  <c r="U18" i="1" s="1"/>
  <c r="AC18" i="1"/>
  <c r="BB18" i="1"/>
  <c r="BJ18" i="1"/>
  <c r="P45" i="1"/>
  <c r="S45" i="1" s="1"/>
  <c r="U45" i="1" s="1"/>
  <c r="AC45" i="1"/>
  <c r="BB45" i="1"/>
  <c r="BJ45" i="1"/>
  <c r="P172" i="1"/>
  <c r="S172" i="1" s="1"/>
  <c r="U172" i="1" s="1"/>
  <c r="AC172" i="1"/>
  <c r="BB172" i="1"/>
  <c r="BJ172" i="1"/>
  <c r="P173" i="1"/>
  <c r="Q173" i="1" s="1"/>
  <c r="AC173" i="1"/>
  <c r="BB173" i="1"/>
  <c r="BJ173" i="1"/>
  <c r="P174" i="1"/>
  <c r="Q174" i="1" s="1"/>
  <c r="AC174" i="1"/>
  <c r="AT174" i="1"/>
  <c r="BB174" i="1"/>
  <c r="BJ174" i="1"/>
  <c r="P175" i="1"/>
  <c r="Q175" i="1" s="1"/>
  <c r="AC175" i="1"/>
  <c r="BB175" i="1"/>
  <c r="BJ175" i="1"/>
  <c r="P176" i="1"/>
  <c r="S176" i="1" s="1"/>
  <c r="U176" i="1" s="1"/>
  <c r="AC176" i="1"/>
  <c r="BB176" i="1"/>
  <c r="BJ176" i="1"/>
  <c r="P139" i="1"/>
  <c r="Q139" i="1" s="1"/>
  <c r="AC139" i="1"/>
  <c r="BB139" i="1"/>
  <c r="BJ139" i="1"/>
  <c r="P143" i="1"/>
  <c r="Q143" i="1" s="1"/>
  <c r="AC143" i="1"/>
  <c r="BB143" i="1"/>
  <c r="BJ143" i="1"/>
  <c r="P144" i="1"/>
  <c r="AC144" i="1"/>
  <c r="BB144" i="1"/>
  <c r="BJ144" i="1"/>
  <c r="P145" i="1"/>
  <c r="Q145" i="1" s="1"/>
  <c r="AC145" i="1"/>
  <c r="AT145" i="1"/>
  <c r="BB145" i="1"/>
  <c r="BJ145" i="1"/>
  <c r="P146" i="1"/>
  <c r="AC146" i="1"/>
  <c r="AT146" i="1"/>
  <c r="BB146" i="1"/>
  <c r="BJ146" i="1"/>
  <c r="P100" i="1"/>
  <c r="S100" i="1" s="1"/>
  <c r="U100" i="1" s="1"/>
  <c r="AC100" i="1"/>
  <c r="BB100" i="1"/>
  <c r="BJ100" i="1"/>
  <c r="P101" i="1"/>
  <c r="AC101" i="1"/>
  <c r="BB101" i="1"/>
  <c r="BJ101" i="1"/>
  <c r="P102" i="1"/>
  <c r="Q102" i="1" s="1"/>
  <c r="AC102" i="1"/>
  <c r="BB102" i="1"/>
  <c r="BJ102" i="1"/>
  <c r="P122" i="1"/>
  <c r="AC122" i="1"/>
  <c r="BB122" i="1"/>
  <c r="BJ122" i="1"/>
  <c r="P121" i="1"/>
  <c r="Q121" i="1" s="1"/>
  <c r="AC121" i="1"/>
  <c r="BB121" i="1"/>
  <c r="BJ121" i="1"/>
  <c r="P123" i="1"/>
  <c r="S123" i="1" s="1"/>
  <c r="U123" i="1" s="1"/>
  <c r="AC123" i="1"/>
  <c r="BB123" i="1"/>
  <c r="BJ123" i="1"/>
  <c r="P116" i="1"/>
  <c r="S116" i="1" s="1"/>
  <c r="U116" i="1" s="1"/>
  <c r="AC116" i="1"/>
  <c r="BJ116" i="1"/>
  <c r="P113" i="1"/>
  <c r="AC113" i="1"/>
  <c r="BJ113" i="1"/>
  <c r="P114" i="1"/>
  <c r="Q114" i="1" s="1"/>
  <c r="AC114" i="1"/>
  <c r="BJ114" i="1"/>
  <c r="P118" i="1"/>
  <c r="S118" i="1" s="1"/>
  <c r="U118" i="1" s="1"/>
  <c r="AC118" i="1"/>
  <c r="BJ118" i="1"/>
  <c r="P109" i="1"/>
  <c r="S109" i="1" s="1"/>
  <c r="U109" i="1" s="1"/>
  <c r="AC109" i="1"/>
  <c r="P107" i="1"/>
  <c r="Q107" i="1" s="1"/>
  <c r="AC107" i="1"/>
  <c r="P108" i="1"/>
  <c r="AC108" i="1"/>
  <c r="P106" i="1"/>
  <c r="S106" i="1" s="1"/>
  <c r="U106" i="1" s="1"/>
  <c r="AC106" i="1"/>
  <c r="P110" i="1"/>
  <c r="Q110" i="1" s="1"/>
  <c r="AC110" i="1"/>
  <c r="N111" i="1"/>
  <c r="P111" i="1"/>
  <c r="AC111" i="1"/>
  <c r="P154" i="1"/>
  <c r="Q154" i="1" s="1"/>
  <c r="AC154" i="1"/>
  <c r="BB154" i="1"/>
  <c r="BJ154" i="1"/>
  <c r="P157" i="1"/>
  <c r="Q157" i="1" s="1"/>
  <c r="P164" i="1"/>
  <c r="S164" i="1" s="1"/>
  <c r="U164" i="1" s="1"/>
  <c r="AC164" i="1"/>
  <c r="BB164" i="1"/>
  <c r="BJ164" i="1"/>
  <c r="P158" i="1"/>
  <c r="AC158" i="1"/>
  <c r="BB158" i="1"/>
  <c r="BJ158" i="1"/>
  <c r="P162" i="1"/>
  <c r="Q162" i="1" s="1"/>
  <c r="AC162" i="1"/>
  <c r="BB162" i="1"/>
  <c r="BJ162" i="1"/>
  <c r="P161" i="1"/>
  <c r="Q161" i="1" s="1"/>
  <c r="AC161" i="1"/>
  <c r="BB161" i="1"/>
  <c r="BJ161" i="1"/>
  <c r="P159" i="1"/>
  <c r="Q159" i="1" s="1"/>
  <c r="AC159" i="1"/>
  <c r="BB159" i="1"/>
  <c r="BJ159" i="1"/>
  <c r="P168" i="1"/>
  <c r="Q168" i="1" s="1"/>
  <c r="AC168" i="1"/>
  <c r="AT168" i="1"/>
  <c r="BB168" i="1"/>
  <c r="BJ168" i="1"/>
  <c r="P169" i="1"/>
  <c r="AC169" i="1"/>
  <c r="AT169" i="1"/>
  <c r="BB169" i="1"/>
  <c r="BJ169" i="1"/>
  <c r="P171" i="1"/>
  <c r="Q171" i="1" s="1"/>
  <c r="AC171" i="1"/>
  <c r="AT171" i="1"/>
  <c r="BB171" i="1"/>
  <c r="BJ171" i="1"/>
  <c r="P198" i="1"/>
  <c r="Q198" i="1" s="1"/>
  <c r="AC198" i="1"/>
  <c r="BB198" i="1"/>
  <c r="BM198" i="1" s="1"/>
  <c r="BJ198" i="1"/>
  <c r="P199" i="1"/>
  <c r="Q199" i="1" s="1"/>
  <c r="AC199" i="1"/>
  <c r="BB199" i="1"/>
  <c r="BJ199" i="1"/>
  <c r="P205" i="1"/>
  <c r="AC205" i="1"/>
  <c r="BB205" i="1"/>
  <c r="BJ205" i="1"/>
  <c r="P191" i="1"/>
  <c r="AC191" i="1"/>
  <c r="BB191" i="1"/>
  <c r="BJ191" i="1"/>
  <c r="P79" i="1"/>
  <c r="AC79" i="1"/>
  <c r="BB79" i="1"/>
  <c r="BJ79" i="1"/>
  <c r="P80" i="1"/>
  <c r="AC80" i="1"/>
  <c r="BB80" i="1"/>
  <c r="BJ80" i="1"/>
  <c r="P81" i="1"/>
  <c r="S81" i="1" s="1"/>
  <c r="U81" i="1" s="1"/>
  <c r="AC81" i="1"/>
  <c r="BB81" i="1"/>
  <c r="BJ81" i="1"/>
  <c r="P89" i="1"/>
  <c r="Q89" i="1" s="1"/>
  <c r="AC89" i="1"/>
  <c r="BB89" i="1"/>
  <c r="BJ89" i="1"/>
  <c r="P91" i="1"/>
  <c r="Q91" i="1" s="1"/>
  <c r="AC91" i="1"/>
  <c r="BB91" i="1"/>
  <c r="BJ91" i="1"/>
  <c r="P90" i="1"/>
  <c r="S90" i="1" s="1"/>
  <c r="U90" i="1" s="1"/>
  <c r="AC90" i="1"/>
  <c r="BB90" i="1"/>
  <c r="BJ90" i="1"/>
  <c r="P281" i="1"/>
  <c r="Q281" i="1" s="1"/>
  <c r="BJ281" i="1"/>
  <c r="P282" i="1"/>
  <c r="S282" i="1" s="1"/>
  <c r="U282" i="1" s="1"/>
  <c r="BJ282" i="1"/>
  <c r="N132" i="1"/>
  <c r="P132" i="1"/>
  <c r="Q132" i="1" s="1"/>
  <c r="AC132" i="1"/>
  <c r="BB132" i="1"/>
  <c r="BJ132" i="1"/>
  <c r="P133" i="1"/>
  <c r="Q133" i="1" s="1"/>
  <c r="AC133" i="1"/>
  <c r="BB133" i="1"/>
  <c r="BJ133" i="1"/>
  <c r="P138" i="1"/>
  <c r="Q138" i="1" s="1"/>
  <c r="P135" i="1"/>
  <c r="S135" i="1" s="1"/>
  <c r="U135" i="1" s="1"/>
  <c r="AC135" i="1"/>
  <c r="BB135" i="1"/>
  <c r="BJ135" i="1"/>
  <c r="P136" i="1"/>
  <c r="Q136" i="1" s="1"/>
  <c r="AC136" i="1"/>
  <c r="BB136" i="1"/>
  <c r="BJ136" i="1"/>
  <c r="P283" i="1"/>
  <c r="Q283" i="1" s="1"/>
  <c r="AC283" i="1"/>
  <c r="BB283" i="1"/>
  <c r="BJ283" i="1"/>
  <c r="P284" i="1"/>
  <c r="AC284" i="1"/>
  <c r="BB284" i="1"/>
  <c r="BJ284" i="1"/>
  <c r="P287" i="1"/>
  <c r="Q287" i="1" s="1"/>
  <c r="AC287" i="1"/>
  <c r="BB287" i="1"/>
  <c r="BJ287" i="1"/>
  <c r="P286" i="1"/>
  <c r="S286" i="1" s="1"/>
  <c r="U286" i="1" s="1"/>
  <c r="AC286" i="1"/>
  <c r="BB286" i="1"/>
  <c r="BJ286" i="1"/>
  <c r="P289" i="1"/>
  <c r="Q289" i="1" s="1"/>
  <c r="AC289" i="1"/>
  <c r="BB289" i="1"/>
  <c r="BJ289" i="1"/>
  <c r="P292" i="1"/>
  <c r="S292" i="1" s="1"/>
  <c r="U292" i="1" s="1"/>
  <c r="AC292" i="1"/>
  <c r="P293" i="1"/>
  <c r="S293" i="1" s="1"/>
  <c r="U293" i="1" s="1"/>
  <c r="AC293" i="1"/>
  <c r="P269" i="1"/>
  <c r="Q269" i="1" s="1"/>
  <c r="BJ269" i="1"/>
  <c r="N270" i="1"/>
  <c r="P270" i="1"/>
  <c r="Q270" i="1" s="1"/>
  <c r="BJ270" i="1"/>
  <c r="N275" i="1"/>
  <c r="P275" i="1"/>
  <c r="Q275" i="1" s="1"/>
  <c r="AC275" i="1"/>
  <c r="AT275" i="1"/>
  <c r="BB275" i="1"/>
  <c r="BJ275" i="1"/>
  <c r="P276" i="1"/>
  <c r="AC276" i="1"/>
  <c r="AT276" i="1"/>
  <c r="BB276" i="1"/>
  <c r="BJ276" i="1"/>
  <c r="P273" i="1"/>
  <c r="S273" i="1" s="1"/>
  <c r="U273" i="1" s="1"/>
  <c r="AC273" i="1"/>
  <c r="AT273" i="1"/>
  <c r="BB273" i="1"/>
  <c r="BJ273" i="1"/>
  <c r="P274" i="1"/>
  <c r="S274" i="1" s="1"/>
  <c r="U274" i="1" s="1"/>
  <c r="AC274" i="1"/>
  <c r="AT274" i="1"/>
  <c r="BB274" i="1"/>
  <c r="BJ274" i="1"/>
  <c r="P311" i="1"/>
  <c r="AC311" i="1"/>
  <c r="N189" i="1"/>
  <c r="N190" i="1"/>
  <c r="N194" i="1"/>
  <c r="N280" i="1"/>
  <c r="N213" i="1"/>
  <c r="N220" i="1"/>
  <c r="N221" i="1"/>
  <c r="N228" i="1"/>
  <c r="N241" i="1"/>
  <c r="N242" i="1"/>
  <c r="N123" i="1"/>
  <c r="N114" i="1"/>
  <c r="N118" i="1"/>
  <c r="N158" i="1"/>
  <c r="N90" i="1"/>
  <c r="N282" i="1"/>
  <c r="N133" i="1"/>
  <c r="N136" i="1"/>
  <c r="N284" i="1"/>
  <c r="BM284" i="1" s="1"/>
  <c r="N193" i="1"/>
  <c r="N236" i="1"/>
  <c r="N144" i="1"/>
  <c r="N102" i="1"/>
  <c r="N164" i="1"/>
  <c r="N198" i="1"/>
  <c r="N81" i="1"/>
  <c r="N89" i="1"/>
  <c r="N91" i="1"/>
  <c r="N289" i="1"/>
  <c r="N273" i="1"/>
  <c r="N45" i="1"/>
  <c r="BL45" i="1" s="1"/>
  <c r="N175" i="1"/>
  <c r="N122" i="1"/>
  <c r="N283" i="1"/>
  <c r="N287" i="1"/>
  <c r="N286" i="1"/>
  <c r="N292" i="1"/>
  <c r="N293" i="1"/>
  <c r="N57" i="1"/>
  <c r="N60" i="1"/>
  <c r="N72" i="1"/>
  <c r="N75" i="1"/>
  <c r="N166" i="1"/>
  <c r="N188" i="1"/>
  <c r="N235" i="1"/>
  <c r="N17" i="1"/>
  <c r="N172" i="1"/>
  <c r="N173" i="1"/>
  <c r="N79" i="1"/>
  <c r="N135" i="1"/>
  <c r="BL135" i="1" s="1"/>
  <c r="N269" i="1"/>
  <c r="N138" i="1"/>
  <c r="N171" i="1"/>
  <c r="N168" i="1"/>
  <c r="N159" i="1"/>
  <c r="N157" i="1"/>
  <c r="N154" i="1"/>
  <c r="N121" i="1"/>
  <c r="BL121" i="1" s="1"/>
  <c r="N209" i="1"/>
  <c r="N268" i="1"/>
  <c r="BM268" i="1" s="1"/>
  <c r="N212" i="1"/>
  <c r="N67" i="1"/>
  <c r="N15" i="1"/>
  <c r="N274" i="1"/>
  <c r="N276" i="1"/>
  <c r="N243" i="1"/>
  <c r="BL243" i="1" s="1"/>
  <c r="N234" i="1"/>
  <c r="N233" i="1"/>
  <c r="N165" i="1"/>
  <c r="N14" i="1"/>
  <c r="N13" i="1"/>
  <c r="N64" i="1"/>
  <c r="N211" i="1"/>
  <c r="N223" i="1"/>
  <c r="N224" i="1"/>
  <c r="N216" i="1"/>
  <c r="N217" i="1"/>
  <c r="N230" i="1"/>
  <c r="BM230" i="1" s="1"/>
  <c r="N238" i="1"/>
  <c r="N23" i="1"/>
  <c r="N174" i="1"/>
  <c r="N176" i="1"/>
  <c r="N145" i="1"/>
  <c r="N146" i="1"/>
  <c r="BM146" i="1" s="1"/>
  <c r="N101" i="1"/>
  <c r="N116" i="1"/>
  <c r="BM116" i="1" s="1"/>
  <c r="N109" i="1"/>
  <c r="N107" i="1"/>
  <c r="N108" i="1"/>
  <c r="N110" i="1"/>
  <c r="BL110" i="1" s="1"/>
  <c r="N162" i="1"/>
  <c r="N161" i="1"/>
  <c r="N169" i="1"/>
  <c r="N78" i="1"/>
  <c r="N187" i="1"/>
  <c r="N180" i="1"/>
  <c r="N186" i="1"/>
  <c r="N192" i="1"/>
  <c r="N208" i="1"/>
  <c r="N210" i="1"/>
  <c r="N222" i="1"/>
  <c r="N214" i="1"/>
  <c r="N215" i="1"/>
  <c r="N229" i="1"/>
  <c r="N231" i="1"/>
  <c r="N232" i="1"/>
  <c r="N244" i="1"/>
  <c r="N237" i="1"/>
  <c r="N22" i="1"/>
  <c r="BM22" i="1" s="1"/>
  <c r="N18" i="1"/>
  <c r="N139" i="1"/>
  <c r="N143" i="1"/>
  <c r="N100" i="1"/>
  <c r="N113" i="1"/>
  <c r="N106" i="1"/>
  <c r="N199" i="1"/>
  <c r="N205" i="1"/>
  <c r="N191" i="1"/>
  <c r="N80" i="1"/>
  <c r="N281" i="1"/>
  <c r="Q160" i="1"/>
  <c r="S74" i="1"/>
  <c r="U74" i="1" s="1"/>
  <c r="Q83" i="1"/>
  <c r="Q245" i="1"/>
  <c r="BD1" i="1"/>
  <c r="S131" i="1"/>
  <c r="U131" i="1" s="1"/>
  <c r="BM88" i="1"/>
  <c r="BL94" i="1"/>
  <c r="Q94" i="1"/>
  <c r="S197" i="1"/>
  <c r="U197" i="1" s="1"/>
  <c r="S136" i="1"/>
  <c r="U136" i="1" s="1"/>
  <c r="Q260" i="1"/>
  <c r="S168" i="1"/>
  <c r="U168" i="1" s="1"/>
  <c r="S119" i="1"/>
  <c r="U119" i="1" s="1"/>
  <c r="Q254" i="1"/>
  <c r="S254" i="1"/>
  <c r="U254" i="1" s="1"/>
  <c r="Q87" i="1"/>
  <c r="Q292" i="1"/>
  <c r="BM219" i="1"/>
  <c r="AL104" i="1"/>
  <c r="BM302" i="1"/>
  <c r="AL197" i="1"/>
  <c r="BM108" i="1"/>
  <c r="Q282" i="1"/>
  <c r="U137" i="1"/>
  <c r="S151" i="1" l="1"/>
  <c r="U151" i="1" s="1"/>
  <c r="S125" i="1"/>
  <c r="U125" i="1" s="1"/>
  <c r="BL172" i="1"/>
  <c r="BL298" i="1"/>
  <c r="BC6" i="1"/>
  <c r="BM251" i="1"/>
  <c r="BM270" i="1"/>
  <c r="Q261" i="1"/>
  <c r="Q56" i="1"/>
  <c r="BM226" i="1"/>
  <c r="Q4" i="1"/>
  <c r="BC4" i="1" s="1"/>
  <c r="S95" i="1"/>
  <c r="U95" i="1" s="1"/>
  <c r="Q90" i="1"/>
  <c r="BM42" i="1"/>
  <c r="BL129" i="1"/>
  <c r="BL70" i="1"/>
  <c r="BL27" i="1"/>
  <c r="BL37" i="1"/>
  <c r="BM293" i="1"/>
  <c r="S279" i="1"/>
  <c r="U279" i="1" s="1"/>
  <c r="Q214" i="1"/>
  <c r="BM158" i="1"/>
  <c r="S114" i="1"/>
  <c r="U114" i="1" s="1"/>
  <c r="Q288" i="1"/>
  <c r="BM299" i="1"/>
  <c r="Q295" i="1"/>
  <c r="Q18" i="1"/>
  <c r="Q22" i="1"/>
  <c r="BL291" i="1"/>
  <c r="BM298" i="1"/>
  <c r="BL256" i="1"/>
  <c r="BM292" i="1"/>
  <c r="BL48" i="1"/>
  <c r="BL263" i="1"/>
  <c r="S142" i="1"/>
  <c r="U142" i="1" s="1"/>
  <c r="BM216" i="1"/>
  <c r="BL280" i="1"/>
  <c r="Q218" i="1"/>
  <c r="Q148" i="1"/>
  <c r="S54" i="1"/>
  <c r="U54" i="1" s="1"/>
  <c r="BL103" i="1"/>
  <c r="AL31" i="1"/>
  <c r="BL283" i="1"/>
  <c r="AL7" i="1"/>
  <c r="AL67" i="1"/>
  <c r="AL213" i="1"/>
  <c r="AL216" i="1"/>
  <c r="AL230" i="1"/>
  <c r="AL238" i="1"/>
  <c r="AL17" i="1"/>
  <c r="AL173" i="1"/>
  <c r="AL139" i="1"/>
  <c r="AL118" i="1"/>
  <c r="AL111" i="1"/>
  <c r="AL164" i="1"/>
  <c r="AL135" i="1"/>
  <c r="AL283" i="1"/>
  <c r="AL287" i="1"/>
  <c r="AL276" i="1"/>
  <c r="AL274" i="1"/>
  <c r="AL226" i="1"/>
  <c r="BL245" i="1"/>
  <c r="AL247" i="1"/>
  <c r="BL293" i="1"/>
  <c r="BM128" i="1"/>
  <c r="BM195" i="1"/>
  <c r="BL277" i="1"/>
  <c r="BL92" i="1"/>
  <c r="BM156" i="1"/>
  <c r="BM138" i="1"/>
  <c r="BL193" i="1"/>
  <c r="BM35" i="1"/>
  <c r="BL119" i="1"/>
  <c r="S98" i="1"/>
  <c r="U98" i="1" s="1"/>
  <c r="Q62" i="1"/>
  <c r="BL192" i="1"/>
  <c r="BM223" i="1"/>
  <c r="BL81" i="1"/>
  <c r="AL75" i="1"/>
  <c r="AL194" i="1"/>
  <c r="AL211" i="1"/>
  <c r="AL220" i="1"/>
  <c r="AL228" i="1"/>
  <c r="AL232" i="1"/>
  <c r="AL236" i="1"/>
  <c r="AL175" i="1"/>
  <c r="AL101" i="1"/>
  <c r="AL113" i="1"/>
  <c r="AL91" i="1"/>
  <c r="Q202" i="1"/>
  <c r="BL165" i="1"/>
  <c r="BL158" i="1"/>
  <c r="BL288" i="1"/>
  <c r="BL98" i="1"/>
  <c r="S91" i="1"/>
  <c r="U91" i="1" s="1"/>
  <c r="BM170" i="1"/>
  <c r="BL18" i="1"/>
  <c r="BL266" i="1"/>
  <c r="S121" i="1"/>
  <c r="U121" i="1" s="1"/>
  <c r="BM176" i="1"/>
  <c r="BM136" i="1"/>
  <c r="BM190" i="1"/>
  <c r="AL13" i="1"/>
  <c r="AL209" i="1"/>
  <c r="AL223" i="1"/>
  <c r="AL214" i="1"/>
  <c r="AL123" i="1"/>
  <c r="AL132" i="1"/>
  <c r="S198" i="1"/>
  <c r="U198" i="1" s="1"/>
  <c r="Q16" i="1"/>
  <c r="Q38" i="1"/>
  <c r="Q100" i="1"/>
  <c r="Q99" i="1"/>
  <c r="S219" i="1"/>
  <c r="U219" i="1" s="1"/>
  <c r="BL66" i="1"/>
  <c r="S246" i="1"/>
  <c r="U246" i="1" s="1"/>
  <c r="AL150" i="1"/>
  <c r="AL154" i="1"/>
  <c r="AL210" i="1"/>
  <c r="AL221" i="1"/>
  <c r="AL235" i="1"/>
  <c r="BM171" i="1"/>
  <c r="BM153" i="1"/>
  <c r="BL20" i="1"/>
  <c r="BL296" i="1"/>
  <c r="Q75" i="1"/>
  <c r="BM78" i="1"/>
  <c r="BM180" i="1"/>
  <c r="BM227" i="1"/>
  <c r="BL246" i="1"/>
  <c r="BC9" i="1"/>
  <c r="BM37" i="1"/>
  <c r="BL276" i="1"/>
  <c r="BM133" i="1"/>
  <c r="BM175" i="1"/>
  <c r="BM231" i="1"/>
  <c r="BM229" i="1"/>
  <c r="BM221" i="1"/>
  <c r="BM39" i="1"/>
  <c r="BL249" i="1"/>
  <c r="S275" i="1"/>
  <c r="U275" i="1" s="1"/>
  <c r="S237" i="1"/>
  <c r="U237" i="1" s="1"/>
  <c r="S156" i="1"/>
  <c r="U156" i="1" s="1"/>
  <c r="BM120" i="1"/>
  <c r="BM271" i="1"/>
  <c r="Q293" i="1"/>
  <c r="Q29" i="1"/>
  <c r="BM162" i="1"/>
  <c r="BM214" i="1"/>
  <c r="BM209" i="1"/>
  <c r="BM20" i="1"/>
  <c r="BM218" i="1"/>
  <c r="BM115" i="1"/>
  <c r="BM99" i="1"/>
  <c r="BM291" i="1"/>
  <c r="BM129" i="1"/>
  <c r="BM196" i="1"/>
  <c r="BL216" i="1"/>
  <c r="BL55" i="1"/>
  <c r="BL261" i="1"/>
  <c r="BM279" i="1"/>
  <c r="BL299" i="1"/>
  <c r="BL309" i="1"/>
  <c r="S216" i="1"/>
  <c r="U216" i="1" s="1"/>
  <c r="Q135" i="1"/>
  <c r="S102" i="1"/>
  <c r="U102" i="1" s="1"/>
  <c r="Q186" i="1"/>
  <c r="S159" i="1"/>
  <c r="U159" i="1" s="1"/>
  <c r="Q298" i="1"/>
  <c r="S47" i="1"/>
  <c r="U47" i="1" s="1"/>
  <c r="BL234" i="1"/>
  <c r="BM123" i="1"/>
  <c r="BM194" i="1"/>
  <c r="BM132" i="1"/>
  <c r="BM168" i="1"/>
  <c r="BL146" i="1"/>
  <c r="BM41" i="1"/>
  <c r="AL177" i="1"/>
  <c r="BM207" i="1"/>
  <c r="AL71" i="1"/>
  <c r="BL240" i="1"/>
  <c r="BM34" i="1"/>
  <c r="AL270" i="1"/>
  <c r="BM44" i="1"/>
  <c r="BM130" i="1"/>
  <c r="BM10" i="1"/>
  <c r="BL214" i="1"/>
  <c r="BL82" i="1"/>
  <c r="BL46" i="1"/>
  <c r="BL19" i="1"/>
  <c r="AL267" i="1"/>
  <c r="Q223" i="1"/>
  <c r="S304" i="1"/>
  <c r="U304" i="1" s="1"/>
  <c r="BL275" i="1"/>
  <c r="BM161" i="1"/>
  <c r="BL128" i="1"/>
  <c r="BM55" i="1"/>
  <c r="Q195" i="1"/>
  <c r="BL21" i="1"/>
  <c r="BM212" i="1"/>
  <c r="AL112" i="1"/>
  <c r="BL196" i="1"/>
  <c r="S269" i="1"/>
  <c r="U269" i="1" s="1"/>
  <c r="Q272" i="1"/>
  <c r="Q226" i="1"/>
  <c r="Q230" i="1"/>
  <c r="S287" i="1"/>
  <c r="U287" i="1" s="1"/>
  <c r="BM174" i="1"/>
  <c r="BL12" i="1"/>
  <c r="BL195" i="1"/>
  <c r="Q149" i="1"/>
  <c r="BM242" i="1"/>
  <c r="AL265" i="1"/>
  <c r="BL213" i="1"/>
  <c r="BM122" i="1"/>
  <c r="BM17" i="1"/>
  <c r="BL105" i="1"/>
  <c r="BL38" i="1"/>
  <c r="BL205" i="1"/>
  <c r="BL91" i="1"/>
  <c r="BM4" i="1"/>
  <c r="BL252" i="1"/>
  <c r="Q176" i="1"/>
  <c r="S244" i="1"/>
  <c r="U244" i="1" s="1"/>
  <c r="S145" i="1"/>
  <c r="U145" i="1" s="1"/>
  <c r="Q238" i="1"/>
  <c r="Q165" i="1"/>
  <c r="Q247" i="1"/>
  <c r="BM281" i="1"/>
  <c r="BM143" i="1"/>
  <c r="BM107" i="1"/>
  <c r="BL23" i="1"/>
  <c r="BM64" i="1"/>
  <c r="BM193" i="1"/>
  <c r="BL188" i="1"/>
  <c r="BM67" i="1"/>
  <c r="BM63" i="1"/>
  <c r="BL225" i="1"/>
  <c r="Q137" i="1"/>
  <c r="BL239" i="1"/>
  <c r="BM16" i="1"/>
  <c r="BM160" i="1"/>
  <c r="BL87" i="1"/>
  <c r="BM82" i="1"/>
  <c r="BM131" i="1"/>
  <c r="BL310" i="1"/>
  <c r="BM183" i="1"/>
  <c r="BL200" i="1"/>
  <c r="BL227" i="1"/>
  <c r="BL180" i="1"/>
  <c r="BL16" i="1"/>
  <c r="BL302" i="1"/>
  <c r="BM151" i="1"/>
  <c r="S132" i="1"/>
  <c r="U132" i="1" s="1"/>
  <c r="Q120" i="1"/>
  <c r="BM233" i="1"/>
  <c r="BL237" i="1"/>
  <c r="BL99" i="1"/>
  <c r="Q300" i="1"/>
  <c r="S184" i="1"/>
  <c r="U184" i="1" s="1"/>
  <c r="Q116" i="1"/>
  <c r="Q57" i="1"/>
  <c r="S150" i="1"/>
  <c r="U150" i="1" s="1"/>
  <c r="Q19" i="1"/>
  <c r="S167" i="1"/>
  <c r="U167" i="1" s="1"/>
  <c r="BL187" i="1"/>
  <c r="BM13" i="1"/>
  <c r="BM159" i="1"/>
  <c r="BL273" i="1"/>
  <c r="BM283" i="1"/>
  <c r="BM244" i="1"/>
  <c r="BL63" i="1"/>
  <c r="BM65" i="1"/>
  <c r="BL141" i="1"/>
  <c r="BL131" i="1"/>
  <c r="BM310" i="1"/>
  <c r="BL147" i="1"/>
  <c r="BL218" i="1"/>
  <c r="BL161" i="1"/>
  <c r="BL152" i="1"/>
  <c r="BL117" i="1"/>
  <c r="BL295" i="1"/>
  <c r="BM92" i="1"/>
  <c r="BL232" i="1"/>
  <c r="BL285" i="1"/>
  <c r="S232" i="1"/>
  <c r="U232" i="1" s="1"/>
  <c r="S138" i="1"/>
  <c r="U138" i="1" s="1"/>
  <c r="Q234" i="1"/>
  <c r="Q92" i="1"/>
  <c r="S283" i="1"/>
  <c r="U283" i="1" s="1"/>
  <c r="S6" i="1"/>
  <c r="U6" i="1" s="1"/>
  <c r="S289" i="1"/>
  <c r="U289" i="1" s="1"/>
  <c r="Q273" i="1"/>
  <c r="S262" i="1"/>
  <c r="U262" i="1" s="1"/>
  <c r="S252" i="1"/>
  <c r="U252" i="1" s="1"/>
  <c r="BM191" i="1"/>
  <c r="BM213" i="1"/>
  <c r="BM56" i="1"/>
  <c r="BM247" i="1"/>
  <c r="BL292" i="1"/>
  <c r="BL149" i="1"/>
  <c r="BL151" i="1"/>
  <c r="BM256" i="1"/>
  <c r="AL93" i="1"/>
  <c r="AL58" i="1"/>
  <c r="AL69" i="1"/>
  <c r="AL5" i="1"/>
  <c r="AL81" i="1"/>
  <c r="AL39" i="1"/>
  <c r="AL70" i="1"/>
  <c r="AL27" i="1"/>
  <c r="BM208" i="1"/>
  <c r="BL265" i="1"/>
  <c r="BL124" i="1"/>
  <c r="BL15" i="1"/>
  <c r="BM181" i="1"/>
  <c r="AL259" i="1"/>
  <c r="S157" i="1"/>
  <c r="U157" i="1" s="1"/>
  <c r="Q64" i="1"/>
  <c r="AL8" i="1"/>
  <c r="S21" i="1"/>
  <c r="U21" i="1" s="1"/>
  <c r="BM234" i="1"/>
  <c r="S60" i="1"/>
  <c r="U60" i="1" s="1"/>
  <c r="Q172" i="1"/>
  <c r="S189" i="1"/>
  <c r="U189" i="1" s="1"/>
  <c r="AL73" i="1"/>
  <c r="BL226" i="1"/>
  <c r="BM33" i="1"/>
  <c r="S174" i="1"/>
  <c r="U174" i="1" s="1"/>
  <c r="BM258" i="1"/>
  <c r="Q42" i="1"/>
  <c r="S154" i="1"/>
  <c r="U154" i="1" s="1"/>
  <c r="Q73" i="1"/>
  <c r="BL14" i="1"/>
  <c r="BL145" i="1"/>
  <c r="BM84" i="1"/>
  <c r="BM27" i="1"/>
  <c r="AL22" i="1"/>
  <c r="AL26" i="1"/>
  <c r="AL30" i="1"/>
  <c r="AL32" i="1"/>
  <c r="AL95" i="1"/>
  <c r="BM182" i="1"/>
  <c r="BM252" i="1"/>
  <c r="BM259" i="1"/>
  <c r="AL299" i="1"/>
  <c r="AL301" i="1"/>
  <c r="S55" i="1"/>
  <c r="U55" i="1" s="1"/>
  <c r="Q81" i="1"/>
  <c r="S228" i="1"/>
  <c r="U228" i="1" s="1"/>
  <c r="S14" i="1"/>
  <c r="U14" i="1" s="1"/>
  <c r="S213" i="1"/>
  <c r="U213" i="1" s="1"/>
  <c r="Q271" i="1"/>
  <c r="S128" i="1"/>
  <c r="U128" i="1" s="1"/>
  <c r="Q76" i="1"/>
  <c r="S112" i="1"/>
  <c r="U112" i="1" s="1"/>
  <c r="BL101" i="1"/>
  <c r="BM235" i="1"/>
  <c r="BM199" i="1"/>
  <c r="BM203" i="1"/>
  <c r="BM40" i="1"/>
  <c r="BL47" i="1"/>
  <c r="BL115" i="1"/>
  <c r="BL24" i="1"/>
  <c r="BL28" i="1"/>
  <c r="BL32" i="1"/>
  <c r="AL53" i="1"/>
  <c r="BL97" i="1"/>
  <c r="AL181" i="1"/>
  <c r="BL260" i="1"/>
  <c r="BM121" i="1"/>
  <c r="BM145" i="1"/>
  <c r="BL29" i="1"/>
  <c r="S97" i="1"/>
  <c r="U97" i="1" s="1"/>
  <c r="S239" i="1"/>
  <c r="U239" i="1" s="1"/>
  <c r="S70" i="1"/>
  <c r="U70" i="1" s="1"/>
  <c r="Q129" i="1"/>
  <c r="BL194" i="1"/>
  <c r="BM32" i="1"/>
  <c r="BM36" i="1"/>
  <c r="AL37" i="1"/>
  <c r="BM260" i="1"/>
  <c r="BL304" i="1"/>
  <c r="AL179" i="1"/>
  <c r="BL264" i="1"/>
  <c r="AL282" i="1"/>
  <c r="AL160" i="1"/>
  <c r="AL167" i="1"/>
  <c r="AL140" i="1"/>
  <c r="AL131" i="1"/>
  <c r="AL202" i="1"/>
  <c r="AL310" i="1"/>
  <c r="BM11" i="1"/>
  <c r="AL43" i="1"/>
  <c r="AL46" i="1"/>
  <c r="BM125" i="1"/>
  <c r="AL147" i="1"/>
  <c r="BM152" i="1"/>
  <c r="BM197" i="1"/>
  <c r="AL200" i="1"/>
  <c r="AL201" i="1"/>
  <c r="BL157" i="1"/>
  <c r="BL104" i="1"/>
  <c r="BL69" i="1"/>
  <c r="BL34" i="1"/>
  <c r="AL249" i="1"/>
  <c r="AL254" i="1"/>
  <c r="BM288" i="1"/>
  <c r="BM60" i="1"/>
  <c r="BM264" i="1"/>
  <c r="AL250" i="1"/>
  <c r="BL136" i="1"/>
  <c r="BL112" i="1"/>
  <c r="BM248" i="1"/>
  <c r="S231" i="1"/>
  <c r="U231" i="1" s="1"/>
  <c r="S89" i="1"/>
  <c r="U89" i="1" s="1"/>
  <c r="BL100" i="1"/>
  <c r="BL211" i="1"/>
  <c r="BM276" i="1"/>
  <c r="BL154" i="1"/>
  <c r="BL79" i="1"/>
  <c r="BM72" i="1"/>
  <c r="BM173" i="1"/>
  <c r="BM45" i="1"/>
  <c r="BM23" i="1"/>
  <c r="BL268" i="1"/>
  <c r="AL90" i="1"/>
  <c r="BL73" i="1"/>
  <c r="AL227" i="1"/>
  <c r="AL42" i="1"/>
  <c r="BL290" i="1"/>
  <c r="AL203" i="1"/>
  <c r="AL138" i="1"/>
  <c r="BM112" i="1"/>
  <c r="BM105" i="1"/>
  <c r="AL129" i="1"/>
  <c r="BM311" i="1"/>
  <c r="AL48" i="1"/>
  <c r="BM126" i="1"/>
  <c r="BM155" i="1"/>
  <c r="BM200" i="1"/>
  <c r="BL127" i="1"/>
  <c r="BL67" i="1"/>
  <c r="BL59" i="1"/>
  <c r="BM266" i="1"/>
  <c r="S27" i="1"/>
  <c r="U27" i="1" s="1"/>
  <c r="Q27" i="1"/>
  <c r="BM134" i="1"/>
  <c r="BM100" i="1"/>
  <c r="Q166" i="1"/>
  <c r="BL122" i="1"/>
  <c r="Q274" i="1"/>
  <c r="S253" i="1"/>
  <c r="U253" i="1" s="1"/>
  <c r="Q227" i="1"/>
  <c r="BL5" i="1"/>
  <c r="Q53" i="1"/>
  <c r="AL29" i="1"/>
  <c r="BL96" i="1"/>
  <c r="AL97" i="1"/>
  <c r="BM119" i="1"/>
  <c r="BL258" i="1"/>
  <c r="AL260" i="1"/>
  <c r="S299" i="1"/>
  <c r="U299" i="1" s="1"/>
  <c r="Q299" i="1"/>
  <c r="Q309" i="1"/>
  <c r="S309" i="1"/>
  <c r="U309" i="1" s="1"/>
  <c r="S101" i="1"/>
  <c r="U101" i="1" s="1"/>
  <c r="Q101" i="1"/>
  <c r="Q251" i="1"/>
  <c r="S251" i="1"/>
  <c r="U251" i="1" s="1"/>
  <c r="S68" i="1"/>
  <c r="U68" i="1" s="1"/>
  <c r="Q68" i="1"/>
  <c r="Q123" i="1"/>
  <c r="S242" i="1"/>
  <c r="U242" i="1" s="1"/>
  <c r="S61" i="1"/>
  <c r="U61" i="1" s="1"/>
  <c r="BL51" i="1"/>
  <c r="AL137" i="1"/>
  <c r="BM58" i="1"/>
  <c r="AL76" i="1"/>
  <c r="AL239" i="1"/>
  <c r="AL115" i="1"/>
  <c r="AL291" i="1"/>
  <c r="AL292" i="1"/>
  <c r="AL293" i="1"/>
  <c r="BM85" i="1"/>
  <c r="AL103" i="1"/>
  <c r="S127" i="1"/>
  <c r="U127" i="1" s="1"/>
  <c r="Q127" i="1"/>
  <c r="BL207" i="1"/>
  <c r="BL137" i="1"/>
  <c r="BL248" i="1"/>
  <c r="BM277" i="1"/>
  <c r="BC5" i="1"/>
  <c r="BM96" i="1"/>
  <c r="AL151" i="1"/>
  <c r="BM253" i="1"/>
  <c r="AL261" i="1"/>
  <c r="BM303" i="1"/>
  <c r="BL77" i="1"/>
  <c r="BM77" i="1"/>
  <c r="Q207" i="1"/>
  <c r="BM140" i="1"/>
  <c r="BL125" i="1"/>
  <c r="S28" i="1"/>
  <c r="U28" i="1" s="1"/>
  <c r="S241" i="1"/>
  <c r="U241" i="1" s="1"/>
  <c r="S11" i="1"/>
  <c r="U11" i="1" s="1"/>
  <c r="Q301" i="1"/>
  <c r="BL242" i="1"/>
  <c r="Q24" i="1"/>
  <c r="S35" i="1"/>
  <c r="U35" i="1" s="1"/>
  <c r="S49" i="1"/>
  <c r="U49" i="1" s="1"/>
  <c r="Q170" i="1"/>
  <c r="S10" i="1"/>
  <c r="U10" i="1" s="1"/>
  <c r="Q10" i="1"/>
  <c r="BL11" i="1"/>
  <c r="Q263" i="1"/>
  <c r="S263" i="1"/>
  <c r="U263" i="1" s="1"/>
  <c r="S96" i="1"/>
  <c r="U96" i="1" s="1"/>
  <c r="Q96" i="1"/>
  <c r="AL272" i="1"/>
  <c r="AL120" i="1"/>
  <c r="BL163" i="1"/>
  <c r="BL10" i="1"/>
  <c r="S5" i="1"/>
  <c r="U5" i="1" s="1"/>
  <c r="BL60" i="1"/>
  <c r="S208" i="1"/>
  <c r="U208" i="1" s="1"/>
  <c r="Q208" i="1"/>
  <c r="BM246" i="1"/>
  <c r="BM240" i="1"/>
  <c r="BM285" i="1"/>
  <c r="Q126" i="1"/>
  <c r="S126" i="1"/>
  <c r="U126" i="1" s="1"/>
  <c r="BL74" i="1"/>
  <c r="BL41" i="1"/>
  <c r="Q36" i="1"/>
  <c r="S36" i="1"/>
  <c r="U36" i="1" s="1"/>
  <c r="Q302" i="1"/>
  <c r="S302" i="1"/>
  <c r="U302" i="1" s="1"/>
  <c r="S161" i="1"/>
  <c r="U161" i="1" s="1"/>
  <c r="Q303" i="1"/>
  <c r="Q255" i="1"/>
  <c r="BL139" i="1"/>
  <c r="Q23" i="1"/>
  <c r="S23" i="1"/>
  <c r="U23" i="1" s="1"/>
  <c r="BL186" i="1"/>
  <c r="S187" i="1"/>
  <c r="U187" i="1" s="1"/>
  <c r="Q187" i="1"/>
  <c r="Q15" i="1"/>
  <c r="S15" i="1"/>
  <c r="U15" i="1" s="1"/>
  <c r="AL186" i="1"/>
  <c r="AL233" i="1"/>
  <c r="AL158" i="1"/>
  <c r="AL171" i="1"/>
  <c r="Q66" i="1"/>
  <c r="S66" i="1"/>
  <c r="U66" i="1" s="1"/>
  <c r="BM142" i="1"/>
  <c r="BL219" i="1"/>
  <c r="BM239" i="1"/>
  <c r="BM62" i="1"/>
  <c r="BL282" i="1"/>
  <c r="S39" i="1"/>
  <c r="U39" i="1" s="1"/>
  <c r="Q39" i="1"/>
  <c r="BL43" i="1"/>
  <c r="BL133" i="1"/>
  <c r="BL108" i="1"/>
  <c r="Q31" i="1"/>
  <c r="AL134" i="1"/>
  <c r="S104" i="1"/>
  <c r="U104" i="1" s="1"/>
  <c r="Q104" i="1"/>
  <c r="Q163" i="1"/>
  <c r="S163" i="1"/>
  <c r="U163" i="1" s="1"/>
  <c r="S85" i="1"/>
  <c r="U85" i="1" s="1"/>
  <c r="Q85" i="1"/>
  <c r="BL175" i="1"/>
  <c r="BL228" i="1"/>
  <c r="Q158" i="1"/>
  <c r="S158" i="1"/>
  <c r="U158" i="1" s="1"/>
  <c r="S210" i="1"/>
  <c r="U210" i="1" s="1"/>
  <c r="Q210" i="1"/>
  <c r="BM225" i="1"/>
  <c r="BM179" i="1"/>
  <c r="BM290" i="1"/>
  <c r="BM94" i="1"/>
  <c r="BL31" i="1"/>
  <c r="BM93" i="1"/>
  <c r="BM150" i="1"/>
  <c r="Q140" i="1"/>
  <c r="BL238" i="1"/>
  <c r="BM15" i="1"/>
  <c r="BL221" i="1"/>
  <c r="S205" i="1"/>
  <c r="U205" i="1" s="1"/>
  <c r="Q205" i="1"/>
  <c r="Q44" i="1"/>
  <c r="S34" i="1"/>
  <c r="U34" i="1" s="1"/>
  <c r="Q72" i="1"/>
  <c r="BL174" i="1"/>
  <c r="Q233" i="1"/>
  <c r="Q118" i="1"/>
  <c r="S212" i="1"/>
  <c r="U212" i="1" s="1"/>
  <c r="S175" i="1"/>
  <c r="U175" i="1" s="1"/>
  <c r="S278" i="1"/>
  <c r="U278" i="1" s="1"/>
  <c r="Q248" i="1"/>
  <c r="Q277" i="1"/>
  <c r="BL230" i="1"/>
  <c r="BL168" i="1"/>
  <c r="BL17" i="1"/>
  <c r="BM273" i="1"/>
  <c r="BL144" i="1"/>
  <c r="BL220" i="1"/>
  <c r="BM275" i="1"/>
  <c r="BM164" i="1"/>
  <c r="BM211" i="1"/>
  <c r="BL281" i="1"/>
  <c r="BM282" i="1"/>
  <c r="BL107" i="1"/>
  <c r="AL294" i="1"/>
  <c r="BL36" i="1"/>
  <c r="Q185" i="1"/>
  <c r="S185" i="1"/>
  <c r="U185" i="1" s="1"/>
  <c r="Q124" i="1"/>
  <c r="BM71" i="1"/>
  <c r="BL71" i="1"/>
  <c r="BL8" i="1"/>
  <c r="Q235" i="1"/>
  <c r="BL229" i="1"/>
  <c r="BL173" i="1"/>
  <c r="BL164" i="1"/>
  <c r="Q144" i="1"/>
  <c r="S144" i="1"/>
  <c r="U144" i="1" s="1"/>
  <c r="S177" i="1"/>
  <c r="U177" i="1" s="1"/>
  <c r="Q177" i="1"/>
  <c r="Q290" i="1"/>
  <c r="S290" i="1"/>
  <c r="U290" i="1" s="1"/>
  <c r="BM83" i="1"/>
  <c r="BL204" i="1"/>
  <c r="BM5" i="1"/>
  <c r="Q222" i="1"/>
  <c r="Q257" i="1"/>
  <c r="S134" i="1"/>
  <c r="U134" i="1" s="1"/>
  <c r="Q52" i="1"/>
  <c r="BM215" i="1"/>
  <c r="BL109" i="1"/>
  <c r="BM102" i="1"/>
  <c r="Q311" i="1"/>
  <c r="S311" i="1"/>
  <c r="U311" i="1" s="1"/>
  <c r="BL270" i="1"/>
  <c r="Q79" i="1"/>
  <c r="S79" i="1"/>
  <c r="U79" i="1" s="1"/>
  <c r="BM192" i="1"/>
  <c r="Q178" i="1"/>
  <c r="S190" i="1"/>
  <c r="U190" i="1" s="1"/>
  <c r="BM243" i="1"/>
  <c r="S281" i="1"/>
  <c r="U281" i="1" s="1"/>
  <c r="BM21" i="1"/>
  <c r="Q286" i="1"/>
  <c r="Q106" i="1"/>
  <c r="S139" i="1"/>
  <c r="U139" i="1" s="1"/>
  <c r="S243" i="1"/>
  <c r="U243" i="1" s="1"/>
  <c r="Q7" i="1"/>
  <c r="Q204" i="1"/>
  <c r="Q294" i="1"/>
  <c r="BM172" i="1"/>
  <c r="BM18" i="1"/>
  <c r="BL189" i="1"/>
  <c r="AL66" i="1"/>
  <c r="BL85" i="1"/>
  <c r="BL222" i="1"/>
  <c r="BM217" i="1"/>
  <c r="BL118" i="1"/>
  <c r="BM205" i="1"/>
  <c r="BL212" i="1"/>
  <c r="S82" i="1"/>
  <c r="U82" i="1" s="1"/>
  <c r="S88" i="1"/>
  <c r="U88" i="1" s="1"/>
  <c r="BL199" i="1"/>
  <c r="BL210" i="1"/>
  <c r="BM91" i="1"/>
  <c r="AL290" i="1"/>
  <c r="AL269" i="1"/>
  <c r="AL126" i="1"/>
  <c r="BM165" i="1"/>
  <c r="BL289" i="1"/>
  <c r="AL51" i="1"/>
  <c r="BL206" i="1"/>
  <c r="AL49" i="1"/>
  <c r="BM184" i="1"/>
  <c r="BL9" i="1"/>
  <c r="BM300" i="1"/>
  <c r="BL84" i="1"/>
  <c r="Q65" i="1"/>
  <c r="BM237" i="1"/>
  <c r="BL286" i="1"/>
  <c r="BL153" i="1"/>
  <c r="AL204" i="1"/>
  <c r="BL262" i="1"/>
  <c r="BM98" i="1"/>
  <c r="S220" i="1"/>
  <c r="U220" i="1" s="1"/>
  <c r="Q78" i="1"/>
  <c r="S25" i="1"/>
  <c r="U25" i="1" s="1"/>
  <c r="Q103" i="1"/>
  <c r="BM106" i="1"/>
  <c r="BL244" i="1"/>
  <c r="BL208" i="1"/>
  <c r="BL162" i="1"/>
  <c r="BL224" i="1"/>
  <c r="BM269" i="1"/>
  <c r="BL166" i="1"/>
  <c r="BL287" i="1"/>
  <c r="BL89" i="1"/>
  <c r="BL123" i="1"/>
  <c r="BM48" i="1"/>
  <c r="AL20" i="1"/>
  <c r="AL62" i="1"/>
  <c r="AL285" i="1"/>
  <c r="AL157" i="1"/>
  <c r="BM127" i="1"/>
  <c r="AL4" i="1"/>
  <c r="AL98" i="1"/>
  <c r="BL303" i="1"/>
  <c r="AL302" i="1"/>
  <c r="AL304" i="1"/>
  <c r="AL224" i="1"/>
  <c r="AL231" i="1"/>
  <c r="AL161" i="1"/>
  <c r="AL199" i="1"/>
  <c r="AL264" i="1"/>
  <c r="W1" i="1"/>
  <c r="AL99" i="1"/>
  <c r="S37" i="1"/>
  <c r="U37" i="1" s="1"/>
  <c r="BL25" i="1"/>
  <c r="BM29" i="1"/>
  <c r="BM97" i="1"/>
  <c r="AL257" i="1"/>
  <c r="AL258" i="1"/>
  <c r="AL255" i="1"/>
  <c r="AL300" i="1"/>
  <c r="BM81" i="1"/>
  <c r="AL212" i="1"/>
  <c r="AL222" i="1"/>
  <c r="AL77" i="1"/>
  <c r="AL34" i="1"/>
  <c r="AL84" i="1"/>
  <c r="AL130" i="1"/>
  <c r="AL155" i="1"/>
  <c r="BL197" i="1"/>
  <c r="AL297" i="1"/>
  <c r="BL6" i="1"/>
  <c r="AL309" i="1"/>
  <c r="BM274" i="1"/>
  <c r="AL190" i="1"/>
  <c r="AL244" i="1"/>
  <c r="AL45" i="1"/>
  <c r="AL144" i="1"/>
  <c r="AL122" i="1"/>
  <c r="AL106" i="1"/>
  <c r="AL162" i="1"/>
  <c r="AL198" i="1"/>
  <c r="AL205" i="1"/>
  <c r="AL289" i="1"/>
  <c r="AL63" i="1"/>
  <c r="AL251" i="1"/>
  <c r="AL35" i="1"/>
  <c r="AL50" i="1"/>
  <c r="AL10" i="1"/>
  <c r="AL148" i="1"/>
  <c r="AL149" i="1"/>
  <c r="AL196" i="1"/>
  <c r="BM294" i="1"/>
  <c r="AL23" i="1"/>
  <c r="AL25" i="1"/>
  <c r="AL33" i="1"/>
  <c r="AL92" i="1"/>
  <c r="AL182" i="1"/>
  <c r="AL252" i="1"/>
  <c r="AL253" i="1"/>
  <c r="BL300" i="1"/>
  <c r="BM224" i="1"/>
  <c r="BM210" i="1"/>
  <c r="BM114" i="1"/>
  <c r="AL188" i="1"/>
  <c r="AL241" i="1"/>
  <c r="AL56" i="1"/>
  <c r="AL55" i="1"/>
  <c r="BM178" i="1"/>
  <c r="AL142" i="1"/>
  <c r="AL240" i="1"/>
  <c r="AL74" i="1"/>
  <c r="BM201" i="1"/>
  <c r="BL254" i="1"/>
  <c r="BL33" i="1"/>
  <c r="BM53" i="1"/>
  <c r="AL246" i="1"/>
  <c r="AL219" i="1"/>
  <c r="AL16" i="1"/>
  <c r="AL117" i="1"/>
  <c r="AL206" i="1"/>
  <c r="AL163" i="1"/>
  <c r="AL87" i="1"/>
  <c r="AL82" i="1"/>
  <c r="AL94" i="1"/>
  <c r="BM103" i="1"/>
  <c r="AL124" i="1"/>
  <c r="AL125" i="1"/>
  <c r="AL279" i="1"/>
  <c r="BL301" i="1"/>
  <c r="AL9" i="1"/>
  <c r="BM87" i="1"/>
  <c r="S270" i="1"/>
  <c r="U270" i="1" s="1"/>
  <c r="S107" i="1"/>
  <c r="U107" i="1" s="1"/>
  <c r="S236" i="1"/>
  <c r="U236" i="1" s="1"/>
  <c r="BL159" i="1"/>
  <c r="S280" i="1"/>
  <c r="U280" i="1" s="1"/>
  <c r="BM187" i="1"/>
  <c r="BM166" i="1"/>
  <c r="S217" i="1"/>
  <c r="U217" i="1" s="1"/>
  <c r="Q194" i="1"/>
  <c r="S30" i="1"/>
  <c r="U30" i="1" s="1"/>
  <c r="S297" i="1"/>
  <c r="U297" i="1" s="1"/>
  <c r="BL274" i="1"/>
  <c r="BM186" i="1"/>
  <c r="BM163" i="1"/>
  <c r="BM104" i="1"/>
  <c r="S9" i="1"/>
  <c r="U9" i="1" s="1"/>
  <c r="BL93" i="1"/>
  <c r="BL95" i="1"/>
  <c r="Q180" i="1"/>
  <c r="BL106" i="1"/>
  <c r="Q224" i="1"/>
  <c r="BM135" i="1"/>
  <c r="S199" i="1"/>
  <c r="U199" i="1" s="1"/>
  <c r="S143" i="1"/>
  <c r="U143" i="1" s="1"/>
  <c r="BL179" i="1"/>
  <c r="Q164" i="1"/>
  <c r="BL215" i="1"/>
  <c r="Q109" i="1"/>
  <c r="BM139" i="1"/>
  <c r="Q265" i="1"/>
  <c r="BM59" i="1"/>
  <c r="BM61" i="1"/>
  <c r="BM110" i="1"/>
  <c r="BM43" i="1"/>
  <c r="BM296" i="1"/>
  <c r="S32" i="1"/>
  <c r="U32" i="1" s="1"/>
  <c r="BL257" i="1"/>
  <c r="S110" i="1"/>
  <c r="U110" i="1" s="1"/>
  <c r="BM245" i="1"/>
  <c r="S133" i="1"/>
  <c r="U133" i="1" s="1"/>
  <c r="BL184" i="1"/>
  <c r="BM47" i="1"/>
  <c r="BL272" i="1"/>
  <c r="Q84" i="1"/>
  <c r="BM280" i="1"/>
  <c r="BM189" i="1"/>
  <c r="BM265" i="1"/>
  <c r="BM46" i="1"/>
  <c r="S17" i="1"/>
  <c r="U17" i="1" s="1"/>
  <c r="Q45" i="1"/>
  <c r="S183" i="1"/>
  <c r="U183" i="1" s="1"/>
  <c r="BM89" i="1"/>
  <c r="BM14" i="1"/>
  <c r="BM101" i="1"/>
  <c r="S46" i="1"/>
  <c r="U46" i="1" s="1"/>
  <c r="Q105" i="1"/>
  <c r="Q225" i="1"/>
  <c r="BL251" i="1"/>
  <c r="S8" i="1"/>
  <c r="U8" i="1" s="1"/>
  <c r="BM8" i="1"/>
  <c r="BM24" i="1"/>
  <c r="BM28" i="1"/>
  <c r="BL253" i="1"/>
  <c r="BM261" i="1"/>
  <c r="BM154" i="1"/>
  <c r="BM73" i="1"/>
  <c r="BM118" i="1"/>
  <c r="S171" i="1"/>
  <c r="U171" i="1" s="1"/>
  <c r="S173" i="1"/>
  <c r="U173" i="1" s="1"/>
  <c r="BL201" i="1"/>
  <c r="Q153" i="1"/>
  <c r="BM79" i="1"/>
  <c r="S215" i="1"/>
  <c r="U215" i="1" s="1"/>
  <c r="BM167" i="1"/>
  <c r="BL183" i="1"/>
  <c r="BL120" i="1"/>
  <c r="BL88" i="1"/>
  <c r="BL86" i="1"/>
  <c r="BL72" i="1"/>
  <c r="BL39" i="1"/>
  <c r="BL13" i="1"/>
  <c r="BL4" i="1"/>
  <c r="BM220" i="1"/>
  <c r="Q77" i="1"/>
  <c r="S200" i="1"/>
  <c r="U200" i="1" s="1"/>
  <c r="BM69" i="1"/>
  <c r="BM124" i="1"/>
  <c r="S181" i="1"/>
  <c r="U181" i="1" s="1"/>
  <c r="S162" i="1"/>
  <c r="U162" i="1" s="1"/>
  <c r="Q26" i="1"/>
  <c r="S40" i="1"/>
  <c r="U40" i="1" s="1"/>
  <c r="Q58" i="1"/>
  <c r="BM289" i="1"/>
  <c r="BM287" i="1"/>
  <c r="BM144" i="1"/>
  <c r="BM109" i="1"/>
  <c r="BM70" i="1"/>
  <c r="BL223" i="1"/>
  <c r="BL247" i="1"/>
  <c r="BL140" i="1"/>
  <c r="BL130" i="1"/>
  <c r="BL114" i="1"/>
  <c r="BL54" i="1"/>
  <c r="BL35" i="1"/>
  <c r="BM9" i="1"/>
  <c r="Q50" i="1"/>
  <c r="S80" i="1"/>
  <c r="U80" i="1" s="1"/>
  <c r="Q80" i="1"/>
  <c r="S191" i="1"/>
  <c r="U191" i="1" s="1"/>
  <c r="Q191" i="1"/>
  <c r="Q169" i="1"/>
  <c r="S169" i="1"/>
  <c r="U169" i="1" s="1"/>
  <c r="S111" i="1"/>
  <c r="U111" i="1" s="1"/>
  <c r="Q111" i="1"/>
  <c r="Q51" i="1"/>
  <c r="S51" i="1"/>
  <c r="U51" i="1" s="1"/>
  <c r="BM52" i="1"/>
  <c r="BL52" i="1"/>
  <c r="S20" i="1"/>
  <c r="U20" i="1" s="1"/>
  <c r="Q20" i="1"/>
  <c r="Q115" i="1"/>
  <c r="S115" i="1"/>
  <c r="U115" i="1" s="1"/>
  <c r="Q117" i="1"/>
  <c r="S117" i="1"/>
  <c r="U117" i="1" s="1"/>
  <c r="S206" i="1"/>
  <c r="U206" i="1" s="1"/>
  <c r="Q206" i="1"/>
  <c r="BL250" i="1"/>
  <c r="BM250" i="1"/>
  <c r="BM157" i="1"/>
  <c r="Q130" i="1"/>
  <c r="S130" i="1"/>
  <c r="U130" i="1" s="1"/>
  <c r="Q310" i="1"/>
  <c r="S310" i="1"/>
  <c r="U310" i="1" s="1"/>
  <c r="BM147" i="1"/>
  <c r="S155" i="1"/>
  <c r="U155" i="1" s="1"/>
  <c r="Q155" i="1"/>
  <c r="AL271" i="1"/>
  <c r="BM278" i="1"/>
  <c r="BL278" i="1"/>
  <c r="BL294" i="1"/>
  <c r="AL36" i="1"/>
  <c r="BL181" i="1"/>
  <c r="Q256" i="1"/>
  <c r="S256" i="1"/>
  <c r="U256" i="1" s="1"/>
  <c r="BL236" i="1"/>
  <c r="BM236" i="1"/>
  <c r="BM111" i="1"/>
  <c r="BL111" i="1"/>
  <c r="BM222" i="1"/>
  <c r="S209" i="1"/>
  <c r="U209" i="1" s="1"/>
  <c r="Q209" i="1"/>
  <c r="BM12" i="1"/>
  <c r="S59" i="1"/>
  <c r="U59" i="1" s="1"/>
  <c r="Q59" i="1"/>
  <c r="S250" i="1"/>
  <c r="U250" i="1" s="1"/>
  <c r="Q250" i="1"/>
  <c r="S291" i="1"/>
  <c r="U291" i="1" s="1"/>
  <c r="Q291" i="1"/>
  <c r="BM141" i="1"/>
  <c r="Q43" i="1"/>
  <c r="S43" i="1"/>
  <c r="U43" i="1" s="1"/>
  <c r="BM148" i="1"/>
  <c r="Q266" i="1"/>
  <c r="S266" i="1"/>
  <c r="U266" i="1" s="1"/>
  <c r="BL297" i="1"/>
  <c r="BL26" i="1"/>
  <c r="BM26" i="1"/>
  <c r="BL30" i="1"/>
  <c r="BM30" i="1"/>
  <c r="BL134" i="1"/>
  <c r="AL156" i="1"/>
  <c r="Q193" i="1"/>
  <c r="S193" i="1"/>
  <c r="U193" i="1" s="1"/>
  <c r="BL143" i="1"/>
  <c r="BM75" i="1"/>
  <c r="BL75" i="1"/>
  <c r="Q276" i="1"/>
  <c r="S276" i="1"/>
  <c r="U276" i="1" s="1"/>
  <c r="S284" i="1"/>
  <c r="U284" i="1" s="1"/>
  <c r="Q284" i="1"/>
  <c r="S229" i="1"/>
  <c r="U229" i="1" s="1"/>
  <c r="Q229" i="1"/>
  <c r="S41" i="1"/>
  <c r="U41" i="1" s="1"/>
  <c r="Q41" i="1"/>
  <c r="Q240" i="1"/>
  <c r="S240" i="1"/>
  <c r="U240" i="1" s="1"/>
  <c r="Q141" i="1"/>
  <c r="S141" i="1"/>
  <c r="U141" i="1" s="1"/>
  <c r="Q147" i="1"/>
  <c r="S147" i="1"/>
  <c r="U147" i="1" s="1"/>
  <c r="S249" i="1"/>
  <c r="U249" i="1" s="1"/>
  <c r="Q249" i="1"/>
  <c r="BM254" i="1"/>
  <c r="Q296" i="1"/>
  <c r="BM169" i="1"/>
  <c r="BL169" i="1"/>
  <c r="Q221" i="1"/>
  <c r="S221" i="1"/>
  <c r="U221" i="1" s="1"/>
  <c r="AL57" i="1"/>
  <c r="AL187" i="1"/>
  <c r="S12" i="1"/>
  <c r="U12" i="1" s="1"/>
  <c r="Q12" i="1"/>
  <c r="BL177" i="1"/>
  <c r="BM177" i="1"/>
  <c r="AL61" i="1"/>
  <c r="S71" i="1"/>
  <c r="U71" i="1" s="1"/>
  <c r="Q71" i="1"/>
  <c r="BM76" i="1"/>
  <c r="BL76" i="1"/>
  <c r="Q201" i="1"/>
  <c r="S201" i="1"/>
  <c r="U201" i="1" s="1"/>
  <c r="BL217" i="1"/>
  <c r="BL241" i="1"/>
  <c r="BL148" i="1"/>
  <c r="BL116" i="1"/>
  <c r="BL64" i="1"/>
  <c r="BL44" i="1"/>
  <c r="AL248" i="1"/>
  <c r="Q267" i="1"/>
  <c r="S267" i="1"/>
  <c r="U267" i="1" s="1"/>
  <c r="AL119" i="1"/>
  <c r="BM51" i="1"/>
  <c r="S122" i="1"/>
  <c r="U122" i="1" s="1"/>
  <c r="Q122" i="1"/>
  <c r="BM228" i="1"/>
  <c r="S67" i="1"/>
  <c r="U67" i="1" s="1"/>
  <c r="Q67" i="1"/>
  <c r="AL60" i="1"/>
  <c r="AL141" i="1"/>
  <c r="BL202" i="1"/>
  <c r="BM202" i="1"/>
  <c r="Q48" i="1"/>
  <c r="S48" i="1"/>
  <c r="U48" i="1" s="1"/>
  <c r="BL68" i="1"/>
  <c r="BM68" i="1"/>
  <c r="BM262" i="1"/>
  <c r="AL96" i="1"/>
  <c r="S258" i="1"/>
  <c r="U258" i="1" s="1"/>
  <c r="Q258" i="1"/>
  <c r="BL259" i="1"/>
  <c r="Q188" i="1"/>
  <c r="S188" i="1"/>
  <c r="U188" i="1" s="1"/>
  <c r="S264" i="1"/>
  <c r="U264" i="1" s="1"/>
  <c r="Q264" i="1"/>
  <c r="BL102" i="1"/>
  <c r="Q113" i="1"/>
  <c r="S113" i="1"/>
  <c r="U113" i="1" s="1"/>
  <c r="AL105" i="1"/>
  <c r="AL47" i="1"/>
  <c r="AL183" i="1"/>
  <c r="Q196" i="1"/>
  <c r="S196" i="1"/>
  <c r="U196" i="1" s="1"/>
  <c r="BL185" i="1"/>
  <c r="BM185" i="1"/>
  <c r="BL191" i="1"/>
  <c r="BL178" i="1"/>
  <c r="BL62" i="1"/>
  <c r="S259" i="1"/>
  <c r="U259" i="1" s="1"/>
  <c r="Q259" i="1"/>
  <c r="BL90" i="1"/>
  <c r="BM90" i="1"/>
  <c r="S108" i="1"/>
  <c r="U108" i="1" s="1"/>
  <c r="Q108" i="1"/>
  <c r="BL80" i="1"/>
  <c r="BM80" i="1"/>
  <c r="Q268" i="1"/>
  <c r="S268" i="1"/>
  <c r="U268" i="1" s="1"/>
  <c r="BL7" i="1"/>
  <c r="BM7" i="1"/>
  <c r="S285" i="1"/>
  <c r="U285" i="1" s="1"/>
  <c r="Q285" i="1"/>
  <c r="BL269" i="1"/>
  <c r="AL40" i="1"/>
  <c r="BM49" i="1"/>
  <c r="S69" i="1"/>
  <c r="U69" i="1" s="1"/>
  <c r="Q69" i="1"/>
  <c r="S152" i="1"/>
  <c r="U152" i="1" s="1"/>
  <c r="Q152" i="1"/>
  <c r="S33" i="1"/>
  <c r="U33" i="1" s="1"/>
  <c r="Q33" i="1"/>
  <c r="BL171" i="1"/>
  <c r="BM232" i="1"/>
  <c r="AL280" i="1"/>
  <c r="BM66" i="1"/>
  <c r="AL225" i="1"/>
  <c r="AL245" i="1"/>
  <c r="AL86" i="1"/>
  <c r="BL231" i="1"/>
  <c r="AL107" i="1"/>
  <c r="AL159" i="1"/>
  <c r="BM117" i="1"/>
  <c r="AL266" i="1"/>
  <c r="BL150" i="1"/>
  <c r="BL176" i="1"/>
  <c r="BL284" i="1"/>
  <c r="BM6" i="1"/>
  <c r="S63" i="1"/>
  <c r="U63" i="1" s="1"/>
  <c r="S179" i="1"/>
  <c r="U179" i="1" s="1"/>
  <c r="AL88" i="1"/>
  <c r="BL160" i="1"/>
  <c r="BM86" i="1"/>
  <c r="BM263" i="1"/>
  <c r="BL233" i="1"/>
  <c r="BM238" i="1"/>
  <c r="BM241" i="1"/>
  <c r="BM38" i="1"/>
  <c r="AL262" i="1"/>
  <c r="BL156" i="1"/>
  <c r="BL22" i="1"/>
  <c r="BL198" i="1"/>
  <c r="BL190" i="1"/>
  <c r="AL89" i="1"/>
  <c r="AL136" i="1"/>
  <c r="AL275" i="1"/>
  <c r="AL273" i="1"/>
  <c r="BL56" i="1"/>
  <c r="BL203" i="1"/>
  <c r="BM74" i="1"/>
  <c r="BL78" i="1"/>
  <c r="BL209" i="1"/>
  <c r="BL138" i="1"/>
  <c r="BL132" i="1"/>
  <c r="BM188" i="1"/>
  <c r="AL121" i="1"/>
  <c r="AL80" i="1"/>
  <c r="AL286" i="1"/>
  <c r="AL54" i="1"/>
  <c r="AL263" i="1"/>
  <c r="BL235" i="1"/>
  <c r="BL57" i="1"/>
  <c r="BM57" i="1"/>
  <c r="S86" i="1"/>
  <c r="U86" i="1" s="1"/>
  <c r="Q86" i="1"/>
  <c r="BM113" i="1"/>
  <c r="BL113" i="1"/>
  <c r="BC7" i="1"/>
  <c r="Q203" i="1"/>
  <c r="S203" i="1"/>
  <c r="U203" i="1" s="1"/>
  <c r="BM286" i="1"/>
  <c r="AL166" i="1"/>
  <c r="AL192" i="1"/>
  <c r="AL133" i="1"/>
  <c r="Q146" i="1"/>
  <c r="S146" i="1"/>
  <c r="U146" i="1" s="1"/>
  <c r="AL146" i="1"/>
  <c r="Q211" i="1"/>
  <c r="AL79" i="1"/>
  <c r="Q192" i="1"/>
  <c r="Q13" i="1"/>
  <c r="BM304" i="1"/>
  <c r="BM19" i="1"/>
  <c r="BL83" i="1"/>
  <c r="AL24" i="1"/>
  <c r="AL65" i="1"/>
  <c r="AL127" i="1"/>
  <c r="BC8" i="1"/>
  <c r="AL11" i="1"/>
  <c r="S93" i="1"/>
  <c r="U93" i="1" s="1"/>
  <c r="Q93" i="1"/>
  <c r="AL128" i="1"/>
  <c r="AL38" i="1"/>
  <c r="BL40" i="1"/>
  <c r="AL184" i="1"/>
  <c r="BL142" i="1"/>
  <c r="BM2" i="1" l="1"/>
  <c r="AF1" i="1"/>
  <c r="BL2" i="1"/>
  <c r="BK223" i="1"/>
  <c r="BN215" i="1"/>
  <c r="BN268" i="1"/>
  <c r="BN236" i="1"/>
  <c r="BN228" i="1"/>
  <c r="BN196" i="1"/>
  <c r="L188" i="1"/>
  <c r="L156" i="1"/>
  <c r="BK60" i="1"/>
  <c r="BK20" i="1"/>
  <c r="BK84" i="1"/>
  <c r="BK309" i="1"/>
  <c r="BN299" i="1"/>
  <c r="BN267" i="1"/>
  <c r="L267" i="1"/>
  <c r="BK99" i="1"/>
  <c r="BN298" i="1"/>
  <c r="L298" i="1"/>
  <c r="L250" i="1"/>
  <c r="BN194" i="1"/>
  <c r="L194" i="1"/>
  <c r="BN74" i="1"/>
  <c r="BN179" i="1"/>
  <c r="L41" i="1"/>
  <c r="L122" i="1"/>
  <c r="L58" i="1"/>
  <c r="BN10" i="1"/>
  <c r="BK288" i="1"/>
  <c r="L288" i="1"/>
  <c r="BK216" i="1"/>
  <c r="L216" i="1"/>
  <c r="L192" i="1"/>
  <c r="L184" i="1"/>
  <c r="BN176" i="1"/>
  <c r="L160" i="1"/>
  <c r="L64" i="1"/>
  <c r="BN32" i="1"/>
  <c r="L32" i="1"/>
  <c r="L300" i="1"/>
  <c r="BK278" i="1"/>
  <c r="BN270" i="1"/>
  <c r="BN246" i="1"/>
  <c r="BN238" i="1"/>
  <c r="L230" i="1"/>
  <c r="BN214" i="1"/>
  <c r="BK150" i="1"/>
  <c r="BN142" i="1"/>
  <c r="L142" i="1"/>
  <c r="L118" i="1"/>
  <c r="L102" i="1"/>
  <c r="L86" i="1"/>
  <c r="L46" i="1"/>
  <c r="BK22" i="1"/>
  <c r="L14" i="1"/>
  <c r="L6" i="1"/>
  <c r="BN137" i="1"/>
  <c r="L277" i="1"/>
  <c r="L269" i="1"/>
  <c r="BK245" i="1"/>
  <c r="BN245" i="1"/>
  <c r="L237" i="1"/>
  <c r="BN213" i="1"/>
  <c r="L205" i="1"/>
  <c r="BK181" i="1"/>
  <c r="L181" i="1"/>
  <c r="L173" i="1"/>
  <c r="L141" i="1"/>
  <c r="BN117" i="1"/>
  <c r="L117" i="1"/>
  <c r="L109" i="1"/>
  <c r="BN85" i="1"/>
  <c r="L85" i="1"/>
  <c r="BN53" i="1"/>
  <c r="L45" i="1"/>
  <c r="L21" i="1"/>
  <c r="L13" i="1"/>
  <c r="BN199" i="1" l="1"/>
  <c r="L17" i="1"/>
  <c r="BN145" i="1"/>
  <c r="BN30" i="1"/>
  <c r="L206" i="1"/>
  <c r="L56" i="1"/>
  <c r="BN88" i="1"/>
  <c r="L136" i="1"/>
  <c r="BN264" i="1"/>
  <c r="BK296" i="1"/>
  <c r="K106" i="1"/>
  <c r="L290" i="1"/>
  <c r="BK267" i="1"/>
  <c r="L52" i="1"/>
  <c r="L263" i="1"/>
  <c r="BN279" i="1"/>
  <c r="BK287" i="1"/>
  <c r="BN149" i="1"/>
  <c r="AD198" i="1"/>
  <c r="AD18" i="1"/>
  <c r="AD146" i="1"/>
  <c r="BC123" i="1"/>
  <c r="BN242" i="1"/>
  <c r="L227" i="1"/>
  <c r="BC53" i="1"/>
  <c r="BK41" i="1"/>
  <c r="BN105" i="1"/>
  <c r="K86" i="1"/>
  <c r="L158" i="1"/>
  <c r="L24" i="1"/>
  <c r="K96" i="1"/>
  <c r="BC130" i="1"/>
  <c r="BK169" i="1"/>
  <c r="BK241" i="1"/>
  <c r="BK289" i="1"/>
  <c r="BK195" i="1"/>
  <c r="L243" i="1"/>
  <c r="BN275" i="1"/>
  <c r="BN92" i="1"/>
  <c r="BN156" i="1"/>
  <c r="L279" i="1"/>
  <c r="BC108" i="1"/>
  <c r="AD21" i="1"/>
  <c r="BK53" i="1"/>
  <c r="BN86" i="1"/>
  <c r="K246" i="1"/>
  <c r="BN286" i="1"/>
  <c r="L241" i="1"/>
  <c r="BN250" i="1"/>
  <c r="K203" i="1"/>
  <c r="BN243" i="1"/>
  <c r="L84" i="1"/>
  <c r="K77" i="1"/>
  <c r="BK78" i="1"/>
  <c r="L8" i="1"/>
  <c r="K205" i="1"/>
  <c r="BK311" i="1"/>
  <c r="BK65" i="1"/>
  <c r="BN129" i="1"/>
  <c r="BN6" i="1"/>
  <c r="BK126" i="1"/>
  <c r="BK96" i="1"/>
  <c r="L152" i="1"/>
  <c r="BK264" i="1"/>
  <c r="BK21" i="1"/>
  <c r="BK277" i="1"/>
  <c r="AU89" i="1"/>
  <c r="BK94" i="1"/>
  <c r="AU134" i="1"/>
  <c r="L174" i="1"/>
  <c r="BK214" i="1"/>
  <c r="L104" i="1"/>
  <c r="BK224" i="1"/>
  <c r="BK50" i="1"/>
  <c r="BN193" i="1"/>
  <c r="AD249" i="1"/>
  <c r="BK51" i="1"/>
  <c r="K83" i="1"/>
  <c r="L131" i="1"/>
  <c r="K163" i="1"/>
  <c r="BK179" i="1"/>
  <c r="L210" i="1"/>
  <c r="BK258" i="1"/>
  <c r="K298" i="1"/>
  <c r="L211" i="1"/>
  <c r="BK283" i="1"/>
  <c r="BN12" i="1"/>
  <c r="BK76" i="1"/>
  <c r="BK140" i="1"/>
  <c r="BK204" i="1"/>
  <c r="BN292" i="1"/>
  <c r="L255" i="1"/>
  <c r="BN27" i="1"/>
  <c r="BN155" i="1"/>
  <c r="BK72" i="1"/>
  <c r="L232" i="1"/>
  <c r="L280" i="1"/>
  <c r="BN138" i="1"/>
  <c r="BN259" i="1"/>
  <c r="BK291" i="1"/>
  <c r="BN100" i="1"/>
  <c r="BK164" i="1"/>
  <c r="L116" i="1"/>
  <c r="BC49" i="1"/>
  <c r="L222" i="1"/>
  <c r="BN77" i="1"/>
  <c r="L149" i="1"/>
  <c r="BK213" i="1"/>
  <c r="K73" i="1"/>
  <c r="BK14" i="1"/>
  <c r="BN62" i="1"/>
  <c r="L270" i="1"/>
  <c r="BK40" i="1"/>
  <c r="L120" i="1"/>
  <c r="BN160" i="1"/>
  <c r="K162" i="1"/>
  <c r="BK209" i="1"/>
  <c r="BN257" i="1"/>
  <c r="BK7" i="1"/>
  <c r="BN23" i="1"/>
  <c r="BN71" i="1"/>
  <c r="BN87" i="1"/>
  <c r="L135" i="1"/>
  <c r="BN170" i="1"/>
  <c r="L226" i="1"/>
  <c r="BN266" i="1"/>
  <c r="BK298" i="1"/>
  <c r="BK211" i="1"/>
  <c r="BN188" i="1"/>
  <c r="BK124" i="1"/>
  <c r="L260" i="1"/>
  <c r="L271" i="1"/>
  <c r="BK215" i="1"/>
  <c r="K161" i="1"/>
  <c r="L110" i="1"/>
  <c r="BK190" i="1"/>
  <c r="L48" i="1"/>
  <c r="L88" i="1"/>
  <c r="L168" i="1"/>
  <c r="BN248" i="1"/>
  <c r="L186" i="1"/>
  <c r="AD234" i="1"/>
  <c r="L274" i="1"/>
  <c r="BC267" i="1"/>
  <c r="L20" i="1"/>
  <c r="BN108" i="1"/>
  <c r="L5" i="1"/>
  <c r="BN37" i="1"/>
  <c r="L61" i="1"/>
  <c r="BK133" i="1"/>
  <c r="L165" i="1"/>
  <c r="L189" i="1"/>
  <c r="L261" i="1"/>
  <c r="L293" i="1"/>
  <c r="BK6" i="1"/>
  <c r="BK30" i="1"/>
  <c r="L62" i="1"/>
  <c r="BN150" i="1"/>
  <c r="BK166" i="1"/>
  <c r="BN198" i="1"/>
  <c r="BK222" i="1"/>
  <c r="L96" i="1"/>
  <c r="BK112" i="1"/>
  <c r="BN144" i="1"/>
  <c r="BK168" i="1"/>
  <c r="BK201" i="1"/>
  <c r="BN233" i="1"/>
  <c r="L265" i="1"/>
  <c r="L289" i="1"/>
  <c r="BK10" i="1"/>
  <c r="BK74" i="1"/>
  <c r="BK138" i="1"/>
  <c r="L202" i="1"/>
  <c r="BK226" i="1"/>
  <c r="BK250" i="1"/>
  <c r="BN282" i="1"/>
  <c r="BK11" i="1"/>
  <c r="BN107" i="1"/>
  <c r="BN187" i="1"/>
  <c r="BK219" i="1"/>
  <c r="BK259" i="1"/>
  <c r="BN20" i="1"/>
  <c r="BN68" i="1"/>
  <c r="BK108" i="1"/>
  <c r="L172" i="1"/>
  <c r="BK255" i="1"/>
  <c r="BN223" i="1"/>
  <c r="BN231" i="1"/>
  <c r="BK198" i="1"/>
  <c r="BK144" i="1"/>
  <c r="BK27" i="1"/>
  <c r="BN123" i="1"/>
  <c r="BN172" i="1"/>
  <c r="BN49" i="1"/>
  <c r="BN161" i="1"/>
  <c r="BK233" i="1"/>
  <c r="BK82" i="1"/>
  <c r="BN146" i="1"/>
  <c r="BK37" i="1"/>
  <c r="L69" i="1"/>
  <c r="L93" i="1"/>
  <c r="BN165" i="1"/>
  <c r="L197" i="1"/>
  <c r="L221" i="1"/>
  <c r="BN293" i="1"/>
  <c r="L38" i="1"/>
  <c r="L70" i="1"/>
  <c r="L94" i="1"/>
  <c r="L150" i="1"/>
  <c r="L294" i="1"/>
  <c r="L16" i="1"/>
  <c r="L40" i="1"/>
  <c r="BN96" i="1"/>
  <c r="BK240" i="1"/>
  <c r="L272" i="1"/>
  <c r="L296" i="1"/>
  <c r="BN73" i="1"/>
  <c r="BK161" i="1"/>
  <c r="BN265" i="1"/>
  <c r="BK106" i="1"/>
  <c r="BK202" i="1"/>
  <c r="L242" i="1"/>
  <c r="BK35" i="1"/>
  <c r="BN131" i="1"/>
  <c r="L235" i="1"/>
  <c r="L291" i="1"/>
  <c r="L44" i="1"/>
  <c r="BN84" i="1"/>
  <c r="L124" i="1"/>
  <c r="BK172" i="1"/>
  <c r="BN255" i="1"/>
  <c r="BN287" i="1"/>
  <c r="BN295" i="1"/>
  <c r="BN97" i="1"/>
  <c r="BN44" i="1"/>
  <c r="BN7" i="1"/>
  <c r="BN51" i="1"/>
  <c r="BK139" i="1"/>
  <c r="BN69" i="1"/>
  <c r="L101" i="1"/>
  <c r="L125" i="1"/>
  <c r="BK197" i="1"/>
  <c r="L229" i="1"/>
  <c r="L253" i="1"/>
  <c r="L22" i="1"/>
  <c r="BK38" i="1"/>
  <c r="BK70" i="1"/>
  <c r="L190" i="1"/>
  <c r="L278" i="1"/>
  <c r="BN294" i="1"/>
  <c r="BN16" i="1"/>
  <c r="L224" i="1"/>
  <c r="BN240" i="1"/>
  <c r="BK272" i="1"/>
  <c r="L25" i="1"/>
  <c r="L105" i="1"/>
  <c r="BN217" i="1"/>
  <c r="L281" i="1"/>
  <c r="BK58" i="1"/>
  <c r="BN122" i="1"/>
  <c r="BK186" i="1"/>
  <c r="L218" i="1"/>
  <c r="BN274" i="1"/>
  <c r="BN59" i="1"/>
  <c r="L147" i="1"/>
  <c r="BK235" i="1"/>
  <c r="BK44" i="1"/>
  <c r="BN148" i="1"/>
  <c r="L23" i="1"/>
  <c r="BN239" i="1"/>
  <c r="BN70" i="1"/>
  <c r="BK16" i="1"/>
  <c r="BN272" i="1"/>
  <c r="BN33" i="1"/>
  <c r="BN66" i="1"/>
  <c r="L130" i="1"/>
  <c r="BN75" i="1"/>
  <c r="BK100" i="1"/>
  <c r="BK148" i="1"/>
  <c r="BN5" i="1"/>
  <c r="BN29" i="1"/>
  <c r="BK101" i="1"/>
  <c r="L133" i="1"/>
  <c r="L157" i="1"/>
  <c r="BK229" i="1"/>
  <c r="BN261" i="1"/>
  <c r="L285" i="1"/>
  <c r="BN22" i="1"/>
  <c r="L166" i="1"/>
  <c r="L198" i="1"/>
  <c r="BN278" i="1"/>
  <c r="L112" i="1"/>
  <c r="L144" i="1"/>
  <c r="BN224" i="1"/>
  <c r="BK33" i="1"/>
  <c r="BN113" i="1"/>
  <c r="L201" i="1"/>
  <c r="L233" i="1"/>
  <c r="BN281" i="1"/>
  <c r="BK66" i="1"/>
  <c r="BK130" i="1"/>
  <c r="BN218" i="1"/>
  <c r="BK83" i="1"/>
  <c r="BN171" i="1"/>
  <c r="L219" i="1"/>
  <c r="BN60" i="1"/>
  <c r="L108" i="1"/>
  <c r="L148" i="1"/>
  <c r="BC301" i="1"/>
  <c r="AD301" i="1"/>
  <c r="AU301" i="1"/>
  <c r="K301" i="1"/>
  <c r="K121" i="1"/>
  <c r="BC121" i="1"/>
  <c r="AD121" i="1"/>
  <c r="AU121" i="1"/>
  <c r="K128" i="1"/>
  <c r="BC128" i="1"/>
  <c r="AU128" i="1"/>
  <c r="AD128" i="1"/>
  <c r="K234" i="1"/>
  <c r="BC234" i="1"/>
  <c r="AU234" i="1"/>
  <c r="BK220" i="1"/>
  <c r="L220" i="1"/>
  <c r="BK252" i="1"/>
  <c r="L252" i="1"/>
  <c r="BK284" i="1"/>
  <c r="L284" i="1"/>
  <c r="BN207" i="1"/>
  <c r="BK207" i="1"/>
  <c r="K57" i="1"/>
  <c r="AU57" i="1"/>
  <c r="BC57" i="1"/>
  <c r="AD57" i="1"/>
  <c r="K182" i="1"/>
  <c r="BC182" i="1"/>
  <c r="AD182" i="1"/>
  <c r="AU182" i="1"/>
  <c r="BK254" i="1"/>
  <c r="K256" i="1"/>
  <c r="AD256" i="1"/>
  <c r="AU256" i="1"/>
  <c r="BC256" i="1"/>
  <c r="BK90" i="1"/>
  <c r="BN154" i="1"/>
  <c r="BN65" i="1"/>
  <c r="BN89" i="1"/>
  <c r="BN185" i="1"/>
  <c r="L225" i="1"/>
  <c r="BK304" i="1"/>
  <c r="K21" i="1"/>
  <c r="AU21" i="1"/>
  <c r="K37" i="1"/>
  <c r="AU37" i="1"/>
  <c r="AD37" i="1"/>
  <c r="BC37" i="1"/>
  <c r="BC69" i="1"/>
  <c r="AD69" i="1"/>
  <c r="AU69" i="1"/>
  <c r="K69" i="1"/>
  <c r="AU133" i="1"/>
  <c r="BC133" i="1"/>
  <c r="AD133" i="1"/>
  <c r="K133" i="1"/>
  <c r="K181" i="1"/>
  <c r="BC181" i="1"/>
  <c r="AD181" i="1"/>
  <c r="AU181" i="1"/>
  <c r="K197" i="1"/>
  <c r="AU197" i="1"/>
  <c r="BC197" i="1"/>
  <c r="AD197" i="1"/>
  <c r="AD213" i="1"/>
  <c r="K213" i="1"/>
  <c r="BC213" i="1"/>
  <c r="AU213" i="1"/>
  <c r="K229" i="1"/>
  <c r="AU229" i="1"/>
  <c r="BC229" i="1"/>
  <c r="AD229" i="1"/>
  <c r="K261" i="1"/>
  <c r="AD261" i="1"/>
  <c r="BC261" i="1"/>
  <c r="AU261" i="1"/>
  <c r="K311" i="1"/>
  <c r="BC311" i="1"/>
  <c r="AU311" i="1"/>
  <c r="AD311" i="1"/>
  <c r="K38" i="1"/>
  <c r="BC38" i="1"/>
  <c r="BN54" i="1"/>
  <c r="BK110" i="1"/>
  <c r="K166" i="1"/>
  <c r="BC166" i="1"/>
  <c r="AU166" i="1"/>
  <c r="AD166" i="1"/>
  <c r="BK182" i="1"/>
  <c r="L238" i="1"/>
  <c r="BN254" i="1"/>
  <c r="K294" i="1"/>
  <c r="AD294" i="1"/>
  <c r="AU294" i="1"/>
  <c r="BC294" i="1"/>
  <c r="BN56" i="1"/>
  <c r="K112" i="1"/>
  <c r="BC112" i="1"/>
  <c r="AU112" i="1"/>
  <c r="AD112" i="1"/>
  <c r="BN128" i="1"/>
  <c r="K281" i="1"/>
  <c r="AD281" i="1"/>
  <c r="BC281" i="1"/>
  <c r="AU281" i="1"/>
  <c r="BN297" i="1"/>
  <c r="K43" i="1"/>
  <c r="AU43" i="1"/>
  <c r="BC43" i="1"/>
  <c r="AD43" i="1"/>
  <c r="K139" i="1"/>
  <c r="AU139" i="1"/>
  <c r="AD139" i="1"/>
  <c r="BC139" i="1"/>
  <c r="BK155" i="1"/>
  <c r="BK290" i="1"/>
  <c r="BN304" i="1"/>
  <c r="BK75" i="1"/>
  <c r="BN99" i="1"/>
  <c r="BK123" i="1"/>
  <c r="BK147" i="1"/>
  <c r="BK171" i="1"/>
  <c r="K235" i="1"/>
  <c r="BC235" i="1"/>
  <c r="AU235" i="1"/>
  <c r="AD235" i="1"/>
  <c r="BK251" i="1"/>
  <c r="L309" i="1"/>
  <c r="K44" i="1"/>
  <c r="AU44" i="1"/>
  <c r="BC44" i="1"/>
  <c r="AD44" i="1"/>
  <c r="K172" i="1"/>
  <c r="BC172" i="1"/>
  <c r="AU172" i="1"/>
  <c r="AD172" i="1"/>
  <c r="BK68" i="1"/>
  <c r="L132" i="1"/>
  <c r="BN220" i="1"/>
  <c r="BN252" i="1"/>
  <c r="BN284" i="1"/>
  <c r="BC21" i="1"/>
  <c r="K185" i="1"/>
  <c r="BC185" i="1"/>
  <c r="AD185" i="1"/>
  <c r="AU185" i="1"/>
  <c r="K54" i="1"/>
  <c r="AU54" i="1"/>
  <c r="BC54" i="1"/>
  <c r="AD54" i="1"/>
  <c r="BN126" i="1"/>
  <c r="BN72" i="1"/>
  <c r="BK200" i="1"/>
  <c r="L26" i="1"/>
  <c r="K297" i="1"/>
  <c r="AU297" i="1"/>
  <c r="BC297" i="1"/>
  <c r="AD297" i="1"/>
  <c r="BK26" i="1"/>
  <c r="BN98" i="1"/>
  <c r="BN195" i="1"/>
  <c r="K251" i="1"/>
  <c r="BC251" i="1"/>
  <c r="AD251" i="1"/>
  <c r="AU251" i="1"/>
  <c r="K5" i="1"/>
  <c r="AU5" i="1"/>
  <c r="AD5" i="1"/>
  <c r="AU53" i="1"/>
  <c r="K85" i="1"/>
  <c r="BC85" i="1"/>
  <c r="AU85" i="1"/>
  <c r="AD85" i="1"/>
  <c r="BC101" i="1"/>
  <c r="AD101" i="1"/>
  <c r="K101" i="1"/>
  <c r="AU101" i="1"/>
  <c r="K117" i="1"/>
  <c r="AD117" i="1"/>
  <c r="BC117" i="1"/>
  <c r="AU117" i="1"/>
  <c r="K149" i="1"/>
  <c r="AU149" i="1"/>
  <c r="BC149" i="1"/>
  <c r="AD149" i="1"/>
  <c r="K165" i="1"/>
  <c r="BC165" i="1"/>
  <c r="AU165" i="1"/>
  <c r="AD165" i="1"/>
  <c r="K245" i="1"/>
  <c r="BC245" i="1"/>
  <c r="AU245" i="1"/>
  <c r="AD245" i="1"/>
  <c r="K277" i="1"/>
  <c r="AD277" i="1"/>
  <c r="AU277" i="1"/>
  <c r="BC277" i="1"/>
  <c r="AD293" i="1"/>
  <c r="BC293" i="1"/>
  <c r="AU293" i="1"/>
  <c r="K293" i="1"/>
  <c r="BN17" i="1"/>
  <c r="BK81" i="1"/>
  <c r="BK145" i="1"/>
  <c r="BN184" i="1"/>
  <c r="BN200" i="1"/>
  <c r="BC240" i="1"/>
  <c r="AD240" i="1"/>
  <c r="AU240" i="1"/>
  <c r="K240" i="1"/>
  <c r="BN256" i="1"/>
  <c r="BN50" i="1"/>
  <c r="BK114" i="1"/>
  <c r="BN178" i="1"/>
  <c r="BK17" i="1"/>
  <c r="BK89" i="1"/>
  <c r="BK113" i="1"/>
  <c r="BK137" i="1"/>
  <c r="BK185" i="1"/>
  <c r="L209" i="1"/>
  <c r="BN225" i="1"/>
  <c r="K11" i="1"/>
  <c r="BC11" i="1"/>
  <c r="AU11" i="1"/>
  <c r="AD11" i="1"/>
  <c r="L27" i="1"/>
  <c r="K59" i="1"/>
  <c r="AU59" i="1"/>
  <c r="AD59" i="1"/>
  <c r="BC59" i="1"/>
  <c r="K75" i="1"/>
  <c r="AU75" i="1"/>
  <c r="BC75" i="1"/>
  <c r="AD75" i="1"/>
  <c r="BK91" i="1"/>
  <c r="K107" i="1"/>
  <c r="BC107" i="1"/>
  <c r="AU107" i="1"/>
  <c r="AD107" i="1"/>
  <c r="K171" i="1"/>
  <c r="BC171" i="1"/>
  <c r="AU171" i="1"/>
  <c r="AD171" i="1"/>
  <c r="BC187" i="1"/>
  <c r="AU187" i="1"/>
  <c r="K187" i="1"/>
  <c r="AD187" i="1"/>
  <c r="L34" i="1"/>
  <c r="L82" i="1"/>
  <c r="L106" i="1"/>
  <c r="L154" i="1"/>
  <c r="L178" i="1"/>
  <c r="BC218" i="1"/>
  <c r="AD218" i="1"/>
  <c r="AU218" i="1"/>
  <c r="K218" i="1"/>
  <c r="L234" i="1"/>
  <c r="BK5" i="1"/>
  <c r="BN21" i="1"/>
  <c r="L37" i="1"/>
  <c r="L53" i="1"/>
  <c r="BK69" i="1"/>
  <c r="BK85" i="1"/>
  <c r="BN101" i="1"/>
  <c r="BK117" i="1"/>
  <c r="BN133" i="1"/>
  <c r="BK149" i="1"/>
  <c r="BK165" i="1"/>
  <c r="BN181" i="1"/>
  <c r="BN197" i="1"/>
  <c r="L213" i="1"/>
  <c r="BN229" i="1"/>
  <c r="L245" i="1"/>
  <c r="BK261" i="1"/>
  <c r="BN277" i="1"/>
  <c r="BK293" i="1"/>
  <c r="BN311" i="1"/>
  <c r="BN41" i="1"/>
  <c r="BK105" i="1"/>
  <c r="L169" i="1"/>
  <c r="AD6" i="1"/>
  <c r="K6" i="1"/>
  <c r="AU6" i="1"/>
  <c r="K22" i="1"/>
  <c r="BC22" i="1"/>
  <c r="AD22" i="1"/>
  <c r="AU22" i="1"/>
  <c r="BN38" i="1"/>
  <c r="BK54" i="1"/>
  <c r="L78" i="1"/>
  <c r="BN94" i="1"/>
  <c r="BN110" i="1"/>
  <c r="BN134" i="1"/>
  <c r="AD150" i="1"/>
  <c r="AU150" i="1"/>
  <c r="K150" i="1"/>
  <c r="BC150" i="1"/>
  <c r="BN166" i="1"/>
  <c r="BN182" i="1"/>
  <c r="BN222" i="1"/>
  <c r="BK238" i="1"/>
  <c r="BN262" i="1"/>
  <c r="K278" i="1"/>
  <c r="AU278" i="1"/>
  <c r="AD278" i="1"/>
  <c r="BC278" i="1"/>
  <c r="BK294" i="1"/>
  <c r="BN24" i="1"/>
  <c r="BN40" i="1"/>
  <c r="BK56" i="1"/>
  <c r="L80" i="1"/>
  <c r="BN112" i="1"/>
  <c r="BK128" i="1"/>
  <c r="BN168" i="1"/>
  <c r="BK184" i="1"/>
  <c r="BN208" i="1"/>
  <c r="BC224" i="1"/>
  <c r="AU224" i="1"/>
  <c r="K224" i="1"/>
  <c r="AD224" i="1"/>
  <c r="L240" i="1"/>
  <c r="L256" i="1"/>
  <c r="BN296" i="1"/>
  <c r="BK25" i="1"/>
  <c r="L49" i="1"/>
  <c r="L73" i="1"/>
  <c r="L97" i="1"/>
  <c r="L121" i="1"/>
  <c r="L145" i="1"/>
  <c r="BN169" i="1"/>
  <c r="L193" i="1"/>
  <c r="BN209" i="1"/>
  <c r="BK225" i="1"/>
  <c r="L249" i="1"/>
  <c r="K265" i="1"/>
  <c r="BC265" i="1"/>
  <c r="AU265" i="1"/>
  <c r="AD265" i="1"/>
  <c r="BK281" i="1"/>
  <c r="BK297" i="1"/>
  <c r="BN34" i="1"/>
  <c r="BN58" i="1"/>
  <c r="BN82" i="1"/>
  <c r="BN106" i="1"/>
  <c r="BN130" i="1"/>
  <c r="BK154" i="1"/>
  <c r="BK178" i="1"/>
  <c r="K202" i="1"/>
  <c r="AD202" i="1"/>
  <c r="BC202" i="1"/>
  <c r="AU202" i="1"/>
  <c r="BK218" i="1"/>
  <c r="BK234" i="1"/>
  <c r="BK274" i="1"/>
  <c r="BN290" i="1"/>
  <c r="L11" i="1"/>
  <c r="L35" i="1"/>
  <c r="L59" i="1"/>
  <c r="L83" i="1"/>
  <c r="BK107" i="1"/>
  <c r="L155" i="1"/>
  <c r="L203" i="1"/>
  <c r="K219" i="1"/>
  <c r="AU219" i="1"/>
  <c r="AD219" i="1"/>
  <c r="BC219" i="1"/>
  <c r="BN235" i="1"/>
  <c r="BN251" i="1"/>
  <c r="BN291" i="1"/>
  <c r="BN309" i="1"/>
  <c r="K68" i="1"/>
  <c r="AD68" i="1"/>
  <c r="BC68" i="1"/>
  <c r="AU68" i="1"/>
  <c r="K132" i="1"/>
  <c r="BC132" i="1"/>
  <c r="AU132" i="1"/>
  <c r="AD132" i="1"/>
  <c r="BN132" i="1"/>
  <c r="BN164" i="1"/>
  <c r="L196" i="1"/>
  <c r="BK196" i="1"/>
  <c r="L228" i="1"/>
  <c r="BK228" i="1"/>
  <c r="BK260" i="1"/>
  <c r="BN260" i="1"/>
  <c r="L292" i="1"/>
  <c r="BK292" i="1"/>
  <c r="BK271" i="1"/>
  <c r="BN271" i="1"/>
  <c r="BN206" i="1"/>
  <c r="BN152" i="1"/>
  <c r="BC208" i="1"/>
  <c r="AU208" i="1"/>
  <c r="AD208" i="1"/>
  <c r="K208" i="1"/>
  <c r="BN280" i="1"/>
  <c r="K34" i="1"/>
  <c r="AD34" i="1"/>
  <c r="BC34" i="1"/>
  <c r="AU34" i="1"/>
  <c r="K98" i="1"/>
  <c r="BC98" i="1"/>
  <c r="AU98" i="1"/>
  <c r="AD98" i="1"/>
  <c r="BN121" i="1"/>
  <c r="BC249" i="1"/>
  <c r="BK303" i="1"/>
  <c r="L15" i="1"/>
  <c r="L31" i="1"/>
  <c r="BK31" i="1"/>
  <c r="BK47" i="1"/>
  <c r="BN47" i="1"/>
  <c r="L47" i="1"/>
  <c r="BN63" i="1"/>
  <c r="BK63" i="1"/>
  <c r="BN79" i="1"/>
  <c r="L79" i="1"/>
  <c r="L95" i="1"/>
  <c r="BN95" i="1"/>
  <c r="BK111" i="1"/>
  <c r="BN111" i="1"/>
  <c r="L111" i="1"/>
  <c r="BN127" i="1"/>
  <c r="BK127" i="1"/>
  <c r="L127" i="1"/>
  <c r="BK143" i="1"/>
  <c r="BN143" i="1"/>
  <c r="L159" i="1"/>
  <c r="BN159" i="1"/>
  <c r="BK175" i="1"/>
  <c r="BN175" i="1"/>
  <c r="L175" i="1"/>
  <c r="BK34" i="1"/>
  <c r="L162" i="1"/>
  <c r="BN258" i="1"/>
  <c r="AD203" i="1"/>
  <c r="L275" i="1"/>
  <c r="L28" i="1"/>
  <c r="BK92" i="1"/>
  <c r="BK156" i="1"/>
  <c r="BK132" i="1"/>
  <c r="BN15" i="1"/>
  <c r="AU38" i="1"/>
  <c r="K153" i="1"/>
  <c r="AU153" i="1"/>
  <c r="AD153" i="1"/>
  <c r="BC153" i="1"/>
  <c r="K118" i="1"/>
  <c r="AU118" i="1"/>
  <c r="BC118" i="1"/>
  <c r="AD118" i="1"/>
  <c r="L134" i="1"/>
  <c r="BN8" i="1"/>
  <c r="K64" i="1"/>
  <c r="AD64" i="1"/>
  <c r="BC64" i="1"/>
  <c r="AU64" i="1"/>
  <c r="BN80" i="1"/>
  <c r="BK136" i="1"/>
  <c r="BK152" i="1"/>
  <c r="BC192" i="1"/>
  <c r="AD192" i="1"/>
  <c r="AU192" i="1"/>
  <c r="K192" i="1"/>
  <c r="L208" i="1"/>
  <c r="L264" i="1"/>
  <c r="BK280" i="1"/>
  <c r="BK302" i="1"/>
  <c r="K58" i="1"/>
  <c r="BC58" i="1"/>
  <c r="AU58" i="1"/>
  <c r="AD58" i="1"/>
  <c r="K122" i="1"/>
  <c r="BC122" i="1"/>
  <c r="AU122" i="1"/>
  <c r="AD122" i="1"/>
  <c r="K186" i="1"/>
  <c r="AU186" i="1"/>
  <c r="BC186" i="1"/>
  <c r="AD186" i="1"/>
  <c r="BN25" i="1"/>
  <c r="BK49" i="1"/>
  <c r="BK73" i="1"/>
  <c r="BK97" i="1"/>
  <c r="BK121" i="1"/>
  <c r="L153" i="1"/>
  <c r="L177" i="1"/>
  <c r="BK193" i="1"/>
  <c r="L217" i="1"/>
  <c r="K233" i="1"/>
  <c r="AD233" i="1"/>
  <c r="BC233" i="1"/>
  <c r="AU233" i="1"/>
  <c r="BK249" i="1"/>
  <c r="BK265" i="1"/>
  <c r="BN289" i="1"/>
  <c r="L303" i="1"/>
  <c r="BN18" i="1"/>
  <c r="L42" i="1"/>
  <c r="L66" i="1"/>
  <c r="L90" i="1"/>
  <c r="L114" i="1"/>
  <c r="BN162" i="1"/>
  <c r="BN186" i="1"/>
  <c r="BN202" i="1"/>
  <c r="BK242" i="1"/>
  <c r="L258" i="1"/>
  <c r="L282" i="1"/>
  <c r="BN11" i="1"/>
  <c r="BN35" i="1"/>
  <c r="BK59" i="1"/>
  <c r="BN83" i="1"/>
  <c r="L107" i="1"/>
  <c r="L139" i="1"/>
  <c r="BN163" i="1"/>
  <c r="L187" i="1"/>
  <c r="BK203" i="1"/>
  <c r="BN219" i="1"/>
  <c r="L259" i="1"/>
  <c r="BK275" i="1"/>
  <c r="L299" i="1"/>
  <c r="BN52" i="1"/>
  <c r="BK52" i="1"/>
  <c r="BK116" i="1"/>
  <c r="BN116" i="1"/>
  <c r="BK180" i="1"/>
  <c r="BN180" i="1"/>
  <c r="BK28" i="1"/>
  <c r="L60" i="1"/>
  <c r="BN204" i="1"/>
  <c r="L204" i="1"/>
  <c r="BK236" i="1"/>
  <c r="L236" i="1"/>
  <c r="BK268" i="1"/>
  <c r="L268" i="1"/>
  <c r="BK15" i="1"/>
  <c r="AD38" i="1"/>
  <c r="BN31" i="1"/>
  <c r="K177" i="1"/>
  <c r="AD177" i="1"/>
  <c r="AU177" i="1"/>
  <c r="BC177" i="1"/>
  <c r="BN46" i="1"/>
  <c r="K102" i="1"/>
  <c r="BC102" i="1"/>
  <c r="AU102" i="1"/>
  <c r="AD102" i="1"/>
  <c r="BN118" i="1"/>
  <c r="BK134" i="1"/>
  <c r="BK174" i="1"/>
  <c r="K302" i="1"/>
  <c r="BC302" i="1"/>
  <c r="AU302" i="1"/>
  <c r="AD302" i="1"/>
  <c r="K18" i="1"/>
  <c r="BC18" i="1"/>
  <c r="AU18" i="1"/>
  <c r="K82" i="1"/>
  <c r="AD82" i="1"/>
  <c r="BC82" i="1"/>
  <c r="AU82" i="1"/>
  <c r="AU146" i="1"/>
  <c r="BK9" i="1"/>
  <c r="L57" i="1"/>
  <c r="L81" i="1"/>
  <c r="BK129" i="1"/>
  <c r="BN153" i="1"/>
  <c r="BN177" i="1"/>
  <c r="K217" i="1"/>
  <c r="AD217" i="1"/>
  <c r="BC217" i="1"/>
  <c r="AU217" i="1"/>
  <c r="BN249" i="1"/>
  <c r="BN273" i="1"/>
  <c r="BN303" i="1"/>
  <c r="K19" i="1"/>
  <c r="AU19" i="1"/>
  <c r="BC19" i="1"/>
  <c r="AD19" i="1"/>
  <c r="BC35" i="1"/>
  <c r="K35" i="1"/>
  <c r="AU35" i="1"/>
  <c r="AD35" i="1"/>
  <c r="L51" i="1"/>
  <c r="BK67" i="1"/>
  <c r="AU83" i="1"/>
  <c r="K99" i="1"/>
  <c r="BC99" i="1"/>
  <c r="AD99" i="1"/>
  <c r="AU99" i="1"/>
  <c r="L115" i="1"/>
  <c r="BK131" i="1"/>
  <c r="K147" i="1"/>
  <c r="AD147" i="1"/>
  <c r="BC147" i="1"/>
  <c r="AU147" i="1"/>
  <c r="BC163" i="1"/>
  <c r="L179" i="1"/>
  <c r="L18" i="1"/>
  <c r="BK42" i="1"/>
  <c r="BN90" i="1"/>
  <c r="BN114" i="1"/>
  <c r="BK162" i="1"/>
  <c r="BN226" i="1"/>
  <c r="L266" i="1"/>
  <c r="K282" i="1"/>
  <c r="AD282" i="1"/>
  <c r="AU282" i="1"/>
  <c r="BC282" i="1"/>
  <c r="L19" i="1"/>
  <c r="L43" i="1"/>
  <c r="L67" i="1"/>
  <c r="L91" i="1"/>
  <c r="BN115" i="1"/>
  <c r="BN139" i="1"/>
  <c r="BK163" i="1"/>
  <c r="BK187" i="1"/>
  <c r="BN203" i="1"/>
  <c r="BK243" i="1"/>
  <c r="L283" i="1"/>
  <c r="AU299" i="1"/>
  <c r="BC299" i="1"/>
  <c r="AD299" i="1"/>
  <c r="K299" i="1"/>
  <c r="BK12" i="1"/>
  <c r="L12" i="1"/>
  <c r="L76" i="1"/>
  <c r="BN76" i="1"/>
  <c r="BN140" i="1"/>
  <c r="L140" i="1"/>
  <c r="BN28" i="1"/>
  <c r="BK199" i="1"/>
  <c r="L199" i="1"/>
  <c r="BK79" i="1"/>
  <c r="BK95" i="1"/>
  <c r="K134" i="1"/>
  <c r="BC134" i="1"/>
  <c r="AD134" i="1"/>
  <c r="K262" i="1"/>
  <c r="BC262" i="1"/>
  <c r="AD262" i="1"/>
  <c r="AU262" i="1"/>
  <c r="BC89" i="1"/>
  <c r="BK62" i="1"/>
  <c r="BC29" i="1"/>
  <c r="AD29" i="1"/>
  <c r="AU29" i="1"/>
  <c r="K29" i="1"/>
  <c r="K61" i="1"/>
  <c r="AU61" i="1"/>
  <c r="BC61" i="1"/>
  <c r="AD61" i="1"/>
  <c r="K93" i="1"/>
  <c r="BC93" i="1"/>
  <c r="AU93" i="1"/>
  <c r="AD93" i="1"/>
  <c r="K125" i="1"/>
  <c r="BC125" i="1"/>
  <c r="AD125" i="1"/>
  <c r="AU125" i="1"/>
  <c r="K173" i="1"/>
  <c r="BC173" i="1"/>
  <c r="AU173" i="1"/>
  <c r="AD173" i="1"/>
  <c r="K189" i="1"/>
  <c r="AU189" i="1"/>
  <c r="BC189" i="1"/>
  <c r="AD189" i="1"/>
  <c r="AU237" i="1"/>
  <c r="BC237" i="1"/>
  <c r="K237" i="1"/>
  <c r="AD237" i="1"/>
  <c r="AU113" i="1"/>
  <c r="BC113" i="1"/>
  <c r="AD113" i="1"/>
  <c r="K113" i="1"/>
  <c r="BK120" i="1"/>
  <c r="BN136" i="1"/>
  <c r="BK248" i="1"/>
  <c r="BN13" i="1"/>
  <c r="BK29" i="1"/>
  <c r="BN45" i="1"/>
  <c r="BN61" i="1"/>
  <c r="BK77" i="1"/>
  <c r="BN93" i="1"/>
  <c r="BN109" i="1"/>
  <c r="BK125" i="1"/>
  <c r="BN141" i="1"/>
  <c r="BK157" i="1"/>
  <c r="BN173" i="1"/>
  <c r="BN189" i="1"/>
  <c r="BN205" i="1"/>
  <c r="BN221" i="1"/>
  <c r="BN237" i="1"/>
  <c r="BK253" i="1"/>
  <c r="BK269" i="1"/>
  <c r="BK285" i="1"/>
  <c r="BN158" i="1"/>
  <c r="BN174" i="1"/>
  <c r="K214" i="1"/>
  <c r="AU214" i="1"/>
  <c r="BC214" i="1"/>
  <c r="AD214" i="1"/>
  <c r="BN230" i="1"/>
  <c r="L246" i="1"/>
  <c r="K288" i="1"/>
  <c r="AD288" i="1"/>
  <c r="AU288" i="1"/>
  <c r="BC288" i="1"/>
  <c r="L302" i="1"/>
  <c r="K42" i="1"/>
  <c r="AD42" i="1"/>
  <c r="AU42" i="1"/>
  <c r="BC42" i="1"/>
  <c r="BN57" i="1"/>
  <c r="BN81" i="1"/>
  <c r="BK153" i="1"/>
  <c r="BK177" i="1"/>
  <c r="K201" i="1"/>
  <c r="AU201" i="1"/>
  <c r="AD201" i="1"/>
  <c r="BC201" i="1"/>
  <c r="BK18" i="1"/>
  <c r="BN42" i="1"/>
  <c r="L146" i="1"/>
  <c r="BK170" i="1"/>
  <c r="BN210" i="1"/>
  <c r="K266" i="1"/>
  <c r="AD266" i="1"/>
  <c r="AU266" i="1"/>
  <c r="BC266" i="1"/>
  <c r="L163" i="1"/>
  <c r="L212" i="1"/>
  <c r="BK212" i="1"/>
  <c r="L244" i="1"/>
  <c r="BN244" i="1"/>
  <c r="BN276" i="1"/>
  <c r="L276" i="1"/>
  <c r="L310" i="1"/>
  <c r="BN310" i="1"/>
  <c r="L143" i="1"/>
  <c r="BK301" i="1"/>
  <c r="BN301" i="1"/>
  <c r="L63" i="1"/>
  <c r="BK159" i="1"/>
  <c r="L65" i="1"/>
  <c r="L129" i="1"/>
  <c r="BN78" i="1"/>
  <c r="BK24" i="1"/>
  <c r="K80" i="1"/>
  <c r="AU80" i="1"/>
  <c r="AD80" i="1"/>
  <c r="BC80" i="1"/>
  <c r="K25" i="1"/>
  <c r="AU25" i="1"/>
  <c r="AD25" i="1"/>
  <c r="BC25" i="1"/>
  <c r="BN190" i="1"/>
  <c r="BK206" i="1"/>
  <c r="L262" i="1"/>
  <c r="K13" i="1"/>
  <c r="BC13" i="1"/>
  <c r="AU13" i="1"/>
  <c r="AD13" i="1"/>
  <c r="K45" i="1"/>
  <c r="BC45" i="1"/>
  <c r="AU45" i="1"/>
  <c r="AD45" i="1"/>
  <c r="BC77" i="1"/>
  <c r="K109" i="1"/>
  <c r="AD109" i="1"/>
  <c r="BC109" i="1"/>
  <c r="AU109" i="1"/>
  <c r="AD141" i="1"/>
  <c r="AU141" i="1"/>
  <c r="K141" i="1"/>
  <c r="BC141" i="1"/>
  <c r="K157" i="1"/>
  <c r="AU157" i="1"/>
  <c r="AD157" i="1"/>
  <c r="BC157" i="1"/>
  <c r="AD205" i="1"/>
  <c r="K221" i="1"/>
  <c r="BC221" i="1"/>
  <c r="AD221" i="1"/>
  <c r="AU221" i="1"/>
  <c r="BC253" i="1"/>
  <c r="K253" i="1"/>
  <c r="AU253" i="1"/>
  <c r="AD253" i="1"/>
  <c r="AD269" i="1"/>
  <c r="AU269" i="1"/>
  <c r="BC269" i="1"/>
  <c r="K269" i="1"/>
  <c r="K285" i="1"/>
  <c r="BC285" i="1"/>
  <c r="AU285" i="1"/>
  <c r="AD285" i="1"/>
  <c r="K49" i="1"/>
  <c r="AU49" i="1"/>
  <c r="AD49" i="1"/>
  <c r="K230" i="1"/>
  <c r="BC230" i="1"/>
  <c r="AD230" i="1"/>
  <c r="AU230" i="1"/>
  <c r="BK246" i="1"/>
  <c r="BK262" i="1"/>
  <c r="BK300" i="1"/>
  <c r="BK8" i="1"/>
  <c r="K48" i="1"/>
  <c r="AU48" i="1"/>
  <c r="BC48" i="1"/>
  <c r="AD48" i="1"/>
  <c r="BN64" i="1"/>
  <c r="BK80" i="1"/>
  <c r="K176" i="1"/>
  <c r="BC176" i="1"/>
  <c r="AD176" i="1"/>
  <c r="AU176" i="1"/>
  <c r="BN192" i="1"/>
  <c r="BK208" i="1"/>
  <c r="K9" i="1"/>
  <c r="AD9" i="1"/>
  <c r="AU9" i="1"/>
  <c r="K137" i="1"/>
  <c r="AU137" i="1"/>
  <c r="BC137" i="1"/>
  <c r="AD137" i="1"/>
  <c r="K14" i="1"/>
  <c r="AU14" i="1"/>
  <c r="AD14" i="1"/>
  <c r="BK46" i="1"/>
  <c r="BN102" i="1"/>
  <c r="BK118" i="1"/>
  <c r="L286" i="1"/>
  <c r="BN300" i="1"/>
  <c r="K32" i="1"/>
  <c r="BC32" i="1"/>
  <c r="AU32" i="1"/>
  <c r="AD32" i="1"/>
  <c r="BN48" i="1"/>
  <c r="BK64" i="1"/>
  <c r="BN104" i="1"/>
  <c r="BN120" i="1"/>
  <c r="K160" i="1"/>
  <c r="AU160" i="1"/>
  <c r="AD160" i="1"/>
  <c r="BC160" i="1"/>
  <c r="L176" i="1"/>
  <c r="BK192" i="1"/>
  <c r="BN232" i="1"/>
  <c r="L248" i="1"/>
  <c r="K170" i="1"/>
  <c r="AU170" i="1"/>
  <c r="BC170" i="1"/>
  <c r="AD170" i="1"/>
  <c r="L9" i="1"/>
  <c r="BK257" i="1"/>
  <c r="L273" i="1"/>
  <c r="BK98" i="1"/>
  <c r="BK19" i="1"/>
  <c r="BN43" i="1"/>
  <c r="BN67" i="1"/>
  <c r="BN91" i="1"/>
  <c r="BK115" i="1"/>
  <c r="BK227" i="1"/>
  <c r="AU283" i="1"/>
  <c r="K283" i="1"/>
  <c r="BC283" i="1"/>
  <c r="AD283" i="1"/>
  <c r="BN36" i="1"/>
  <c r="L100" i="1"/>
  <c r="L164" i="1"/>
  <c r="L36" i="1"/>
  <c r="BK13" i="1"/>
  <c r="L29" i="1"/>
  <c r="BK45" i="1"/>
  <c r="BK61" i="1"/>
  <c r="L77" i="1"/>
  <c r="BK93" i="1"/>
  <c r="BK109" i="1"/>
  <c r="BN125" i="1"/>
  <c r="BK141" i="1"/>
  <c r="BN157" i="1"/>
  <c r="BK173" i="1"/>
  <c r="BK189" i="1"/>
  <c r="BK205" i="1"/>
  <c r="BK221" i="1"/>
  <c r="BK237" i="1"/>
  <c r="BN253" i="1"/>
  <c r="BN269" i="1"/>
  <c r="BN285" i="1"/>
  <c r="BC33" i="1"/>
  <c r="AD33" i="1"/>
  <c r="AU33" i="1"/>
  <c r="K33" i="1"/>
  <c r="K97" i="1"/>
  <c r="AU97" i="1"/>
  <c r="BC97" i="1"/>
  <c r="AD97" i="1"/>
  <c r="AD161" i="1"/>
  <c r="BN14" i="1"/>
  <c r="L30" i="1"/>
  <c r="L54" i="1"/>
  <c r="K70" i="1"/>
  <c r="AD70" i="1"/>
  <c r="AU70" i="1"/>
  <c r="BC70" i="1"/>
  <c r="BK86" i="1"/>
  <c r="BK102" i="1"/>
  <c r="L126" i="1"/>
  <c r="BK142" i="1"/>
  <c r="BK158" i="1"/>
  <c r="L182" i="1"/>
  <c r="AU198" i="1"/>
  <c r="L214" i="1"/>
  <c r="BK230" i="1"/>
  <c r="L254" i="1"/>
  <c r="BK270" i="1"/>
  <c r="BK286" i="1"/>
  <c r="BC16" i="1"/>
  <c r="AD16" i="1"/>
  <c r="K16" i="1"/>
  <c r="AU16" i="1"/>
  <c r="BK32" i="1"/>
  <c r="BK48" i="1"/>
  <c r="L72" i="1"/>
  <c r="BK88" i="1"/>
  <c r="BK104" i="1"/>
  <c r="L128" i="1"/>
  <c r="K144" i="1"/>
  <c r="AU144" i="1"/>
  <c r="BC144" i="1"/>
  <c r="AD144" i="1"/>
  <c r="BK160" i="1"/>
  <c r="BK176" i="1"/>
  <c r="L200" i="1"/>
  <c r="BN216" i="1"/>
  <c r="BK232" i="1"/>
  <c r="BK256" i="1"/>
  <c r="K272" i="1"/>
  <c r="BC272" i="1"/>
  <c r="AU272" i="1"/>
  <c r="AD272" i="1"/>
  <c r="BN288" i="1"/>
  <c r="BN302" i="1"/>
  <c r="K66" i="1"/>
  <c r="AU66" i="1"/>
  <c r="BC66" i="1"/>
  <c r="K130" i="1"/>
  <c r="BN9" i="1"/>
  <c r="L33" i="1"/>
  <c r="BK57" i="1"/>
  <c r="L89" i="1"/>
  <c r="L113" i="1"/>
  <c r="L137" i="1"/>
  <c r="L161" i="1"/>
  <c r="L185" i="1"/>
  <c r="BN201" i="1"/>
  <c r="BK217" i="1"/>
  <c r="BN241" i="1"/>
  <c r="L257" i="1"/>
  <c r="BK273" i="1"/>
  <c r="L297" i="1"/>
  <c r="L7" i="1"/>
  <c r="BK23" i="1"/>
  <c r="BK39" i="1"/>
  <c r="BN39" i="1"/>
  <c r="L39" i="1"/>
  <c r="BK55" i="1"/>
  <c r="L55" i="1"/>
  <c r="BN55" i="1"/>
  <c r="BK71" i="1"/>
  <c r="L71" i="1"/>
  <c r="BK87" i="1"/>
  <c r="L87" i="1"/>
  <c r="BN103" i="1"/>
  <c r="L103" i="1"/>
  <c r="BK103" i="1"/>
  <c r="L119" i="1"/>
  <c r="BN119" i="1"/>
  <c r="BK119" i="1"/>
  <c r="BK135" i="1"/>
  <c r="BN135" i="1"/>
  <c r="BK151" i="1"/>
  <c r="L151" i="1"/>
  <c r="BK167" i="1"/>
  <c r="BN167" i="1"/>
  <c r="L167" i="1"/>
  <c r="BK183" i="1"/>
  <c r="L183" i="1"/>
  <c r="BN183" i="1"/>
  <c r="BN26" i="1"/>
  <c r="L50" i="1"/>
  <c r="L98" i="1"/>
  <c r="BK122" i="1"/>
  <c r="BK146" i="1"/>
  <c r="L170" i="1"/>
  <c r="BK194" i="1"/>
  <c r="BK210" i="1"/>
  <c r="BN234" i="1"/>
  <c r="K250" i="1"/>
  <c r="AD250" i="1"/>
  <c r="AU250" i="1"/>
  <c r="BC250" i="1"/>
  <c r="BK266" i="1"/>
  <c r="BK282" i="1"/>
  <c r="L304" i="1"/>
  <c r="BN19" i="1"/>
  <c r="BK43" i="1"/>
  <c r="L75" i="1"/>
  <c r="L99" i="1"/>
  <c r="L123" i="1"/>
  <c r="BN147" i="1"/>
  <c r="L171" i="1"/>
  <c r="L195" i="1"/>
  <c r="BN211" i="1"/>
  <c r="BN227" i="1"/>
  <c r="L251" i="1"/>
  <c r="K267" i="1"/>
  <c r="BN283" i="1"/>
  <c r="BK299" i="1"/>
  <c r="AD60" i="1"/>
  <c r="AU60" i="1"/>
  <c r="BC60" i="1"/>
  <c r="K60" i="1"/>
  <c r="K124" i="1"/>
  <c r="AU124" i="1"/>
  <c r="BC124" i="1"/>
  <c r="AD124" i="1"/>
  <c r="BK188" i="1"/>
  <c r="BK36" i="1"/>
  <c r="L68" i="1"/>
  <c r="L92" i="1"/>
  <c r="BN124" i="1"/>
  <c r="L180" i="1"/>
  <c r="BN212" i="1"/>
  <c r="BK244" i="1"/>
  <c r="BK276" i="1"/>
  <c r="BK310" i="1"/>
  <c r="BN263" i="1"/>
  <c r="BK263" i="1"/>
  <c r="L207" i="1"/>
  <c r="L301" i="1"/>
  <c r="BN151" i="1"/>
  <c r="BC14" i="1"/>
  <c r="AD66" i="1"/>
  <c r="K295" i="1"/>
  <c r="AD295" i="1"/>
  <c r="BC295" i="1"/>
  <c r="AU295" i="1"/>
  <c r="K20" i="1"/>
  <c r="AD20" i="1"/>
  <c r="K84" i="1"/>
  <c r="AU84" i="1"/>
  <c r="AD84" i="1"/>
  <c r="BC148" i="1"/>
  <c r="AU148" i="1"/>
  <c r="K148" i="1"/>
  <c r="AD148" i="1"/>
  <c r="BK279" i="1"/>
  <c r="L223" i="1"/>
  <c r="BK295" i="1"/>
  <c r="BN191" i="1"/>
  <c r="BK191" i="1"/>
  <c r="L191" i="1"/>
  <c r="BC10" i="1"/>
  <c r="K10" i="1"/>
  <c r="AU10" i="1"/>
  <c r="AD10" i="1"/>
  <c r="K74" i="1"/>
  <c r="AD74" i="1"/>
  <c r="AU74" i="1"/>
  <c r="K138" i="1"/>
  <c r="AD138" i="1"/>
  <c r="AU138" i="1"/>
  <c r="BC138" i="1"/>
  <c r="L10" i="1"/>
  <c r="L74" i="1"/>
  <c r="L138" i="1"/>
  <c r="K279" i="1"/>
  <c r="AU279" i="1"/>
  <c r="BC279" i="1"/>
  <c r="AD279" i="1"/>
  <c r="K223" i="1"/>
  <c r="BC223" i="1"/>
  <c r="AU223" i="1"/>
  <c r="AD223" i="1"/>
  <c r="L295" i="1"/>
  <c r="L239" i="1"/>
  <c r="BC74" i="1"/>
  <c r="AU239" i="1"/>
  <c r="K239" i="1"/>
  <c r="BC239" i="1"/>
  <c r="AD239" i="1"/>
  <c r="K231" i="1"/>
  <c r="AU231" i="1"/>
  <c r="BC231" i="1"/>
  <c r="AD231" i="1"/>
  <c r="L247" i="1"/>
  <c r="BK247" i="1"/>
  <c r="BC84" i="1"/>
  <c r="K255" i="1"/>
  <c r="AU255" i="1"/>
  <c r="AD255" i="1"/>
  <c r="BC255" i="1"/>
  <c r="L215" i="1"/>
  <c r="L287" i="1"/>
  <c r="L231" i="1"/>
  <c r="BK239" i="1"/>
  <c r="BN247" i="1"/>
  <c r="BC20" i="1"/>
  <c r="K215" i="1"/>
  <c r="AD215" i="1"/>
  <c r="AU215" i="1"/>
  <c r="BC215" i="1"/>
  <c r="AU287" i="1"/>
  <c r="AD287" i="1"/>
  <c r="BC287" i="1"/>
  <c r="K287" i="1"/>
  <c r="BK231" i="1"/>
  <c r="AU20" i="1"/>
  <c r="AD89" i="1" l="1"/>
  <c r="AD163" i="1"/>
  <c r="BC83" i="1"/>
  <c r="K146" i="1"/>
  <c r="O146" i="1" s="1"/>
  <c r="BC203" i="1"/>
  <c r="K249" i="1"/>
  <c r="O249" i="1" s="1"/>
  <c r="K53" i="1"/>
  <c r="AU86" i="1"/>
  <c r="AU205" i="1"/>
  <c r="AU77" i="1"/>
  <c r="AU108" i="1"/>
  <c r="BC161" i="1"/>
  <c r="BC86" i="1"/>
  <c r="BC205" i="1"/>
  <c r="AD77" i="1"/>
  <c r="AU73" i="1"/>
  <c r="AD246" i="1"/>
  <c r="K89" i="1"/>
  <c r="R89" i="1" s="1"/>
  <c r="AU163" i="1"/>
  <c r="AD83" i="1"/>
  <c r="AU203" i="1"/>
  <c r="K198" i="1"/>
  <c r="AU161" i="1"/>
  <c r="AD108" i="1"/>
  <c r="AD86" i="1"/>
  <c r="AD73" i="1"/>
  <c r="AU246" i="1"/>
  <c r="BC298" i="1"/>
  <c r="AU162" i="1"/>
  <c r="AU96" i="1"/>
  <c r="K108" i="1"/>
  <c r="O108" i="1" s="1"/>
  <c r="AD106" i="1"/>
  <c r="BC73" i="1"/>
  <c r="BC246" i="1"/>
  <c r="AD298" i="1"/>
  <c r="AD162" i="1"/>
  <c r="AD96" i="1"/>
  <c r="AD123" i="1"/>
  <c r="AU267" i="1"/>
  <c r="AU130" i="1"/>
  <c r="AD267" i="1"/>
  <c r="AD130" i="1"/>
  <c r="BC106" i="1"/>
  <c r="AU298" i="1"/>
  <c r="BC162" i="1"/>
  <c r="BC96" i="1"/>
  <c r="K123" i="1"/>
  <c r="AM123" i="1" s="1"/>
  <c r="BC198" i="1"/>
  <c r="AU106" i="1"/>
  <c r="BC146" i="1"/>
  <c r="AU249" i="1"/>
  <c r="AD53" i="1"/>
  <c r="AU123" i="1"/>
  <c r="V74" i="1"/>
  <c r="O74" i="1"/>
  <c r="AM74" i="1"/>
  <c r="R74" i="1"/>
  <c r="AM49" i="1"/>
  <c r="O49" i="1"/>
  <c r="V49" i="1"/>
  <c r="R49" i="1"/>
  <c r="O221" i="1"/>
  <c r="R221" i="1"/>
  <c r="AM221" i="1"/>
  <c r="V221" i="1"/>
  <c r="V157" i="1"/>
  <c r="R157" i="1"/>
  <c r="O157" i="1"/>
  <c r="AM157" i="1"/>
  <c r="AM45" i="1"/>
  <c r="O45" i="1"/>
  <c r="V45" i="1"/>
  <c r="R45" i="1"/>
  <c r="AM287" i="1"/>
  <c r="R287" i="1"/>
  <c r="O287" i="1"/>
  <c r="V287" i="1"/>
  <c r="K188" i="1"/>
  <c r="AD188" i="1"/>
  <c r="AU188" i="1"/>
  <c r="BC188" i="1"/>
  <c r="K23" i="1"/>
  <c r="AU23" i="1"/>
  <c r="BC23" i="1"/>
  <c r="AD23" i="1"/>
  <c r="V198" i="1"/>
  <c r="O198" i="1"/>
  <c r="AM198" i="1"/>
  <c r="R198" i="1"/>
  <c r="K164" i="1"/>
  <c r="BC164" i="1"/>
  <c r="AU164" i="1"/>
  <c r="AD164" i="1"/>
  <c r="V170" i="1"/>
  <c r="O170" i="1"/>
  <c r="R170" i="1"/>
  <c r="AM170" i="1"/>
  <c r="O141" i="1"/>
  <c r="R141" i="1"/>
  <c r="V141" i="1"/>
  <c r="AM141" i="1"/>
  <c r="BC24" i="1"/>
  <c r="K24" i="1"/>
  <c r="AU24" i="1"/>
  <c r="AD24" i="1"/>
  <c r="K158" i="1"/>
  <c r="AD158" i="1"/>
  <c r="AU158" i="1"/>
  <c r="BC158" i="1"/>
  <c r="V173" i="1"/>
  <c r="AM173" i="1"/>
  <c r="R173" i="1"/>
  <c r="O173" i="1"/>
  <c r="O93" i="1"/>
  <c r="V93" i="1"/>
  <c r="R93" i="1"/>
  <c r="AM93" i="1"/>
  <c r="K12" i="1"/>
  <c r="AD12" i="1"/>
  <c r="BC12" i="1"/>
  <c r="AU12" i="1"/>
  <c r="AU131" i="1"/>
  <c r="K131" i="1"/>
  <c r="AD131" i="1"/>
  <c r="BC131" i="1"/>
  <c r="V146" i="1"/>
  <c r="AM146" i="1"/>
  <c r="AD204" i="1"/>
  <c r="BC204" i="1"/>
  <c r="AU204" i="1"/>
  <c r="K204" i="1"/>
  <c r="AU116" i="1"/>
  <c r="AD116" i="1"/>
  <c r="K116" i="1"/>
  <c r="BC116" i="1"/>
  <c r="R64" i="1"/>
  <c r="AM64" i="1"/>
  <c r="V64" i="1"/>
  <c r="O64" i="1"/>
  <c r="AD156" i="1"/>
  <c r="AU156" i="1"/>
  <c r="BC156" i="1"/>
  <c r="K156" i="1"/>
  <c r="K143" i="1"/>
  <c r="AU143" i="1"/>
  <c r="AD143" i="1"/>
  <c r="BC143" i="1"/>
  <c r="K111" i="1"/>
  <c r="AU111" i="1"/>
  <c r="BC111" i="1"/>
  <c r="AD111" i="1"/>
  <c r="AU31" i="1"/>
  <c r="K31" i="1"/>
  <c r="AD31" i="1"/>
  <c r="BC31" i="1"/>
  <c r="R208" i="1"/>
  <c r="O208" i="1"/>
  <c r="V208" i="1"/>
  <c r="AM208" i="1"/>
  <c r="K30" i="1"/>
  <c r="AU30" i="1"/>
  <c r="AD30" i="1"/>
  <c r="BC30" i="1"/>
  <c r="V278" i="1"/>
  <c r="AM278" i="1"/>
  <c r="R278" i="1"/>
  <c r="O278" i="1"/>
  <c r="V150" i="1"/>
  <c r="AM150" i="1"/>
  <c r="R150" i="1"/>
  <c r="O150" i="1"/>
  <c r="O107" i="1"/>
  <c r="V107" i="1"/>
  <c r="R107" i="1"/>
  <c r="AM107" i="1"/>
  <c r="AM11" i="1"/>
  <c r="O11" i="1"/>
  <c r="R11" i="1"/>
  <c r="V11" i="1"/>
  <c r="O240" i="1"/>
  <c r="R240" i="1"/>
  <c r="AM240" i="1"/>
  <c r="V240" i="1"/>
  <c r="AD145" i="1"/>
  <c r="BC145" i="1"/>
  <c r="AU145" i="1"/>
  <c r="K145" i="1"/>
  <c r="R245" i="1"/>
  <c r="AM245" i="1"/>
  <c r="O245" i="1"/>
  <c r="V245" i="1"/>
  <c r="V149" i="1"/>
  <c r="AM149" i="1"/>
  <c r="O149" i="1"/>
  <c r="R149" i="1"/>
  <c r="AM53" i="1"/>
  <c r="V53" i="1"/>
  <c r="R53" i="1"/>
  <c r="O53" i="1"/>
  <c r="V38" i="1"/>
  <c r="AM38" i="1"/>
  <c r="O38" i="1"/>
  <c r="R38" i="1"/>
  <c r="O261" i="1"/>
  <c r="R261" i="1"/>
  <c r="AM261" i="1"/>
  <c r="V261" i="1"/>
  <c r="O181" i="1"/>
  <c r="V181" i="1"/>
  <c r="AM181" i="1"/>
  <c r="R181" i="1"/>
  <c r="AD304" i="1"/>
  <c r="AU304" i="1"/>
  <c r="BC304" i="1"/>
  <c r="K304" i="1"/>
  <c r="AD252" i="1"/>
  <c r="K252" i="1"/>
  <c r="BC252" i="1"/>
  <c r="AU252" i="1"/>
  <c r="V124" i="1"/>
  <c r="O124" i="1"/>
  <c r="AM124" i="1"/>
  <c r="R124" i="1"/>
  <c r="AM215" i="1"/>
  <c r="R215" i="1"/>
  <c r="V215" i="1"/>
  <c r="O215" i="1"/>
  <c r="K183" i="1"/>
  <c r="AD183" i="1"/>
  <c r="BC183" i="1"/>
  <c r="AU183" i="1"/>
  <c r="R130" i="1"/>
  <c r="V130" i="1"/>
  <c r="O130" i="1"/>
  <c r="AM130" i="1"/>
  <c r="R279" i="1"/>
  <c r="O279" i="1"/>
  <c r="V279" i="1"/>
  <c r="AM279" i="1"/>
  <c r="O255" i="1"/>
  <c r="R255" i="1"/>
  <c r="V255" i="1"/>
  <c r="AM255" i="1"/>
  <c r="R231" i="1"/>
  <c r="AM231" i="1"/>
  <c r="O231" i="1"/>
  <c r="V231" i="1"/>
  <c r="O10" i="1"/>
  <c r="R10" i="1"/>
  <c r="V10" i="1"/>
  <c r="AM10" i="1"/>
  <c r="AU241" i="1"/>
  <c r="BC241" i="1"/>
  <c r="AD241" i="1"/>
  <c r="K241" i="1"/>
  <c r="R20" i="1"/>
  <c r="O20" i="1"/>
  <c r="V20" i="1"/>
  <c r="AM20" i="1"/>
  <c r="AM250" i="1"/>
  <c r="V250" i="1"/>
  <c r="O250" i="1"/>
  <c r="R250" i="1"/>
  <c r="K135" i="1"/>
  <c r="BC135" i="1"/>
  <c r="AD135" i="1"/>
  <c r="AU135" i="1"/>
  <c r="K103" i="1"/>
  <c r="AD103" i="1"/>
  <c r="BC103" i="1"/>
  <c r="AU103" i="1"/>
  <c r="K55" i="1"/>
  <c r="AU55" i="1"/>
  <c r="BC55" i="1"/>
  <c r="AD55" i="1"/>
  <c r="O66" i="1"/>
  <c r="AM66" i="1"/>
  <c r="V66" i="1"/>
  <c r="R66" i="1"/>
  <c r="K270" i="1"/>
  <c r="BC270" i="1"/>
  <c r="AU270" i="1"/>
  <c r="AD270" i="1"/>
  <c r="O160" i="1"/>
  <c r="V160" i="1"/>
  <c r="AM160" i="1"/>
  <c r="R160" i="1"/>
  <c r="V253" i="1"/>
  <c r="R253" i="1"/>
  <c r="AM253" i="1"/>
  <c r="O253" i="1"/>
  <c r="AD276" i="1"/>
  <c r="K276" i="1"/>
  <c r="BC276" i="1"/>
  <c r="AU276" i="1"/>
  <c r="K248" i="1"/>
  <c r="AD248" i="1"/>
  <c r="BC248" i="1"/>
  <c r="AU248" i="1"/>
  <c r="V134" i="1"/>
  <c r="R134" i="1"/>
  <c r="O134" i="1"/>
  <c r="AM134" i="1"/>
  <c r="V299" i="1"/>
  <c r="AM299" i="1"/>
  <c r="O299" i="1"/>
  <c r="R299" i="1"/>
  <c r="R35" i="1"/>
  <c r="AM35" i="1"/>
  <c r="V35" i="1"/>
  <c r="O35" i="1"/>
  <c r="K273" i="1"/>
  <c r="BC273" i="1"/>
  <c r="AD273" i="1"/>
  <c r="AU273" i="1"/>
  <c r="O177" i="1"/>
  <c r="R177" i="1"/>
  <c r="V177" i="1"/>
  <c r="AM177" i="1"/>
  <c r="K242" i="1"/>
  <c r="BC242" i="1"/>
  <c r="AU242" i="1"/>
  <c r="AD242" i="1"/>
  <c r="K92" i="1"/>
  <c r="BC92" i="1"/>
  <c r="AU92" i="1"/>
  <c r="AD92" i="1"/>
  <c r="K63" i="1"/>
  <c r="AD63" i="1"/>
  <c r="AU63" i="1"/>
  <c r="BC63" i="1"/>
  <c r="V98" i="1"/>
  <c r="R98" i="1"/>
  <c r="AM98" i="1"/>
  <c r="O98" i="1"/>
  <c r="BC260" i="1"/>
  <c r="AU260" i="1"/>
  <c r="AD260" i="1"/>
  <c r="K260" i="1"/>
  <c r="V68" i="1"/>
  <c r="AM68" i="1"/>
  <c r="R68" i="1"/>
  <c r="O68" i="1"/>
  <c r="R224" i="1"/>
  <c r="AM224" i="1"/>
  <c r="O224" i="1"/>
  <c r="V224" i="1"/>
  <c r="K40" i="1"/>
  <c r="BC40" i="1"/>
  <c r="AU40" i="1"/>
  <c r="AD40" i="1"/>
  <c r="K195" i="1"/>
  <c r="AU195" i="1"/>
  <c r="BC195" i="1"/>
  <c r="AD195" i="1"/>
  <c r="K26" i="1"/>
  <c r="AU26" i="1"/>
  <c r="BC26" i="1"/>
  <c r="AD26" i="1"/>
  <c r="AM172" i="1"/>
  <c r="V172" i="1"/>
  <c r="O172" i="1"/>
  <c r="R172" i="1"/>
  <c r="O133" i="1"/>
  <c r="R133" i="1"/>
  <c r="V133" i="1"/>
  <c r="AM133" i="1"/>
  <c r="K90" i="1"/>
  <c r="AU90" i="1"/>
  <c r="BC90" i="1"/>
  <c r="AD90" i="1"/>
  <c r="K142" i="1"/>
  <c r="AD142" i="1"/>
  <c r="AU142" i="1"/>
  <c r="BC142" i="1"/>
  <c r="K263" i="1"/>
  <c r="BC263" i="1"/>
  <c r="AU263" i="1"/>
  <c r="AD263" i="1"/>
  <c r="K151" i="1"/>
  <c r="AD151" i="1"/>
  <c r="BC151" i="1"/>
  <c r="AU151" i="1"/>
  <c r="K88" i="1"/>
  <c r="AD88" i="1"/>
  <c r="BC88" i="1"/>
  <c r="AU88" i="1"/>
  <c r="AM138" i="1"/>
  <c r="O138" i="1"/>
  <c r="R138" i="1"/>
  <c r="V138" i="1"/>
  <c r="O148" i="1"/>
  <c r="AM148" i="1"/>
  <c r="V148" i="1"/>
  <c r="R148" i="1"/>
  <c r="K211" i="1"/>
  <c r="AD211" i="1"/>
  <c r="AU211" i="1"/>
  <c r="BC211" i="1"/>
  <c r="K87" i="1"/>
  <c r="BC87" i="1"/>
  <c r="AU87" i="1"/>
  <c r="AD87" i="1"/>
  <c r="V144" i="1"/>
  <c r="O144" i="1"/>
  <c r="AM144" i="1"/>
  <c r="R144" i="1"/>
  <c r="V161" i="1"/>
  <c r="AM161" i="1"/>
  <c r="R161" i="1"/>
  <c r="O161" i="1"/>
  <c r="K100" i="1"/>
  <c r="AU100" i="1"/>
  <c r="BC100" i="1"/>
  <c r="AD100" i="1"/>
  <c r="AD227" i="1"/>
  <c r="BC227" i="1"/>
  <c r="AU227" i="1"/>
  <c r="K227" i="1"/>
  <c r="V32" i="1"/>
  <c r="AM32" i="1"/>
  <c r="O32" i="1"/>
  <c r="R32" i="1"/>
  <c r="AM48" i="1"/>
  <c r="O48" i="1"/>
  <c r="V48" i="1"/>
  <c r="R48" i="1"/>
  <c r="O285" i="1"/>
  <c r="AM285" i="1"/>
  <c r="V285" i="1"/>
  <c r="R285" i="1"/>
  <c r="O205" i="1"/>
  <c r="V205" i="1"/>
  <c r="AM205" i="1"/>
  <c r="R205" i="1"/>
  <c r="V77" i="1"/>
  <c r="R77" i="1"/>
  <c r="AM77" i="1"/>
  <c r="O77" i="1"/>
  <c r="O13" i="1"/>
  <c r="R13" i="1"/>
  <c r="V13" i="1"/>
  <c r="AM13" i="1"/>
  <c r="R25" i="1"/>
  <c r="V25" i="1"/>
  <c r="O25" i="1"/>
  <c r="AM25" i="1"/>
  <c r="K78" i="1"/>
  <c r="BC78" i="1"/>
  <c r="AD78" i="1"/>
  <c r="AU78" i="1"/>
  <c r="O42" i="1"/>
  <c r="R42" i="1"/>
  <c r="V42" i="1"/>
  <c r="AM42" i="1"/>
  <c r="K140" i="1"/>
  <c r="BC140" i="1"/>
  <c r="AD140" i="1"/>
  <c r="AU140" i="1"/>
  <c r="AM163" i="1"/>
  <c r="O163" i="1"/>
  <c r="V163" i="1"/>
  <c r="R163" i="1"/>
  <c r="K115" i="1"/>
  <c r="BC115" i="1"/>
  <c r="AD115" i="1"/>
  <c r="AU115" i="1"/>
  <c r="AM83" i="1"/>
  <c r="R83" i="1"/>
  <c r="V83" i="1"/>
  <c r="O83" i="1"/>
  <c r="K268" i="1"/>
  <c r="AU268" i="1"/>
  <c r="BC268" i="1"/>
  <c r="AD268" i="1"/>
  <c r="V233" i="1"/>
  <c r="AM233" i="1"/>
  <c r="R233" i="1"/>
  <c r="O233" i="1"/>
  <c r="K8" i="1"/>
  <c r="AD8" i="1"/>
  <c r="AU8" i="1"/>
  <c r="AM203" i="1"/>
  <c r="V203" i="1"/>
  <c r="O203" i="1"/>
  <c r="R203" i="1"/>
  <c r="K175" i="1"/>
  <c r="AD175" i="1"/>
  <c r="BC175" i="1"/>
  <c r="AU175" i="1"/>
  <c r="K15" i="1"/>
  <c r="AU15" i="1"/>
  <c r="BC15" i="1"/>
  <c r="AD15" i="1"/>
  <c r="AM219" i="1"/>
  <c r="O219" i="1"/>
  <c r="R219" i="1"/>
  <c r="V219" i="1"/>
  <c r="V202" i="1"/>
  <c r="R202" i="1"/>
  <c r="AM202" i="1"/>
  <c r="O202" i="1"/>
  <c r="K169" i="1"/>
  <c r="BC169" i="1"/>
  <c r="AD169" i="1"/>
  <c r="AU169" i="1"/>
  <c r="BC91" i="1"/>
  <c r="AD91" i="1"/>
  <c r="AU91" i="1"/>
  <c r="K91" i="1"/>
  <c r="V59" i="1"/>
  <c r="O59" i="1"/>
  <c r="R59" i="1"/>
  <c r="AM59" i="1"/>
  <c r="AU178" i="1"/>
  <c r="AD178" i="1"/>
  <c r="K178" i="1"/>
  <c r="BC178" i="1"/>
  <c r="K81" i="1"/>
  <c r="AU81" i="1"/>
  <c r="BC81" i="1"/>
  <c r="AD81" i="1"/>
  <c r="AM139" i="1"/>
  <c r="R139" i="1"/>
  <c r="V139" i="1"/>
  <c r="O139" i="1"/>
  <c r="R43" i="1"/>
  <c r="AM43" i="1"/>
  <c r="O43" i="1"/>
  <c r="V43" i="1"/>
  <c r="K225" i="1"/>
  <c r="AD225" i="1"/>
  <c r="AU225" i="1"/>
  <c r="BC225" i="1"/>
  <c r="K207" i="1"/>
  <c r="AD207" i="1"/>
  <c r="AU207" i="1"/>
  <c r="BC207" i="1"/>
  <c r="AM239" i="1"/>
  <c r="R239" i="1"/>
  <c r="V239" i="1"/>
  <c r="O239" i="1"/>
  <c r="AU167" i="1"/>
  <c r="K167" i="1"/>
  <c r="AD167" i="1"/>
  <c r="BC167" i="1"/>
  <c r="K7" i="1"/>
  <c r="AD7" i="1"/>
  <c r="AU7" i="1"/>
  <c r="K216" i="1"/>
  <c r="AU216" i="1"/>
  <c r="BC216" i="1"/>
  <c r="AD216" i="1"/>
  <c r="O16" i="1"/>
  <c r="AM16" i="1"/>
  <c r="V16" i="1"/>
  <c r="R16" i="1"/>
  <c r="O70" i="1"/>
  <c r="V70" i="1"/>
  <c r="R70" i="1"/>
  <c r="AM70" i="1"/>
  <c r="K257" i="1"/>
  <c r="AU257" i="1"/>
  <c r="AD257" i="1"/>
  <c r="BC257" i="1"/>
  <c r="BC232" i="1"/>
  <c r="AD232" i="1"/>
  <c r="K232" i="1"/>
  <c r="AU232" i="1"/>
  <c r="BC104" i="1"/>
  <c r="K104" i="1"/>
  <c r="AD104" i="1"/>
  <c r="AU104" i="1"/>
  <c r="R86" i="1"/>
  <c r="V86" i="1"/>
  <c r="O86" i="1"/>
  <c r="AM86" i="1"/>
  <c r="R137" i="1"/>
  <c r="O137" i="1"/>
  <c r="V137" i="1"/>
  <c r="AM137" i="1"/>
  <c r="V230" i="1"/>
  <c r="AM230" i="1"/>
  <c r="O230" i="1"/>
  <c r="R230" i="1"/>
  <c r="AM269" i="1"/>
  <c r="V269" i="1"/>
  <c r="R269" i="1"/>
  <c r="O269" i="1"/>
  <c r="R302" i="1"/>
  <c r="V302" i="1"/>
  <c r="AM302" i="1"/>
  <c r="O302" i="1"/>
  <c r="R102" i="1"/>
  <c r="O102" i="1"/>
  <c r="AM102" i="1"/>
  <c r="V102" i="1"/>
  <c r="K180" i="1"/>
  <c r="AD180" i="1"/>
  <c r="BC180" i="1"/>
  <c r="AU180" i="1"/>
  <c r="K52" i="1"/>
  <c r="BC52" i="1"/>
  <c r="AD52" i="1"/>
  <c r="AU52" i="1"/>
  <c r="R122" i="1"/>
  <c r="V122" i="1"/>
  <c r="AM122" i="1"/>
  <c r="O122" i="1"/>
  <c r="K264" i="1"/>
  <c r="BC264" i="1"/>
  <c r="AD264" i="1"/>
  <c r="AU264" i="1"/>
  <c r="BC136" i="1"/>
  <c r="K136" i="1"/>
  <c r="AD136" i="1"/>
  <c r="AU136" i="1"/>
  <c r="AM153" i="1"/>
  <c r="V153" i="1"/>
  <c r="R153" i="1"/>
  <c r="O153" i="1"/>
  <c r="K95" i="1"/>
  <c r="AD95" i="1"/>
  <c r="AU95" i="1"/>
  <c r="BC95" i="1"/>
  <c r="AU271" i="1"/>
  <c r="BC271" i="1"/>
  <c r="AD271" i="1"/>
  <c r="K271" i="1"/>
  <c r="K274" i="1"/>
  <c r="BC274" i="1"/>
  <c r="AD274" i="1"/>
  <c r="AU274" i="1"/>
  <c r="BC209" i="1"/>
  <c r="AU209" i="1"/>
  <c r="AD209" i="1"/>
  <c r="K209" i="1"/>
  <c r="V5" i="1"/>
  <c r="R5" i="1"/>
  <c r="AM5" i="1"/>
  <c r="O5" i="1"/>
  <c r="BC200" i="1"/>
  <c r="AD200" i="1"/>
  <c r="AU200" i="1"/>
  <c r="K200" i="1"/>
  <c r="V54" i="1"/>
  <c r="R54" i="1"/>
  <c r="AM54" i="1"/>
  <c r="O54" i="1"/>
  <c r="V294" i="1"/>
  <c r="AM294" i="1"/>
  <c r="O294" i="1"/>
  <c r="R294" i="1"/>
  <c r="V166" i="1"/>
  <c r="R166" i="1"/>
  <c r="AM166" i="1"/>
  <c r="O166" i="1"/>
  <c r="V182" i="1"/>
  <c r="O182" i="1"/>
  <c r="AM182" i="1"/>
  <c r="R182" i="1"/>
  <c r="BC220" i="1"/>
  <c r="AU220" i="1"/>
  <c r="AD220" i="1"/>
  <c r="K220" i="1"/>
  <c r="O128" i="1"/>
  <c r="AM128" i="1"/>
  <c r="V128" i="1"/>
  <c r="R128" i="1"/>
  <c r="O121" i="1"/>
  <c r="AM121" i="1"/>
  <c r="R121" i="1"/>
  <c r="V121" i="1"/>
  <c r="K36" i="1"/>
  <c r="BC36" i="1"/>
  <c r="AD36" i="1"/>
  <c r="AU36" i="1"/>
  <c r="V176" i="1"/>
  <c r="R176" i="1"/>
  <c r="O176" i="1"/>
  <c r="AM176" i="1"/>
  <c r="K129" i="1"/>
  <c r="AU129" i="1"/>
  <c r="BC129" i="1"/>
  <c r="AD129" i="1"/>
  <c r="K244" i="1"/>
  <c r="AD244" i="1"/>
  <c r="AU244" i="1"/>
  <c r="BC244" i="1"/>
  <c r="R266" i="1"/>
  <c r="O266" i="1"/>
  <c r="AM266" i="1"/>
  <c r="V266" i="1"/>
  <c r="O73" i="1"/>
  <c r="AM73" i="1"/>
  <c r="R73" i="1"/>
  <c r="V73" i="1"/>
  <c r="K120" i="1"/>
  <c r="AU120" i="1"/>
  <c r="BC120" i="1"/>
  <c r="AD120" i="1"/>
  <c r="AM189" i="1"/>
  <c r="O189" i="1"/>
  <c r="R189" i="1"/>
  <c r="V189" i="1"/>
  <c r="V125" i="1"/>
  <c r="AM125" i="1"/>
  <c r="R125" i="1"/>
  <c r="O125" i="1"/>
  <c r="AM61" i="1"/>
  <c r="V61" i="1"/>
  <c r="R61" i="1"/>
  <c r="O61" i="1"/>
  <c r="V246" i="1"/>
  <c r="AM246" i="1"/>
  <c r="R246" i="1"/>
  <c r="O246" i="1"/>
  <c r="O282" i="1"/>
  <c r="V282" i="1"/>
  <c r="AM282" i="1"/>
  <c r="R282" i="1"/>
  <c r="K67" i="1"/>
  <c r="AU67" i="1"/>
  <c r="BC67" i="1"/>
  <c r="AD67" i="1"/>
  <c r="V82" i="1"/>
  <c r="O82" i="1"/>
  <c r="R82" i="1"/>
  <c r="AM82" i="1"/>
  <c r="K289" i="1"/>
  <c r="AU289" i="1"/>
  <c r="AD289" i="1"/>
  <c r="BC289" i="1"/>
  <c r="K28" i="1"/>
  <c r="BC28" i="1"/>
  <c r="AD28" i="1"/>
  <c r="AU28" i="1"/>
  <c r="K258" i="1"/>
  <c r="BC258" i="1"/>
  <c r="AU258" i="1"/>
  <c r="AD258" i="1"/>
  <c r="BC127" i="1"/>
  <c r="AD127" i="1"/>
  <c r="K127" i="1"/>
  <c r="AU127" i="1"/>
  <c r="K303" i="1"/>
  <c r="BC303" i="1"/>
  <c r="AD303" i="1"/>
  <c r="AU303" i="1"/>
  <c r="K228" i="1"/>
  <c r="AU228" i="1"/>
  <c r="BC228" i="1"/>
  <c r="AD228" i="1"/>
  <c r="AU291" i="1"/>
  <c r="BC291" i="1"/>
  <c r="K291" i="1"/>
  <c r="AD291" i="1"/>
  <c r="K193" i="1"/>
  <c r="BC193" i="1"/>
  <c r="AD193" i="1"/>
  <c r="AU193" i="1"/>
  <c r="K222" i="1"/>
  <c r="BC222" i="1"/>
  <c r="AD222" i="1"/>
  <c r="AU222" i="1"/>
  <c r="K105" i="1"/>
  <c r="AD105" i="1"/>
  <c r="AU105" i="1"/>
  <c r="BC105" i="1"/>
  <c r="V218" i="1"/>
  <c r="AM218" i="1"/>
  <c r="O218" i="1"/>
  <c r="R218" i="1"/>
  <c r="R171" i="1"/>
  <c r="O171" i="1"/>
  <c r="AM171" i="1"/>
  <c r="V171" i="1"/>
  <c r="AU27" i="1"/>
  <c r="BC27" i="1"/>
  <c r="K27" i="1"/>
  <c r="AD27" i="1"/>
  <c r="K114" i="1"/>
  <c r="BC114" i="1"/>
  <c r="AD114" i="1"/>
  <c r="AU114" i="1"/>
  <c r="K17" i="1"/>
  <c r="BC17" i="1"/>
  <c r="AU17" i="1"/>
  <c r="AD17" i="1"/>
  <c r="O277" i="1"/>
  <c r="V277" i="1"/>
  <c r="R277" i="1"/>
  <c r="AM277" i="1"/>
  <c r="AM165" i="1"/>
  <c r="R165" i="1"/>
  <c r="V165" i="1"/>
  <c r="O165" i="1"/>
  <c r="R117" i="1"/>
  <c r="O117" i="1"/>
  <c r="AM117" i="1"/>
  <c r="V117" i="1"/>
  <c r="R85" i="1"/>
  <c r="AM85" i="1"/>
  <c r="V85" i="1"/>
  <c r="O85" i="1"/>
  <c r="V235" i="1"/>
  <c r="R235" i="1"/>
  <c r="O235" i="1"/>
  <c r="AM235" i="1"/>
  <c r="AU290" i="1"/>
  <c r="BC290" i="1"/>
  <c r="K290" i="1"/>
  <c r="AD290" i="1"/>
  <c r="AM112" i="1"/>
  <c r="O112" i="1"/>
  <c r="R112" i="1"/>
  <c r="V112" i="1"/>
  <c r="O311" i="1"/>
  <c r="V311" i="1"/>
  <c r="R311" i="1"/>
  <c r="AM311" i="1"/>
  <c r="R229" i="1"/>
  <c r="AM229" i="1"/>
  <c r="O229" i="1"/>
  <c r="V229" i="1"/>
  <c r="O197" i="1"/>
  <c r="V197" i="1"/>
  <c r="AM197" i="1"/>
  <c r="R197" i="1"/>
  <c r="R37" i="1"/>
  <c r="O37" i="1"/>
  <c r="AM37" i="1"/>
  <c r="V37" i="1"/>
  <c r="O301" i="1"/>
  <c r="AM301" i="1"/>
  <c r="R301" i="1"/>
  <c r="V301" i="1"/>
  <c r="K191" i="1"/>
  <c r="BC191" i="1"/>
  <c r="AU191" i="1"/>
  <c r="AD191" i="1"/>
  <c r="V295" i="1"/>
  <c r="AM295" i="1"/>
  <c r="O295" i="1"/>
  <c r="R295" i="1"/>
  <c r="V60" i="1"/>
  <c r="O60" i="1"/>
  <c r="AM60" i="1"/>
  <c r="R60" i="1"/>
  <c r="K194" i="1"/>
  <c r="BC194" i="1"/>
  <c r="AD194" i="1"/>
  <c r="AU194" i="1"/>
  <c r="K119" i="1"/>
  <c r="AD119" i="1"/>
  <c r="AU119" i="1"/>
  <c r="BC119" i="1"/>
  <c r="BC286" i="1"/>
  <c r="K286" i="1"/>
  <c r="AU286" i="1"/>
  <c r="AD286" i="1"/>
  <c r="AD300" i="1"/>
  <c r="K300" i="1"/>
  <c r="AU300" i="1"/>
  <c r="BC300" i="1"/>
  <c r="O214" i="1"/>
  <c r="AM214" i="1"/>
  <c r="R214" i="1"/>
  <c r="V214" i="1"/>
  <c r="V113" i="1"/>
  <c r="AM113" i="1"/>
  <c r="O113" i="1"/>
  <c r="R113" i="1"/>
  <c r="AM29" i="1"/>
  <c r="V29" i="1"/>
  <c r="R29" i="1"/>
  <c r="O29" i="1"/>
  <c r="K76" i="1"/>
  <c r="AD76" i="1"/>
  <c r="BC76" i="1"/>
  <c r="AU76" i="1"/>
  <c r="K174" i="1"/>
  <c r="AD174" i="1"/>
  <c r="AU174" i="1"/>
  <c r="BC174" i="1"/>
  <c r="K46" i="1"/>
  <c r="AU46" i="1"/>
  <c r="AD46" i="1"/>
  <c r="BC46" i="1"/>
  <c r="K236" i="1"/>
  <c r="BC236" i="1"/>
  <c r="AD236" i="1"/>
  <c r="AU236" i="1"/>
  <c r="R298" i="1"/>
  <c r="O298" i="1"/>
  <c r="V298" i="1"/>
  <c r="AM298" i="1"/>
  <c r="AM192" i="1"/>
  <c r="O192" i="1"/>
  <c r="V192" i="1"/>
  <c r="R192" i="1"/>
  <c r="K159" i="1"/>
  <c r="AU159" i="1"/>
  <c r="BC159" i="1"/>
  <c r="AD159" i="1"/>
  <c r="K47" i="1"/>
  <c r="BC47" i="1"/>
  <c r="AU47" i="1"/>
  <c r="AD47" i="1"/>
  <c r="R162" i="1"/>
  <c r="O162" i="1"/>
  <c r="V162" i="1"/>
  <c r="AM162" i="1"/>
  <c r="R34" i="1"/>
  <c r="O34" i="1"/>
  <c r="V34" i="1"/>
  <c r="AM34" i="1"/>
  <c r="K152" i="1"/>
  <c r="BC152" i="1"/>
  <c r="AD152" i="1"/>
  <c r="AU152" i="1"/>
  <c r="V132" i="1"/>
  <c r="O132" i="1"/>
  <c r="AM132" i="1"/>
  <c r="R132" i="1"/>
  <c r="K296" i="1"/>
  <c r="AU296" i="1"/>
  <c r="BC296" i="1"/>
  <c r="AD296" i="1"/>
  <c r="R96" i="1"/>
  <c r="AM96" i="1"/>
  <c r="V96" i="1"/>
  <c r="O96" i="1"/>
  <c r="AM22" i="1"/>
  <c r="V22" i="1"/>
  <c r="O22" i="1"/>
  <c r="R22" i="1"/>
  <c r="R293" i="1"/>
  <c r="V293" i="1"/>
  <c r="AM293" i="1"/>
  <c r="O293" i="1"/>
  <c r="K72" i="1"/>
  <c r="AD72" i="1"/>
  <c r="AU72" i="1"/>
  <c r="BC72" i="1"/>
  <c r="O44" i="1"/>
  <c r="R44" i="1"/>
  <c r="AM44" i="1"/>
  <c r="V44" i="1"/>
  <c r="AU110" i="1"/>
  <c r="AD110" i="1"/>
  <c r="K110" i="1"/>
  <c r="BC110" i="1"/>
  <c r="R69" i="1"/>
  <c r="V69" i="1"/>
  <c r="O69" i="1"/>
  <c r="AM69" i="1"/>
  <c r="V256" i="1"/>
  <c r="R256" i="1"/>
  <c r="AM256" i="1"/>
  <c r="O256" i="1"/>
  <c r="K284" i="1"/>
  <c r="AD284" i="1"/>
  <c r="AU284" i="1"/>
  <c r="BC284" i="1"/>
  <c r="K247" i="1"/>
  <c r="AD247" i="1"/>
  <c r="BC247" i="1"/>
  <c r="AU247" i="1"/>
  <c r="AM223" i="1"/>
  <c r="V223" i="1"/>
  <c r="R223" i="1"/>
  <c r="O223" i="1"/>
  <c r="AM108" i="1"/>
  <c r="O267" i="1"/>
  <c r="V267" i="1"/>
  <c r="R267" i="1"/>
  <c r="AM267" i="1"/>
  <c r="K190" i="1"/>
  <c r="BC190" i="1"/>
  <c r="AD190" i="1"/>
  <c r="AU190" i="1"/>
  <c r="V80" i="1"/>
  <c r="R80" i="1"/>
  <c r="AM80" i="1"/>
  <c r="O80" i="1"/>
  <c r="K65" i="1"/>
  <c r="AD65" i="1"/>
  <c r="AU65" i="1"/>
  <c r="BC65" i="1"/>
  <c r="K310" i="1"/>
  <c r="AD310" i="1"/>
  <c r="AU310" i="1"/>
  <c r="BC310" i="1"/>
  <c r="AU210" i="1"/>
  <c r="BC210" i="1"/>
  <c r="K210" i="1"/>
  <c r="AD210" i="1"/>
  <c r="V201" i="1"/>
  <c r="R201" i="1"/>
  <c r="O201" i="1"/>
  <c r="AM201" i="1"/>
  <c r="V106" i="1"/>
  <c r="R106" i="1"/>
  <c r="O106" i="1"/>
  <c r="AM106" i="1"/>
  <c r="AM237" i="1"/>
  <c r="V237" i="1"/>
  <c r="R237" i="1"/>
  <c r="O237" i="1"/>
  <c r="K62" i="1"/>
  <c r="AD62" i="1"/>
  <c r="AU62" i="1"/>
  <c r="BC62" i="1"/>
  <c r="R262" i="1"/>
  <c r="O262" i="1"/>
  <c r="V262" i="1"/>
  <c r="AM262" i="1"/>
  <c r="K199" i="1"/>
  <c r="BC199" i="1"/>
  <c r="AD199" i="1"/>
  <c r="AU199" i="1"/>
  <c r="K179" i="1"/>
  <c r="AD179" i="1"/>
  <c r="AU179" i="1"/>
  <c r="BC179" i="1"/>
  <c r="AM147" i="1"/>
  <c r="O147" i="1"/>
  <c r="V147" i="1"/>
  <c r="R147" i="1"/>
  <c r="O99" i="1"/>
  <c r="V99" i="1"/>
  <c r="R99" i="1"/>
  <c r="AM99" i="1"/>
  <c r="K51" i="1"/>
  <c r="AU51" i="1"/>
  <c r="BC51" i="1"/>
  <c r="AD51" i="1"/>
  <c r="O19" i="1"/>
  <c r="R19" i="1"/>
  <c r="V19" i="1"/>
  <c r="AM19" i="1"/>
  <c r="AM217" i="1"/>
  <c r="R217" i="1"/>
  <c r="V217" i="1"/>
  <c r="O217" i="1"/>
  <c r="AU275" i="1"/>
  <c r="AD275" i="1"/>
  <c r="BC275" i="1"/>
  <c r="K275" i="1"/>
  <c r="BC79" i="1"/>
  <c r="AU79" i="1"/>
  <c r="K79" i="1"/>
  <c r="AD79" i="1"/>
  <c r="K292" i="1"/>
  <c r="AU292" i="1"/>
  <c r="BC292" i="1"/>
  <c r="AD292" i="1"/>
  <c r="K94" i="1"/>
  <c r="BC94" i="1"/>
  <c r="AU94" i="1"/>
  <c r="AD94" i="1"/>
  <c r="K41" i="1"/>
  <c r="AU41" i="1"/>
  <c r="BC41" i="1"/>
  <c r="AD41" i="1"/>
  <c r="R187" i="1"/>
  <c r="V187" i="1"/>
  <c r="AM187" i="1"/>
  <c r="O187" i="1"/>
  <c r="R75" i="1"/>
  <c r="V75" i="1"/>
  <c r="O75" i="1"/>
  <c r="AM75" i="1"/>
  <c r="K50" i="1"/>
  <c r="BC50" i="1"/>
  <c r="AU50" i="1"/>
  <c r="AD50" i="1"/>
  <c r="K184" i="1"/>
  <c r="BC184" i="1"/>
  <c r="AD184" i="1"/>
  <c r="AU184" i="1"/>
  <c r="V101" i="1"/>
  <c r="R101" i="1"/>
  <c r="O101" i="1"/>
  <c r="AM101" i="1"/>
  <c r="K126" i="1"/>
  <c r="BC126" i="1"/>
  <c r="AU126" i="1"/>
  <c r="AD126" i="1"/>
  <c r="K155" i="1"/>
  <c r="AD155" i="1"/>
  <c r="BC155" i="1"/>
  <c r="AU155" i="1"/>
  <c r="K56" i="1"/>
  <c r="AD56" i="1"/>
  <c r="BC56" i="1"/>
  <c r="AU56" i="1"/>
  <c r="K238" i="1"/>
  <c r="BC238" i="1"/>
  <c r="AD238" i="1"/>
  <c r="AU238" i="1"/>
  <c r="V21" i="1"/>
  <c r="O21" i="1"/>
  <c r="R21" i="1"/>
  <c r="AM21" i="1"/>
  <c r="R97" i="1"/>
  <c r="V97" i="1"/>
  <c r="O97" i="1"/>
  <c r="AM97" i="1"/>
  <c r="AM9" i="1"/>
  <c r="R9" i="1"/>
  <c r="O9" i="1"/>
  <c r="V9" i="1"/>
  <c r="O109" i="1"/>
  <c r="V109" i="1"/>
  <c r="R109" i="1"/>
  <c r="AM109" i="1"/>
  <c r="V84" i="1"/>
  <c r="R84" i="1"/>
  <c r="AM84" i="1"/>
  <c r="O84" i="1"/>
  <c r="K71" i="1"/>
  <c r="AU71" i="1"/>
  <c r="BC71" i="1"/>
  <c r="AD71" i="1"/>
  <c r="K39" i="1"/>
  <c r="AU39" i="1"/>
  <c r="BC39" i="1"/>
  <c r="AD39" i="1"/>
  <c r="R272" i="1"/>
  <c r="O272" i="1"/>
  <c r="V272" i="1"/>
  <c r="AM272" i="1"/>
  <c r="O33" i="1"/>
  <c r="V33" i="1"/>
  <c r="R33" i="1"/>
  <c r="AM33" i="1"/>
  <c r="AM283" i="1"/>
  <c r="V283" i="1"/>
  <c r="O283" i="1"/>
  <c r="R283" i="1"/>
  <c r="V14" i="1"/>
  <c r="R14" i="1"/>
  <c r="O14" i="1"/>
  <c r="AM14" i="1"/>
  <c r="K212" i="1"/>
  <c r="AU212" i="1"/>
  <c r="AD212" i="1"/>
  <c r="BC212" i="1"/>
  <c r="R288" i="1"/>
  <c r="AM288" i="1"/>
  <c r="O288" i="1"/>
  <c r="V288" i="1"/>
  <c r="K243" i="1"/>
  <c r="AU243" i="1"/>
  <c r="AD243" i="1"/>
  <c r="BC243" i="1"/>
  <c r="K226" i="1"/>
  <c r="AD226" i="1"/>
  <c r="BC226" i="1"/>
  <c r="AU226" i="1"/>
  <c r="O18" i="1"/>
  <c r="R18" i="1"/>
  <c r="V18" i="1"/>
  <c r="AM18" i="1"/>
  <c r="K259" i="1"/>
  <c r="BC259" i="1"/>
  <c r="AD259" i="1"/>
  <c r="AU259" i="1"/>
  <c r="V186" i="1"/>
  <c r="R186" i="1"/>
  <c r="O186" i="1"/>
  <c r="AM186" i="1"/>
  <c r="V58" i="1"/>
  <c r="R58" i="1"/>
  <c r="O58" i="1"/>
  <c r="AM58" i="1"/>
  <c r="R118" i="1"/>
  <c r="AM118" i="1"/>
  <c r="V118" i="1"/>
  <c r="O118" i="1"/>
  <c r="BC280" i="1"/>
  <c r="K280" i="1"/>
  <c r="AU280" i="1"/>
  <c r="AD280" i="1"/>
  <c r="K206" i="1"/>
  <c r="AD206" i="1"/>
  <c r="BC206" i="1"/>
  <c r="AU206" i="1"/>
  <c r="K196" i="1"/>
  <c r="AU196" i="1"/>
  <c r="AD196" i="1"/>
  <c r="BC196" i="1"/>
  <c r="R265" i="1"/>
  <c r="V265" i="1"/>
  <c r="AM265" i="1"/>
  <c r="O265" i="1"/>
  <c r="K168" i="1"/>
  <c r="AU168" i="1"/>
  <c r="BC168" i="1"/>
  <c r="AD168" i="1"/>
  <c r="AM6" i="1"/>
  <c r="R6" i="1"/>
  <c r="V6" i="1"/>
  <c r="O6" i="1"/>
  <c r="AM251" i="1"/>
  <c r="O251" i="1"/>
  <c r="V251" i="1"/>
  <c r="R251" i="1"/>
  <c r="R297" i="1"/>
  <c r="V297" i="1"/>
  <c r="O297" i="1"/>
  <c r="AM297" i="1"/>
  <c r="AM185" i="1"/>
  <c r="V185" i="1"/>
  <c r="R185" i="1"/>
  <c r="O185" i="1"/>
  <c r="K309" i="1"/>
  <c r="AD309" i="1"/>
  <c r="AU309" i="1"/>
  <c r="BC309" i="1"/>
  <c r="R281" i="1"/>
  <c r="V281" i="1"/>
  <c r="O281" i="1"/>
  <c r="AM281" i="1"/>
  <c r="O213" i="1"/>
  <c r="V213" i="1"/>
  <c r="AM213" i="1"/>
  <c r="R213" i="1"/>
  <c r="K154" i="1"/>
  <c r="AU154" i="1"/>
  <c r="BC154" i="1"/>
  <c r="AD154" i="1"/>
  <c r="AD254" i="1"/>
  <c r="K254" i="1"/>
  <c r="BC254" i="1"/>
  <c r="AU254" i="1"/>
  <c r="O57" i="1"/>
  <c r="V57" i="1"/>
  <c r="R57" i="1"/>
  <c r="AM57" i="1"/>
  <c r="AM234" i="1"/>
  <c r="V234" i="1"/>
  <c r="O234" i="1"/>
  <c r="R234" i="1"/>
  <c r="V108" i="1" l="1"/>
  <c r="R108" i="1"/>
  <c r="R146" i="1"/>
  <c r="V89" i="1"/>
  <c r="R123" i="1"/>
  <c r="V123" i="1"/>
  <c r="O123" i="1"/>
  <c r="R249" i="1"/>
  <c r="V249" i="1"/>
  <c r="AM249" i="1"/>
  <c r="AM89" i="1"/>
  <c r="O89" i="1"/>
  <c r="Y1" i="1"/>
  <c r="O51" i="1"/>
  <c r="AM51" i="1"/>
  <c r="R51" i="1"/>
  <c r="V51" i="1"/>
  <c r="AM62" i="1"/>
  <c r="R62" i="1"/>
  <c r="O62" i="1"/>
  <c r="V62" i="1"/>
  <c r="R65" i="1"/>
  <c r="O65" i="1"/>
  <c r="V65" i="1"/>
  <c r="AM65" i="1"/>
  <c r="AM72" i="1"/>
  <c r="R72" i="1"/>
  <c r="V72" i="1"/>
  <c r="O72" i="1"/>
  <c r="AM296" i="1"/>
  <c r="O296" i="1"/>
  <c r="R296" i="1"/>
  <c r="V296" i="1"/>
  <c r="V159" i="1"/>
  <c r="R159" i="1"/>
  <c r="AM159" i="1"/>
  <c r="O159" i="1"/>
  <c r="R46" i="1"/>
  <c r="V46" i="1"/>
  <c r="O46" i="1"/>
  <c r="AM46" i="1"/>
  <c r="O119" i="1"/>
  <c r="AM119" i="1"/>
  <c r="V119" i="1"/>
  <c r="R119" i="1"/>
  <c r="V17" i="1"/>
  <c r="R17" i="1"/>
  <c r="AM17" i="1"/>
  <c r="O17" i="1"/>
  <c r="AM222" i="1"/>
  <c r="R222" i="1"/>
  <c r="V222" i="1"/>
  <c r="O222" i="1"/>
  <c r="O258" i="1"/>
  <c r="V258" i="1"/>
  <c r="AM258" i="1"/>
  <c r="R258" i="1"/>
  <c r="V289" i="1"/>
  <c r="R289" i="1"/>
  <c r="O289" i="1"/>
  <c r="AM289" i="1"/>
  <c r="AM254" i="1"/>
  <c r="O254" i="1"/>
  <c r="V254" i="1"/>
  <c r="R254" i="1"/>
  <c r="R120" i="1"/>
  <c r="AM120" i="1"/>
  <c r="O120" i="1"/>
  <c r="V120" i="1"/>
  <c r="R129" i="1"/>
  <c r="V129" i="1"/>
  <c r="AM129" i="1"/>
  <c r="O129" i="1"/>
  <c r="R36" i="1"/>
  <c r="AM36" i="1"/>
  <c r="V36" i="1"/>
  <c r="O36" i="1"/>
  <c r="V264" i="1"/>
  <c r="AM264" i="1"/>
  <c r="O264" i="1"/>
  <c r="R264" i="1"/>
  <c r="O52" i="1"/>
  <c r="R52" i="1"/>
  <c r="AM52" i="1"/>
  <c r="V52" i="1"/>
  <c r="AM104" i="1"/>
  <c r="V104" i="1"/>
  <c r="O104" i="1"/>
  <c r="R104" i="1"/>
  <c r="R7" i="1"/>
  <c r="AM7" i="1"/>
  <c r="V7" i="1"/>
  <c r="O7" i="1"/>
  <c r="R225" i="1"/>
  <c r="V225" i="1"/>
  <c r="AM225" i="1"/>
  <c r="O225" i="1"/>
  <c r="O15" i="1"/>
  <c r="R15" i="1"/>
  <c r="V15" i="1"/>
  <c r="AM15" i="1"/>
  <c r="V78" i="1"/>
  <c r="AM78" i="1"/>
  <c r="R78" i="1"/>
  <c r="O78" i="1"/>
  <c r="V195" i="1"/>
  <c r="O195" i="1"/>
  <c r="R195" i="1"/>
  <c r="AM195" i="1"/>
  <c r="V204" i="1"/>
  <c r="AM204" i="1"/>
  <c r="R204" i="1"/>
  <c r="O204" i="1"/>
  <c r="V275" i="1"/>
  <c r="O275" i="1"/>
  <c r="R275" i="1"/>
  <c r="AM275" i="1"/>
  <c r="V247" i="1"/>
  <c r="AM247" i="1"/>
  <c r="O247" i="1"/>
  <c r="R247" i="1"/>
  <c r="V152" i="1"/>
  <c r="AM152" i="1"/>
  <c r="O152" i="1"/>
  <c r="R152" i="1"/>
  <c r="O191" i="1"/>
  <c r="AM191" i="1"/>
  <c r="V191" i="1"/>
  <c r="R191" i="1"/>
  <c r="AM87" i="1"/>
  <c r="O87" i="1"/>
  <c r="V87" i="1"/>
  <c r="R87" i="1"/>
  <c r="AM88" i="1"/>
  <c r="V88" i="1"/>
  <c r="O88" i="1"/>
  <c r="R88" i="1"/>
  <c r="AM263" i="1"/>
  <c r="R263" i="1"/>
  <c r="O263" i="1"/>
  <c r="V263" i="1"/>
  <c r="AM90" i="1"/>
  <c r="O90" i="1"/>
  <c r="R90" i="1"/>
  <c r="V90" i="1"/>
  <c r="R63" i="1"/>
  <c r="V63" i="1"/>
  <c r="O63" i="1"/>
  <c r="AM63" i="1"/>
  <c r="O242" i="1"/>
  <c r="AM242" i="1"/>
  <c r="R242" i="1"/>
  <c r="V242" i="1"/>
  <c r="AM273" i="1"/>
  <c r="V273" i="1"/>
  <c r="O273" i="1"/>
  <c r="R273" i="1"/>
  <c r="AM103" i="1"/>
  <c r="V103" i="1"/>
  <c r="R103" i="1"/>
  <c r="O103" i="1"/>
  <c r="V309" i="1"/>
  <c r="R309" i="1"/>
  <c r="O309" i="1"/>
  <c r="AM309" i="1"/>
  <c r="AM206" i="1"/>
  <c r="V206" i="1"/>
  <c r="R206" i="1"/>
  <c r="O206" i="1"/>
  <c r="R127" i="1"/>
  <c r="AM127" i="1"/>
  <c r="V127" i="1"/>
  <c r="O127" i="1"/>
  <c r="V220" i="1"/>
  <c r="O220" i="1"/>
  <c r="AM220" i="1"/>
  <c r="R220" i="1"/>
  <c r="AM257" i="1"/>
  <c r="O257" i="1"/>
  <c r="V257" i="1"/>
  <c r="R257" i="1"/>
  <c r="V183" i="1"/>
  <c r="O183" i="1"/>
  <c r="AM183" i="1"/>
  <c r="R183" i="1"/>
  <c r="V31" i="1"/>
  <c r="R31" i="1"/>
  <c r="O31" i="1"/>
  <c r="AM31" i="1"/>
  <c r="V226" i="1"/>
  <c r="R226" i="1"/>
  <c r="AM226" i="1"/>
  <c r="O226" i="1"/>
  <c r="R39" i="1"/>
  <c r="V39" i="1"/>
  <c r="O39" i="1"/>
  <c r="AM39" i="1"/>
  <c r="R56" i="1"/>
  <c r="AM56" i="1"/>
  <c r="O56" i="1"/>
  <c r="V56" i="1"/>
  <c r="O126" i="1"/>
  <c r="V126" i="1"/>
  <c r="R126" i="1"/>
  <c r="AM126" i="1"/>
  <c r="AM184" i="1"/>
  <c r="V184" i="1"/>
  <c r="O184" i="1"/>
  <c r="R184" i="1"/>
  <c r="R41" i="1"/>
  <c r="V41" i="1"/>
  <c r="O41" i="1"/>
  <c r="AM41" i="1"/>
  <c r="O292" i="1"/>
  <c r="R292" i="1"/>
  <c r="AM292" i="1"/>
  <c r="V292" i="1"/>
  <c r="O286" i="1"/>
  <c r="AM286" i="1"/>
  <c r="R286" i="1"/>
  <c r="V286" i="1"/>
  <c r="R145" i="1"/>
  <c r="O145" i="1"/>
  <c r="V145" i="1"/>
  <c r="AM145" i="1"/>
  <c r="R143" i="1"/>
  <c r="O143" i="1"/>
  <c r="AM143" i="1"/>
  <c r="V143" i="1"/>
  <c r="AM131" i="1"/>
  <c r="V131" i="1"/>
  <c r="R131" i="1"/>
  <c r="O131" i="1"/>
  <c r="AM194" i="1"/>
  <c r="V194" i="1"/>
  <c r="R194" i="1"/>
  <c r="O194" i="1"/>
  <c r="R114" i="1"/>
  <c r="O114" i="1"/>
  <c r="AM114" i="1"/>
  <c r="V114" i="1"/>
  <c r="AM105" i="1"/>
  <c r="R105" i="1"/>
  <c r="O105" i="1"/>
  <c r="V105" i="1"/>
  <c r="AM193" i="1"/>
  <c r="O193" i="1"/>
  <c r="R193" i="1"/>
  <c r="V193" i="1"/>
  <c r="AM228" i="1"/>
  <c r="R228" i="1"/>
  <c r="O228" i="1"/>
  <c r="V228" i="1"/>
  <c r="R28" i="1"/>
  <c r="V28" i="1"/>
  <c r="AM28" i="1"/>
  <c r="O28" i="1"/>
  <c r="O136" i="1"/>
  <c r="R136" i="1"/>
  <c r="AM136" i="1"/>
  <c r="V136" i="1"/>
  <c r="O232" i="1"/>
  <c r="AM232" i="1"/>
  <c r="V232" i="1"/>
  <c r="R232" i="1"/>
  <c r="R167" i="1"/>
  <c r="AM167" i="1"/>
  <c r="O167" i="1"/>
  <c r="V167" i="1"/>
  <c r="AM8" i="1"/>
  <c r="O8" i="1"/>
  <c r="V8" i="1"/>
  <c r="R8" i="1"/>
  <c r="V268" i="1"/>
  <c r="AM268" i="1"/>
  <c r="R268" i="1"/>
  <c r="O268" i="1"/>
  <c r="R115" i="1"/>
  <c r="AM115" i="1"/>
  <c r="O115" i="1"/>
  <c r="V115" i="1"/>
  <c r="AM156" i="1"/>
  <c r="R156" i="1"/>
  <c r="O156" i="1"/>
  <c r="V156" i="1"/>
  <c r="O158" i="1"/>
  <c r="V158" i="1"/>
  <c r="R158" i="1"/>
  <c r="AM158" i="1"/>
  <c r="V164" i="1"/>
  <c r="R164" i="1"/>
  <c r="AM164" i="1"/>
  <c r="O164" i="1"/>
  <c r="V23" i="1"/>
  <c r="R23" i="1"/>
  <c r="AM23" i="1"/>
  <c r="O23" i="1"/>
  <c r="R179" i="1"/>
  <c r="V179" i="1"/>
  <c r="O179" i="1"/>
  <c r="AM179" i="1"/>
  <c r="O310" i="1"/>
  <c r="AM310" i="1"/>
  <c r="V310" i="1"/>
  <c r="R310" i="1"/>
  <c r="AM284" i="1"/>
  <c r="V284" i="1"/>
  <c r="R284" i="1"/>
  <c r="O284" i="1"/>
  <c r="AM47" i="1"/>
  <c r="V47" i="1"/>
  <c r="O47" i="1"/>
  <c r="R47" i="1"/>
  <c r="AM236" i="1"/>
  <c r="O236" i="1"/>
  <c r="V236" i="1"/>
  <c r="R236" i="1"/>
  <c r="AM174" i="1"/>
  <c r="V174" i="1"/>
  <c r="R174" i="1"/>
  <c r="O174" i="1"/>
  <c r="AM280" i="1"/>
  <c r="O280" i="1"/>
  <c r="V280" i="1"/>
  <c r="R280" i="1"/>
  <c r="AM79" i="1"/>
  <c r="O79" i="1"/>
  <c r="R79" i="1"/>
  <c r="V79" i="1"/>
  <c r="V244" i="1"/>
  <c r="O244" i="1"/>
  <c r="R244" i="1"/>
  <c r="AM244" i="1"/>
  <c r="AM274" i="1"/>
  <c r="V274" i="1"/>
  <c r="O274" i="1"/>
  <c r="R274" i="1"/>
  <c r="AM95" i="1"/>
  <c r="R95" i="1"/>
  <c r="O95" i="1"/>
  <c r="V95" i="1"/>
  <c r="AM180" i="1"/>
  <c r="V180" i="1"/>
  <c r="O180" i="1"/>
  <c r="R180" i="1"/>
  <c r="AM207" i="1"/>
  <c r="V207" i="1"/>
  <c r="R207" i="1"/>
  <c r="O207" i="1"/>
  <c r="AM81" i="1"/>
  <c r="R81" i="1"/>
  <c r="O81" i="1"/>
  <c r="V81" i="1"/>
  <c r="AM169" i="1"/>
  <c r="R169" i="1"/>
  <c r="V169" i="1"/>
  <c r="O169" i="1"/>
  <c r="R175" i="1"/>
  <c r="AM175" i="1"/>
  <c r="V175" i="1"/>
  <c r="O175" i="1"/>
  <c r="O140" i="1"/>
  <c r="AM140" i="1"/>
  <c r="R140" i="1"/>
  <c r="V140" i="1"/>
  <c r="AM100" i="1"/>
  <c r="R100" i="1"/>
  <c r="O100" i="1"/>
  <c r="V100" i="1"/>
  <c r="V211" i="1"/>
  <c r="AM211" i="1"/>
  <c r="O211" i="1"/>
  <c r="R211" i="1"/>
  <c r="R151" i="1"/>
  <c r="AM151" i="1"/>
  <c r="V151" i="1"/>
  <c r="O151" i="1"/>
  <c r="V142" i="1"/>
  <c r="R142" i="1"/>
  <c r="O142" i="1"/>
  <c r="AM142" i="1"/>
  <c r="R26" i="1"/>
  <c r="V26" i="1"/>
  <c r="AM26" i="1"/>
  <c r="O26" i="1"/>
  <c r="V40" i="1"/>
  <c r="O40" i="1"/>
  <c r="AM40" i="1"/>
  <c r="R40" i="1"/>
  <c r="O92" i="1"/>
  <c r="V92" i="1"/>
  <c r="R92" i="1"/>
  <c r="AM92" i="1"/>
  <c r="O248" i="1"/>
  <c r="AM248" i="1"/>
  <c r="V248" i="1"/>
  <c r="R248" i="1"/>
  <c r="AM270" i="1"/>
  <c r="O270" i="1"/>
  <c r="V270" i="1"/>
  <c r="R270" i="1"/>
  <c r="AM55" i="1"/>
  <c r="R55" i="1"/>
  <c r="O55" i="1"/>
  <c r="V55" i="1"/>
  <c r="V135" i="1"/>
  <c r="O135" i="1"/>
  <c r="AM135" i="1"/>
  <c r="R135" i="1"/>
  <c r="V252" i="1"/>
  <c r="O252" i="1"/>
  <c r="R252" i="1"/>
  <c r="AM252" i="1"/>
  <c r="R216" i="1"/>
  <c r="O216" i="1"/>
  <c r="V216" i="1"/>
  <c r="AM216" i="1"/>
  <c r="AM91" i="1"/>
  <c r="R91" i="1"/>
  <c r="O91" i="1"/>
  <c r="V91" i="1"/>
  <c r="AM227" i="1"/>
  <c r="O227" i="1"/>
  <c r="V227" i="1"/>
  <c r="R227" i="1"/>
  <c r="O260" i="1"/>
  <c r="V260" i="1"/>
  <c r="R260" i="1"/>
  <c r="AM260" i="1"/>
  <c r="O116" i="1"/>
  <c r="R116" i="1"/>
  <c r="V116" i="1"/>
  <c r="AM116" i="1"/>
  <c r="R154" i="1"/>
  <c r="V154" i="1"/>
  <c r="O154" i="1"/>
  <c r="AM154" i="1"/>
  <c r="O168" i="1"/>
  <c r="AM168" i="1"/>
  <c r="V168" i="1"/>
  <c r="R168" i="1"/>
  <c r="AM196" i="1"/>
  <c r="O196" i="1"/>
  <c r="V196" i="1"/>
  <c r="R196" i="1"/>
  <c r="R210" i="1"/>
  <c r="AM210" i="1"/>
  <c r="V210" i="1"/>
  <c r="O210" i="1"/>
  <c r="V110" i="1"/>
  <c r="AM110" i="1"/>
  <c r="R110" i="1"/>
  <c r="O110" i="1"/>
  <c r="V290" i="1"/>
  <c r="O290" i="1"/>
  <c r="AM290" i="1"/>
  <c r="R290" i="1"/>
  <c r="O27" i="1"/>
  <c r="R27" i="1"/>
  <c r="V27" i="1"/>
  <c r="AM27" i="1"/>
  <c r="R291" i="1"/>
  <c r="AM291" i="1"/>
  <c r="O291" i="1"/>
  <c r="V291" i="1"/>
  <c r="AM200" i="1"/>
  <c r="V200" i="1"/>
  <c r="O200" i="1"/>
  <c r="R200" i="1"/>
  <c r="O209" i="1"/>
  <c r="AM209" i="1"/>
  <c r="V209" i="1"/>
  <c r="R209" i="1"/>
  <c r="V271" i="1"/>
  <c r="AM271" i="1"/>
  <c r="R271" i="1"/>
  <c r="O271" i="1"/>
  <c r="R259" i="1"/>
  <c r="O259" i="1"/>
  <c r="AM259" i="1"/>
  <c r="V259" i="1"/>
  <c r="V243" i="1"/>
  <c r="R243" i="1"/>
  <c r="AM243" i="1"/>
  <c r="O243" i="1"/>
  <c r="V212" i="1"/>
  <c r="O212" i="1"/>
  <c r="R212" i="1"/>
  <c r="AM212" i="1"/>
  <c r="AM71" i="1"/>
  <c r="R71" i="1"/>
  <c r="O71" i="1"/>
  <c r="V71" i="1"/>
  <c r="AM238" i="1"/>
  <c r="O238" i="1"/>
  <c r="R238" i="1"/>
  <c r="V238" i="1"/>
  <c r="R155" i="1"/>
  <c r="AM155" i="1"/>
  <c r="V155" i="1"/>
  <c r="O155" i="1"/>
  <c r="O50" i="1"/>
  <c r="V50" i="1"/>
  <c r="R50" i="1"/>
  <c r="AM50" i="1"/>
  <c r="AM94" i="1"/>
  <c r="V94" i="1"/>
  <c r="R94" i="1"/>
  <c r="O94" i="1"/>
  <c r="R300" i="1"/>
  <c r="V300" i="1"/>
  <c r="AM300" i="1"/>
  <c r="O300" i="1"/>
  <c r="V178" i="1"/>
  <c r="O178" i="1"/>
  <c r="AM178" i="1"/>
  <c r="R178" i="1"/>
  <c r="AM241" i="1"/>
  <c r="O241" i="1"/>
  <c r="R241" i="1"/>
  <c r="V241" i="1"/>
  <c r="AM304" i="1"/>
  <c r="V304" i="1"/>
  <c r="R304" i="1"/>
  <c r="O304" i="1"/>
  <c r="R30" i="1"/>
  <c r="AM30" i="1"/>
  <c r="V30" i="1"/>
  <c r="O30" i="1"/>
  <c r="AM111" i="1"/>
  <c r="V111" i="1"/>
  <c r="O111" i="1"/>
  <c r="R111" i="1"/>
  <c r="R24" i="1"/>
  <c r="O24" i="1"/>
  <c r="V24" i="1"/>
  <c r="AM24" i="1"/>
  <c r="V199" i="1"/>
  <c r="AM199" i="1"/>
  <c r="R199" i="1"/>
  <c r="O199" i="1"/>
  <c r="R190" i="1"/>
  <c r="AM190" i="1"/>
  <c r="O190" i="1"/>
  <c r="V190" i="1"/>
  <c r="O76" i="1"/>
  <c r="V76" i="1"/>
  <c r="AM76" i="1"/>
  <c r="R76" i="1"/>
  <c r="V303" i="1"/>
  <c r="O303" i="1"/>
  <c r="R303" i="1"/>
  <c r="AM303" i="1"/>
  <c r="V67" i="1"/>
  <c r="O67" i="1"/>
  <c r="R67" i="1"/>
  <c r="AM67" i="1"/>
  <c r="V276" i="1"/>
  <c r="O276" i="1"/>
  <c r="R276" i="1"/>
  <c r="AM276" i="1"/>
  <c r="R12" i="1"/>
  <c r="O12" i="1"/>
  <c r="AM12" i="1"/>
  <c r="V12" i="1"/>
  <c r="O188" i="1"/>
  <c r="AM188" i="1"/>
  <c r="R188" i="1"/>
  <c r="V188" i="1"/>
  <c r="AL316" i="1"/>
  <c r="V2" i="1" l="1"/>
  <c r="P2" i="1"/>
  <c r="BC318" i="1"/>
  <c r="AC318" i="1"/>
  <c r="AU318" i="1"/>
  <c r="BC317" i="1"/>
  <c r="AU316" i="1"/>
  <c r="AM318" i="1"/>
  <c r="BC316" i="1"/>
  <c r="AC316" i="1"/>
  <c r="AT318" i="1"/>
  <c r="BJ315" i="1"/>
  <c r="BJ318" i="1"/>
  <c r="AB318" i="1"/>
  <c r="AT315" i="1"/>
  <c r="AU315" i="1"/>
  <c r="AC315" i="1"/>
  <c r="BB315" i="1"/>
  <c r="BB318" i="1"/>
  <c r="AT316" i="1"/>
  <c r="BB316" i="1"/>
  <c r="BB317" i="1"/>
  <c r="AL315" i="1"/>
  <c r="AB315" i="1"/>
  <c r="AL318" i="1"/>
  <c r="AM315" i="1"/>
  <c r="AT317" i="1"/>
  <c r="AB317" i="1"/>
  <c r="AB316" i="1"/>
  <c r="BC315" i="1"/>
  <c r="BJ317" i="1"/>
  <c r="BJ316" i="1"/>
  <c r="AL317" i="1"/>
  <c r="AU4" i="1"/>
  <c r="AU317" i="1" s="1"/>
  <c r="AM316" i="1"/>
  <c r="AH1" i="1"/>
  <c r="BN4" i="1"/>
  <c r="BK4" i="1"/>
  <c r="L4" i="1"/>
  <c r="AF316" i="1" l="1"/>
  <c r="AB320" i="1"/>
  <c r="AL320" i="1"/>
  <c r="AF318" i="1"/>
  <c r="AD4" i="1"/>
  <c r="AC317" i="1" s="1"/>
  <c r="AC320" i="1" s="1"/>
  <c r="AF320" i="1" s="1"/>
  <c r="R4" i="1"/>
  <c r="V4" i="1" l="1"/>
  <c r="AM4" i="1"/>
  <c r="AM317" i="1" s="1"/>
  <c r="AM320" i="1" s="1"/>
  <c r="AF317" i="1"/>
</calcChain>
</file>

<file path=xl/sharedStrings.xml><?xml version="1.0" encoding="utf-8"?>
<sst xmlns="http://schemas.openxmlformats.org/spreadsheetml/2006/main" count="14165" uniqueCount="4785">
  <si>
    <t>FABRIC</t>
  </si>
  <si>
    <t xml:space="preserve"> One Size</t>
  </si>
  <si>
    <t>TOTAL UNITS</t>
  </si>
  <si>
    <t>TOTAL VALUE</t>
  </si>
  <si>
    <t>~</t>
  </si>
  <si>
    <t>Black</t>
  </si>
  <si>
    <t>Navy</t>
  </si>
  <si>
    <t>White</t>
  </si>
  <si>
    <t>Grey</t>
  </si>
  <si>
    <t>Camel</t>
  </si>
  <si>
    <t>Charcoal</t>
  </si>
  <si>
    <t>Tan</t>
  </si>
  <si>
    <t>Модель</t>
  </si>
  <si>
    <t>Артикул</t>
  </si>
  <si>
    <t>Цвет</t>
  </si>
  <si>
    <t>Фото</t>
  </si>
  <si>
    <t>Себест</t>
  </si>
  <si>
    <t>Опт</t>
  </si>
  <si>
    <t>Розница</t>
  </si>
  <si>
    <t>% розн</t>
  </si>
  <si>
    <t>% опт</t>
  </si>
  <si>
    <t>Рубль</t>
  </si>
  <si>
    <t>Опт -20%</t>
  </si>
  <si>
    <t>Ice</t>
  </si>
  <si>
    <t>Origin</t>
  </si>
  <si>
    <t>Вайлдберриз</t>
  </si>
  <si>
    <t>os</t>
  </si>
  <si>
    <t>s</t>
  </si>
  <si>
    <t>m</t>
  </si>
  <si>
    <t>l</t>
  </si>
  <si>
    <t>xl</t>
  </si>
  <si>
    <t>BAILEY AW15 DISTRIBUTOR PRICE LIST (EURO, USD)</t>
  </si>
  <si>
    <t>STYLE NO.</t>
  </si>
  <si>
    <t>STYLE NAME</t>
  </si>
  <si>
    <t>EUROPE DISTRIBUTOR (€)</t>
  </si>
  <si>
    <t>EUROPE DISTRIBUTOR ($)</t>
  </si>
  <si>
    <t>Albin</t>
  </si>
  <si>
    <t>Antis</t>
  </si>
  <si>
    <t>Antone</t>
  </si>
  <si>
    <t>Arvid</t>
  </si>
  <si>
    <t>Atmore</t>
  </si>
  <si>
    <t>Baron</t>
  </si>
  <si>
    <t>Barr</t>
  </si>
  <si>
    <t>Benny</t>
  </si>
  <si>
    <t>Bertram</t>
  </si>
  <si>
    <t>Billy</t>
  </si>
  <si>
    <t>Blixen</t>
  </si>
  <si>
    <t>Bollen</t>
  </si>
  <si>
    <t>Brandt</t>
  </si>
  <si>
    <t>Briar</t>
  </si>
  <si>
    <t>Britten</t>
  </si>
  <si>
    <t>Cartan</t>
  </si>
  <si>
    <t>Casper</t>
  </si>
  <si>
    <t>Castro</t>
  </si>
  <si>
    <t>Claud</t>
  </si>
  <si>
    <t>Cloyd</t>
  </si>
  <si>
    <t>Cole</t>
  </si>
  <si>
    <t>Cosgrove</t>
  </si>
  <si>
    <t>Craven</t>
  </si>
  <si>
    <t>Curtis</t>
  </si>
  <si>
    <t>Dalton</t>
  </si>
  <si>
    <t>Darron</t>
  </si>
  <si>
    <t>Dean</t>
  </si>
  <si>
    <t>Delbert</t>
  </si>
  <si>
    <t>Delin</t>
  </si>
  <si>
    <t>Derby</t>
  </si>
  <si>
    <t>Dorsan</t>
  </si>
  <si>
    <t>Dorsey</t>
  </si>
  <si>
    <t>Draper III</t>
  </si>
  <si>
    <t>Duffy II</t>
  </si>
  <si>
    <t>Edsel</t>
  </si>
  <si>
    <t>Elwin</t>
  </si>
  <si>
    <t>English Derby</t>
  </si>
  <si>
    <t>Evans</t>
  </si>
  <si>
    <t>Evert</t>
  </si>
  <si>
    <t>Fedora</t>
  </si>
  <si>
    <t>Fimm</t>
  </si>
  <si>
    <t>Frost</t>
  </si>
  <si>
    <t>Galvin  Tweed</t>
  </si>
  <si>
    <t>Galvin  Wool</t>
  </si>
  <si>
    <t>Galvin Herringbone</t>
  </si>
  <si>
    <t>Galvin Plaid</t>
  </si>
  <si>
    <t>Garren</t>
  </si>
  <si>
    <t>Glasby</t>
  </si>
  <si>
    <t>Godfather</t>
  </si>
  <si>
    <t>Graham</t>
  </si>
  <si>
    <t>Granard</t>
  </si>
  <si>
    <t>Guron</t>
  </si>
  <si>
    <t>Haden</t>
  </si>
  <si>
    <t>Hallam</t>
  </si>
  <si>
    <t>Harker</t>
  </si>
  <si>
    <t>Haskin</t>
  </si>
  <si>
    <t>Hiram</t>
  </si>
  <si>
    <t>Hogan</t>
  </si>
  <si>
    <t>Hollis</t>
  </si>
  <si>
    <t>Hopper</t>
  </si>
  <si>
    <t>Hurn</t>
  </si>
  <si>
    <t>Ike</t>
  </si>
  <si>
    <t>Jackman</t>
  </si>
  <si>
    <t>Jett</t>
  </si>
  <si>
    <t>Jowdy</t>
  </si>
  <si>
    <t>Kluge</t>
  </si>
  <si>
    <t>Landis</t>
  </si>
  <si>
    <t>Langham</t>
  </si>
  <si>
    <t>Lazar</t>
  </si>
  <si>
    <t>Lerner</t>
  </si>
  <si>
    <t>Lodge</t>
  </si>
  <si>
    <t xml:space="preserve">Lord Herringbone </t>
  </si>
  <si>
    <t xml:space="preserve">Lord Nailhead </t>
  </si>
  <si>
    <t>Lord Plaid</t>
  </si>
  <si>
    <t xml:space="preserve">Lord Wool </t>
  </si>
  <si>
    <t>Luther</t>
  </si>
  <si>
    <t>Mader</t>
  </si>
  <si>
    <t>Mahlon</t>
  </si>
  <si>
    <t>Meade</t>
  </si>
  <si>
    <t>Mears</t>
  </si>
  <si>
    <t>Menaker</t>
  </si>
  <si>
    <t>Mendoza</t>
  </si>
  <si>
    <t>Mickey</t>
  </si>
  <si>
    <t>Nathaniel</t>
  </si>
  <si>
    <t>Nobis</t>
  </si>
  <si>
    <t>Noble</t>
  </si>
  <si>
    <t>Noclin</t>
  </si>
  <si>
    <t>Obie</t>
  </si>
  <si>
    <t>Olin</t>
  </si>
  <si>
    <t>Ormond</t>
  </si>
  <si>
    <t>Parslow</t>
  </si>
  <si>
    <t>Perry</t>
  </si>
  <si>
    <t>Port</t>
  </si>
  <si>
    <t>Ragon</t>
  </si>
  <si>
    <t>Rathbone</t>
  </si>
  <si>
    <t>Riff</t>
  </si>
  <si>
    <t>Rylace</t>
  </si>
  <si>
    <t>Seddon</t>
  </si>
  <si>
    <t>Shapton</t>
  </si>
  <si>
    <t>Silko</t>
  </si>
  <si>
    <t>Smit</t>
  </si>
  <si>
    <t>Stockton</t>
  </si>
  <si>
    <t>Tallinn</t>
  </si>
  <si>
    <t>Taxten</t>
  </si>
  <si>
    <t>Templer</t>
  </si>
  <si>
    <t>Tensen</t>
  </si>
  <si>
    <t>Thurton</t>
  </si>
  <si>
    <t>Timson</t>
  </si>
  <si>
    <t>Tino</t>
  </si>
  <si>
    <t>Turin</t>
  </si>
  <si>
    <t>Vega</t>
  </si>
  <si>
    <t>Verner</t>
  </si>
  <si>
    <t>Vernon</t>
  </si>
  <si>
    <t>Vito</t>
  </si>
  <si>
    <t>Wardell</t>
  </si>
  <si>
    <t>Werbow</t>
  </si>
  <si>
    <t>Werner</t>
  </si>
  <si>
    <t>Whitaker</t>
  </si>
  <si>
    <t>Writer</t>
  </si>
  <si>
    <t>Wynn</t>
  </si>
  <si>
    <t>FOB USA</t>
  </si>
  <si>
    <t>FOB EUROPE</t>
  </si>
  <si>
    <t>Наличие</t>
  </si>
  <si>
    <t>25338BH</t>
  </si>
  <si>
    <t>Adams</t>
  </si>
  <si>
    <t>25140BH</t>
  </si>
  <si>
    <t>Agentur</t>
  </si>
  <si>
    <t>37173BH</t>
  </si>
  <si>
    <t>Ammon</t>
  </si>
  <si>
    <t>13730BH</t>
  </si>
  <si>
    <t>Ashmore</t>
  </si>
  <si>
    <t>37172BH</t>
  </si>
  <si>
    <t>Bogan</t>
  </si>
  <si>
    <t>25472BH</t>
  </si>
  <si>
    <t>Botsford</t>
  </si>
  <si>
    <t>25471BH</t>
  </si>
  <si>
    <t>Byles</t>
  </si>
  <si>
    <t>25337BH</t>
  </si>
  <si>
    <t>Cain</t>
  </si>
  <si>
    <t>70601BH</t>
  </si>
  <si>
    <t>Chipman</t>
  </si>
  <si>
    <t>37311BH</t>
  </si>
  <si>
    <t>Collister</t>
  </si>
  <si>
    <t>25474BH</t>
  </si>
  <si>
    <t>Cove</t>
  </si>
  <si>
    <t>71001BH</t>
  </si>
  <si>
    <t>Criss</t>
  </si>
  <si>
    <t>70580BH</t>
  </si>
  <si>
    <t>Crowe</t>
  </si>
  <si>
    <t>61423BH</t>
  </si>
  <si>
    <t>Davies</t>
  </si>
  <si>
    <t>25478BH</t>
  </si>
  <si>
    <t>Deren</t>
  </si>
  <si>
    <t>Dormer</t>
  </si>
  <si>
    <t>Galvin Stripe Herringbone</t>
  </si>
  <si>
    <t>Galvin Windowpane Plaid</t>
  </si>
  <si>
    <t>25479BH</t>
  </si>
  <si>
    <t>Gellerth</t>
  </si>
  <si>
    <t>25476BH</t>
  </si>
  <si>
    <t>Gober</t>
  </si>
  <si>
    <t>70607BH</t>
  </si>
  <si>
    <t>Goldring</t>
  </si>
  <si>
    <t>38340BH</t>
  </si>
  <si>
    <t xml:space="preserve">Gysin  </t>
  </si>
  <si>
    <t>62000BH</t>
  </si>
  <si>
    <t>Haber</t>
  </si>
  <si>
    <t>37313BH</t>
  </si>
  <si>
    <t>Hender</t>
  </si>
  <si>
    <t>38341BH</t>
  </si>
  <si>
    <t>Hillman</t>
  </si>
  <si>
    <t>Inglis</t>
  </si>
  <si>
    <t>37174BH</t>
  </si>
  <si>
    <t>Kinnon</t>
  </si>
  <si>
    <t>70605BH</t>
  </si>
  <si>
    <t>Lapkus</t>
  </si>
  <si>
    <t>Lord Stripe Herringbone</t>
  </si>
  <si>
    <t>Lord Windowpane Plaid</t>
  </si>
  <si>
    <t>47007BH</t>
  </si>
  <si>
    <t>Lydon</t>
  </si>
  <si>
    <t>25138BH</t>
  </si>
  <si>
    <t>Pelham</t>
  </si>
  <si>
    <t>25470BH</t>
  </si>
  <si>
    <t>Pinckney</t>
  </si>
  <si>
    <t>25473BH</t>
  </si>
  <si>
    <t>Rand</t>
  </si>
  <si>
    <t>61422BH</t>
  </si>
  <si>
    <t>Redd</t>
  </si>
  <si>
    <t>25139BH</t>
  </si>
  <si>
    <t>Richie</t>
  </si>
  <si>
    <t>70608BH</t>
  </si>
  <si>
    <t>Richter</t>
  </si>
  <si>
    <t>25475BH</t>
  </si>
  <si>
    <t>Rickett</t>
  </si>
  <si>
    <t>25477BH</t>
  </si>
  <si>
    <t>Rockburn</t>
  </si>
  <si>
    <t>70612BH</t>
  </si>
  <si>
    <t>Royon</t>
  </si>
  <si>
    <t>70613BH</t>
  </si>
  <si>
    <t>Sperling</t>
  </si>
  <si>
    <t>61421BH</t>
  </si>
  <si>
    <t>Templer II</t>
  </si>
  <si>
    <t>70609BH</t>
  </si>
  <si>
    <t>Wescoat</t>
  </si>
  <si>
    <t>37171BH</t>
  </si>
  <si>
    <t>Winters</t>
  </si>
  <si>
    <t>AW 16</t>
  </si>
  <si>
    <t>FOB PRICE (eur)</t>
  </si>
  <si>
    <t>Кепка BAILEY арт. 1365 GRAHAM (бежевый) {tan}</t>
  </si>
  <si>
    <t>21-017-14-61</t>
  </si>
  <si>
    <t>21-175-09-59</t>
  </si>
  <si>
    <t>21-316-09-59</t>
  </si>
  <si>
    <t>21-048-09-59</t>
  </si>
  <si>
    <t>Шляпа BAILEY арт. 22757BH SALTER (бежевый) {natural}</t>
  </si>
  <si>
    <t>21-271-12-59</t>
  </si>
  <si>
    <t>Шляпа BAILEY арт. 37304 HIRAM (бордовый) {garnet}</t>
  </si>
  <si>
    <t>Шляпа BAILEY арт. 38340BH GYSIN (черный) {Black}</t>
  </si>
  <si>
    <t>21-269-13-57</t>
  </si>
  <si>
    <t>Шляпа BAILEY арт. 6129 ANTONE (рыжий) {сognac}</t>
  </si>
  <si>
    <t>21-012-09-59</t>
  </si>
  <si>
    <t>Шляпа BAILEY арт. 7002 FEDORA (черный) {blk}</t>
  </si>
  <si>
    <t>21-068-09-59</t>
  </si>
  <si>
    <t>Шляпа BAILEY арт. 70580BH CROWE (серый) {steel}</t>
  </si>
  <si>
    <t>21-301-06-57</t>
  </si>
  <si>
    <t>21-334-14-59</t>
  </si>
  <si>
    <t>70600BH</t>
  </si>
  <si>
    <t>Burgundy</t>
  </si>
  <si>
    <t>W151XA</t>
  </si>
  <si>
    <t>W151XAO</t>
  </si>
  <si>
    <t>W1520A</t>
  </si>
  <si>
    <t>W1510A</t>
  </si>
  <si>
    <t>W1507A</t>
  </si>
  <si>
    <t>W1507AO</t>
  </si>
  <si>
    <t>W1505A</t>
  </si>
  <si>
    <t>W1505AO</t>
  </si>
  <si>
    <t>W0604A</t>
  </si>
  <si>
    <t>W1503B</t>
  </si>
  <si>
    <t>W1503C</t>
  </si>
  <si>
    <t>W1503D</t>
  </si>
  <si>
    <t>W1503E</t>
  </si>
  <si>
    <t>W1603A</t>
  </si>
  <si>
    <t>W1603B</t>
  </si>
  <si>
    <t>W0602G</t>
  </si>
  <si>
    <t>W0702A</t>
  </si>
  <si>
    <t>W0702F</t>
  </si>
  <si>
    <t>WR0602H</t>
  </si>
  <si>
    <t>423-2</t>
  </si>
  <si>
    <t>W0602F</t>
  </si>
  <si>
    <t>W1602B</t>
  </si>
  <si>
    <t>W1502A</t>
  </si>
  <si>
    <t>W1002G</t>
  </si>
  <si>
    <t>WR0602B</t>
  </si>
  <si>
    <t>COLT</t>
  </si>
  <si>
    <t>BUCKY</t>
  </si>
  <si>
    <t>W07LFZ</t>
  </si>
  <si>
    <t>VIVIENNE</t>
  </si>
  <si>
    <t>W15RDC</t>
  </si>
  <si>
    <t>W16RDA</t>
  </si>
  <si>
    <t>W16RDC</t>
  </si>
  <si>
    <t>G14</t>
  </si>
  <si>
    <t>G15</t>
  </si>
  <si>
    <t>W05LFD</t>
  </si>
  <si>
    <t>W05LFG</t>
  </si>
  <si>
    <t>W05LFJ</t>
  </si>
  <si>
    <t>W05LFK</t>
  </si>
  <si>
    <t>W05LFO</t>
  </si>
  <si>
    <t>W05LFP</t>
  </si>
  <si>
    <t>W08LFE</t>
  </si>
  <si>
    <t>W14LFD</t>
  </si>
  <si>
    <t>W15LFA</t>
  </si>
  <si>
    <t>W15LFF</t>
  </si>
  <si>
    <t>Morgan</t>
  </si>
  <si>
    <t>Montrose</t>
  </si>
  <si>
    <t>Columbia</t>
  </si>
  <si>
    <t>Chisolm</t>
  </si>
  <si>
    <t>Firehole</t>
  </si>
  <si>
    <t>Rider</t>
  </si>
  <si>
    <t>Three D</t>
  </si>
  <si>
    <t>Caliber</t>
  </si>
  <si>
    <t>СВОБОДНЫЙ СКЛАД</t>
  </si>
  <si>
    <t>ЗАКАЗ</t>
  </si>
  <si>
    <t>xxl</t>
  </si>
  <si>
    <t>21-175-09-61</t>
  </si>
  <si>
    <t>Кепка BAILEY арт. 25474BH COVE (черный) {grey plaid}</t>
  </si>
  <si>
    <t>AW 17</t>
  </si>
  <si>
    <t>Style Number</t>
  </si>
  <si>
    <t>Style Name</t>
  </si>
  <si>
    <t>Europe DIST (€)</t>
  </si>
  <si>
    <t>14530BH</t>
  </si>
  <si>
    <t>Bankhead</t>
  </si>
  <si>
    <t>71002BH</t>
  </si>
  <si>
    <t>Barkley</t>
  </si>
  <si>
    <t>13731BH</t>
  </si>
  <si>
    <t>Boley</t>
  </si>
  <si>
    <t>47010BH</t>
  </si>
  <si>
    <t>Bradford</t>
  </si>
  <si>
    <t>10000BH</t>
  </si>
  <si>
    <t>Briles</t>
  </si>
  <si>
    <t>25468</t>
  </si>
  <si>
    <t>25141BH</t>
  </si>
  <si>
    <t>Brodie</t>
  </si>
  <si>
    <t>14537BH</t>
  </si>
  <si>
    <t>Brum</t>
  </si>
  <si>
    <t>14536BH</t>
  </si>
  <si>
    <t>Brunner</t>
  </si>
  <si>
    <t>25482BH</t>
  </si>
  <si>
    <t>Bryant</t>
  </si>
  <si>
    <t>70623BH</t>
  </si>
  <si>
    <t>Chesley</t>
  </si>
  <si>
    <t>25484BH</t>
  </si>
  <si>
    <t>Clapcott</t>
  </si>
  <si>
    <t>61425BH</t>
  </si>
  <si>
    <t>Clement</t>
  </si>
  <si>
    <t>14533BH</t>
  </si>
  <si>
    <t>Coeburn</t>
  </si>
  <si>
    <t>20001BH</t>
  </si>
  <si>
    <t>Colver</t>
  </si>
  <si>
    <t>25483BH</t>
  </si>
  <si>
    <t>Cordero</t>
  </si>
  <si>
    <t>70626BH</t>
  </si>
  <si>
    <t>Dodgson</t>
  </si>
  <si>
    <t>47008BH</t>
  </si>
  <si>
    <t>Doran</t>
  </si>
  <si>
    <t>25486BH</t>
  </si>
  <si>
    <t>Falc</t>
  </si>
  <si>
    <t>25142BH</t>
  </si>
  <si>
    <t>Falconer</t>
  </si>
  <si>
    <t>47009BH</t>
  </si>
  <si>
    <t>Flume</t>
  </si>
  <si>
    <t>25212</t>
  </si>
  <si>
    <t>25220</t>
  </si>
  <si>
    <t>25211</t>
  </si>
  <si>
    <t>Galvin Tweed</t>
  </si>
  <si>
    <t>25210</t>
  </si>
  <si>
    <t>Galvin Wool</t>
  </si>
  <si>
    <t>25242BH</t>
  </si>
  <si>
    <t>Galvin Wool Twill</t>
  </si>
  <si>
    <t>70616BH</t>
  </si>
  <si>
    <t>Gandy</t>
  </si>
  <si>
    <t>Hamley</t>
  </si>
  <si>
    <t>70618BH</t>
  </si>
  <si>
    <t>Hancock</t>
  </si>
  <si>
    <t>37176BH</t>
  </si>
  <si>
    <t>Hereford</t>
  </si>
  <si>
    <t>70615BH</t>
  </si>
  <si>
    <t>Horton</t>
  </si>
  <si>
    <t>14532BH</t>
  </si>
  <si>
    <t>Hughey</t>
  </si>
  <si>
    <t>70625BH</t>
  </si>
  <si>
    <t>Hutchins</t>
  </si>
  <si>
    <t>70624BH</t>
  </si>
  <si>
    <t>Kesey</t>
  </si>
  <si>
    <t>25491BH</t>
  </si>
  <si>
    <t>Koser</t>
  </si>
  <si>
    <t>25487BH</t>
  </si>
  <si>
    <t>Kottler</t>
  </si>
  <si>
    <t>71614BH</t>
  </si>
  <si>
    <t>Lanth</t>
  </si>
  <si>
    <t>25111</t>
  </si>
  <si>
    <t>25485BH</t>
  </si>
  <si>
    <t>Leff</t>
  </si>
  <si>
    <t>20000BH</t>
  </si>
  <si>
    <t>Lelan</t>
  </si>
  <si>
    <t>Lord Herringbone</t>
  </si>
  <si>
    <t>Lord Nailhead</t>
  </si>
  <si>
    <t>Lord Wool</t>
  </si>
  <si>
    <t>25241BH</t>
  </si>
  <si>
    <t>Lord Wool Twill</t>
  </si>
  <si>
    <t>14535BH</t>
  </si>
  <si>
    <t>Marty</t>
  </si>
  <si>
    <t>70617BH</t>
  </si>
  <si>
    <t>Meren</t>
  </si>
  <si>
    <t>25440</t>
  </si>
  <si>
    <t>47011BH</t>
  </si>
  <si>
    <t>Palance</t>
  </si>
  <si>
    <t>70602BH</t>
  </si>
  <si>
    <t>Pierpont</t>
  </si>
  <si>
    <t>70622BH</t>
  </si>
  <si>
    <t>Prindle</t>
  </si>
  <si>
    <t>25488BH</t>
  </si>
  <si>
    <t>Purdy</t>
  </si>
  <si>
    <t>61424BH</t>
  </si>
  <si>
    <t>Ralat</t>
  </si>
  <si>
    <t>70620BH</t>
  </si>
  <si>
    <t>Rhode</t>
  </si>
  <si>
    <t>25490BH</t>
  </si>
  <si>
    <t>Salko</t>
  </si>
  <si>
    <t>Shupp II</t>
  </si>
  <si>
    <t>25339BH</t>
  </si>
  <si>
    <t>Stokes</t>
  </si>
  <si>
    <t>70619BH</t>
  </si>
  <si>
    <t>Sturges</t>
  </si>
  <si>
    <t>25481BH</t>
  </si>
  <si>
    <t>Waddell</t>
  </si>
  <si>
    <t>25480BH</t>
  </si>
  <si>
    <t>Wyman</t>
  </si>
  <si>
    <t>61 XL</t>
  </si>
  <si>
    <t>63 XXL</t>
  </si>
  <si>
    <t>57 M</t>
  </si>
  <si>
    <t>59 L</t>
  </si>
  <si>
    <t>Кепка BAILEY арт. 25210 GALVIN WOOL (песочный) {camel}</t>
  </si>
  <si>
    <t>55 S</t>
  </si>
  <si>
    <t>21-003-09-55</t>
  </si>
  <si>
    <t>Кепка BAILEY арт. 25210 GALVIN WOOL (черный) {black}</t>
  </si>
  <si>
    <t>Кепка BAILEY арт. 25210 GALVIN WOOL (коричневый) {brown}</t>
  </si>
  <si>
    <t>21-003-14-59</t>
  </si>
  <si>
    <t>Кепка BAILEY арт. 25210 GALVIN WOOL (темно-синий) {navy}</t>
  </si>
  <si>
    <t>21-003-16-61</t>
  </si>
  <si>
    <t>Шляпа BAILEY арт. 7005 CURTIS (черный) {black}</t>
  </si>
  <si>
    <t>21-009-09-57</t>
  </si>
  <si>
    <t>21-009-09-59</t>
  </si>
  <si>
    <t>21-009-09-61</t>
  </si>
  <si>
    <t>Шляпа BAILEY арт. 37158 BRANDT (серый) {black mix}</t>
  </si>
  <si>
    <t>21-010-08-57</t>
  </si>
  <si>
    <t>Шляпа BAILEY арт. 37158 BRANDT (черный) {black}</t>
  </si>
  <si>
    <t>21-010-09-57</t>
  </si>
  <si>
    <t>21-012-09-57</t>
  </si>
  <si>
    <t>Шляпа BAILEY арт. 7001 TINO (черный) {black}</t>
  </si>
  <si>
    <t>21-012-16-57</t>
  </si>
  <si>
    <t>Шляпа BAILEY арт. 7001 TINO (темно-синий) {navy}</t>
  </si>
  <si>
    <t>21-012-16-59</t>
  </si>
  <si>
    <t>21-012-16-61</t>
  </si>
  <si>
    <t>Шляпа BAILEY арт. 7001 TINO (красный) {red}</t>
  </si>
  <si>
    <t>Кепка BAILEY арт. 25211 GALVIN TWEED (коричневый) {brown}</t>
  </si>
  <si>
    <t>21-018-02-57</t>
  </si>
  <si>
    <t>Кепка BAILEY арт. 1365 GRAHAM (черный) {black}</t>
  </si>
  <si>
    <t>Шляпа BAILEY арт. 1369 JACKMAN (серый) {dk.brown}</t>
  </si>
  <si>
    <t>Шляпа BAILEY арт. 1451 JETT PORK PIE (черный) {black}</t>
  </si>
  <si>
    <t>21-048-09-58</t>
  </si>
  <si>
    <t>58 M/L</t>
  </si>
  <si>
    <t>21-048-09-60</t>
  </si>
  <si>
    <t>60 L/XL</t>
  </si>
  <si>
    <t>Шляпа BAILEY арт. 3817 GODFATHER (черный) {Black}</t>
  </si>
  <si>
    <t>21-059-09-59</t>
  </si>
  <si>
    <t>21-065-09-55</t>
  </si>
  <si>
    <t>Шляпа BAILEY арт. 6109 ENGLISH DERBY (черный) {Black}</t>
  </si>
  <si>
    <t>21-065-09-57</t>
  </si>
  <si>
    <t>21-065-09-59</t>
  </si>
  <si>
    <t>21-065-09-61</t>
  </si>
  <si>
    <t>21-068-09-57</t>
  </si>
  <si>
    <t>Шляпа BAILEY арт. 7006 BRIAR (черный) {black}</t>
  </si>
  <si>
    <t>Шляпа BAILEY арт. 7021 DARRON (черный) {black}</t>
  </si>
  <si>
    <t>21-072-09-59</t>
  </si>
  <si>
    <t>ONE</t>
  </si>
  <si>
    <t>Шляпа BAILEY арт. 63200 SPENCER (коричневый) {pecan}</t>
  </si>
  <si>
    <t>21-139-13-59</t>
  </si>
  <si>
    <t>Шляпа BAILEY арт. 81695 MANNESROE (кремовый / бежевый) {ivory}</t>
  </si>
  <si>
    <t>Кепка BAILEY арт. 25212 GALVIN HERRINGBONE (черный) {black}</t>
  </si>
  <si>
    <t>Шляпа BAILEY арт. 22721 BROOKS (белый) {media bleach}</t>
  </si>
  <si>
    <t>Кепка BAILEY арт. 25458 SMIT (синий) {navy}</t>
  </si>
  <si>
    <t>21-247-06-59</t>
  </si>
  <si>
    <t>Шляпа BAILEY арт. 37304 HIRAM (синий) {imperial blue}</t>
  </si>
  <si>
    <t>21-271-06-57</t>
  </si>
  <si>
    <t>21-271-06-59</t>
  </si>
  <si>
    <t>Шляпа BAILEY арт. 37304 HIRAM (черный) {black}</t>
  </si>
  <si>
    <t>21-271-09-57</t>
  </si>
  <si>
    <t>21-271-12-57</t>
  </si>
  <si>
    <t>21-275-09-61</t>
  </si>
  <si>
    <t>Шляпа BAILEY арт. 13730BH ASHMORE (черный) {black}</t>
  </si>
  <si>
    <t>21-287-09-59</t>
  </si>
  <si>
    <t>21-298-09-61</t>
  </si>
  <si>
    <t>Шляпа BAILEY арт. 70600BH INGLIS (синий) {imperial blue}</t>
  </si>
  <si>
    <t>21-300-06-57</t>
  </si>
  <si>
    <t>Шляпа BAILEY арт. 70601BH CHIPMAN (синий) {imperial blue}</t>
  </si>
  <si>
    <t>Шляпа BAILEY арт. 6127 EDSEL (черный) {black}</t>
  </si>
  <si>
    <t>Шляпа BAILEY арт. 6140 DRAPER III (черный) {black}</t>
  </si>
  <si>
    <t>Шляпа BAILEY арт. 37171BH WINTERS (черный) {black}</t>
  </si>
  <si>
    <t>21-322-09-59</t>
  </si>
  <si>
    <t>Шляпа BAILEY арт. 37173BH AMMON (серый) {steel}</t>
  </si>
  <si>
    <t>Шляпа BAILEY арт. 37173BH AMMON (черный) {black}</t>
  </si>
  <si>
    <t>21-324-09-57</t>
  </si>
  <si>
    <t>Шляпа BAILEY арт. 70605BH LAPKUS (коричневый) {cognac}</t>
  </si>
  <si>
    <t>21-337-16-57</t>
  </si>
  <si>
    <t>21-363-14-59</t>
  </si>
  <si>
    <t>Шляпа BAILEY арт. 37313BH Hender (коричневый) {walnut}</t>
  </si>
  <si>
    <t>Шляпа BAILEY арт. 22767BH Alfer (белый) {media.bleach}</t>
  </si>
  <si>
    <t>21-374-02-57</t>
  </si>
  <si>
    <t>21-385-02-57</t>
  </si>
  <si>
    <t>Кепка BAILEY арт. 25240 GALVIN STRIPE (серый) {grey}</t>
  </si>
  <si>
    <t>21-411-08-57</t>
  </si>
  <si>
    <t>14531BH</t>
  </si>
  <si>
    <t>7034</t>
  </si>
  <si>
    <t>7006</t>
  </si>
  <si>
    <t>7005</t>
  </si>
  <si>
    <t>3816</t>
  </si>
  <si>
    <t>7002</t>
  </si>
  <si>
    <t>3817</t>
  </si>
  <si>
    <t>7001</t>
  </si>
  <si>
    <t>37158</t>
  </si>
  <si>
    <t>70621BH</t>
  </si>
  <si>
    <t>Шляпа BAILEY арт. 1369 JACKMAN (бордовый) {burgundy}</t>
  </si>
  <si>
    <t>21-427-14-59</t>
  </si>
  <si>
    <t>21-432-09-59</t>
  </si>
  <si>
    <t>Шляпа BAILEY арт. 20001BH COLVER (черный) {black}</t>
  </si>
  <si>
    <t>Шляпа BAILEY арт. 37171BH WINTERS (коричневый) {saddle}</t>
  </si>
  <si>
    <t>Шляпа BAILEY арт. 37171BH WINTERS (синий) {peacoat}</t>
  </si>
  <si>
    <t>21-323-06-59</t>
  </si>
  <si>
    <t>Шляпа BAILEY арт. 37172BH BOGAN (синий) {peacoat}</t>
  </si>
  <si>
    <t>21-324-06-59</t>
  </si>
  <si>
    <t>Шляпа BAILEY арт. 37173BH AMMON (синий) {peacoat}</t>
  </si>
  <si>
    <t>21-434-09-59</t>
  </si>
  <si>
    <t>Шляпа BAILEY арт. 47008BH DORAN (черный) {black}</t>
  </si>
  <si>
    <t>21-436-09-59</t>
  </si>
  <si>
    <t>Шляпа BAILEY арт. 47010BH BRADFORD (черный) {black}</t>
  </si>
  <si>
    <t>Шляпа BAILEY арт. 61424BH RALAT (черный) {black}</t>
  </si>
  <si>
    <t>Шляпа BAILEY арт. 7005 CURTIS (кирпичный) {brick}</t>
  </si>
  <si>
    <t>Шляпа BAILEY арт. 7005 CURTIS (кремовый) {antique}</t>
  </si>
  <si>
    <t>21-440-09-59</t>
  </si>
  <si>
    <t>Шляпа BAILEY арт. 70618BH HANCOCK (черный) {black}</t>
  </si>
  <si>
    <t>Шляпа BAILEY арт. 71001BH CRISS (серый) {mink}</t>
  </si>
  <si>
    <t>21-337-09-59</t>
  </si>
  <si>
    <t>21-445-02-59</t>
  </si>
  <si>
    <t>21-445-06-59</t>
  </si>
  <si>
    <t>Шляпа BAILEY арт. 71002BH BARKLEY (синий) {navy}</t>
  </si>
  <si>
    <t>21-445-09-59</t>
  </si>
  <si>
    <t>Шляпа BAILEY арт. 71002BH BARKLEY (черный) {black}</t>
  </si>
  <si>
    <t>21-446-09-59</t>
  </si>
  <si>
    <t>Шляпа BAILEY арт. 71614BH LANTH (черный) {black}</t>
  </si>
  <si>
    <t>Кепка BAILEY арт. 1365 GRAHAM (оливковый) {olive}</t>
  </si>
  <si>
    <t>21-018-03-59</t>
  </si>
  <si>
    <t>Кепка BAILEY арт. 1365 GRAHAM (синий) {navy}</t>
  </si>
  <si>
    <t>21-018-09-59</t>
  </si>
  <si>
    <t>21-018-09-61</t>
  </si>
  <si>
    <t>Кепка BAILEY арт. 25111 LAZAR (коричневый) {dkbr}</t>
  </si>
  <si>
    <t>21-021-14-59</t>
  </si>
  <si>
    <t>21-275-11-57</t>
  </si>
  <si>
    <t>Кепка BAILEY арт. 25241BH LORD WOOL TWILL (синий) {cadet}</t>
  </si>
  <si>
    <t>21-516-06-61</t>
  </si>
  <si>
    <t>21-516-05-59</t>
  </si>
  <si>
    <t>Кепка BAILEY арт. 25241BH LORD WOOL TWILL (темно-серый) {charcoal}</t>
  </si>
  <si>
    <t>21-318-08-57</t>
  </si>
  <si>
    <t>Кепка BAILEY арт. 25476BH GOBER (серый) {grey}</t>
  </si>
  <si>
    <t>Кепка BAILEY арт. 25480BH WYMAN (черный) {black dot}</t>
  </si>
  <si>
    <t>21-414-09-61</t>
  </si>
  <si>
    <t>Кепка BAILEY арт. 90103BH CHIRON (голубой) {light blue plaid}</t>
  </si>
  <si>
    <t>21-267-03-59</t>
  </si>
  <si>
    <t>Шляпа BAILEY арт. 1362 DALTON (оливковый) {olive}</t>
  </si>
  <si>
    <t>Шляпа BAILEY арт. 1369 JACKMAN (темно-серый) {charcoal}</t>
  </si>
  <si>
    <t>Шляпа BAILEY арт. 14530BH Bankhead (коричневый) {bitter chocolate}</t>
  </si>
  <si>
    <t>Шляпа BAILEY арт. 22721 BROOKS (синий) {denim}</t>
  </si>
  <si>
    <t>Шляпа BAILEY арт. 22721 BROOKS (темно-коричневый) {brown}</t>
  </si>
  <si>
    <t>21-209-99-61</t>
  </si>
  <si>
    <t>Шляпа BAILEY арт. 22764BH CUDMORE (бежевый / коричневый) {whiskey}</t>
  </si>
  <si>
    <t>21-450-73-59</t>
  </si>
  <si>
    <t>Шляпа BAILEY арт. 22766BH GROFF (бежевый) {natural}</t>
  </si>
  <si>
    <t>21-374-02-59</t>
  </si>
  <si>
    <t>21-373-17-58</t>
  </si>
  <si>
    <t>Шляпа BAILEY арт. 22773BH GELHORN (оливковый) {olive}</t>
  </si>
  <si>
    <t>Шляпа BAILEY арт. 22776BH CUBAN (коричневый) {sienna}</t>
  </si>
  <si>
    <t>21-481-03-57</t>
  </si>
  <si>
    <t>Шляпа BAILEY арт. 22780BH COLLONADE (оливковый) {dark olive}</t>
  </si>
  <si>
    <t>Шляпа BAILEY арт. 37171BH WINTERS (серый) {steel}</t>
  </si>
  <si>
    <t>21-322-06-61</t>
  </si>
  <si>
    <t>21-324-06-57</t>
  </si>
  <si>
    <t>Шляпа BAILEY арт. 3813 ICE (черный) {blk}</t>
  </si>
  <si>
    <t>21-057-09-57</t>
  </si>
  <si>
    <t>21-057-09-59</t>
  </si>
  <si>
    <t>Шляпа BAILEY арт. 3816 DERBY (белый) {white}</t>
  </si>
  <si>
    <t>21-058-17-59</t>
  </si>
  <si>
    <t>21-058-17-61</t>
  </si>
  <si>
    <t>21-305-09-61</t>
  </si>
  <si>
    <t>21-308-09-57</t>
  </si>
  <si>
    <t>21-437-09-57</t>
  </si>
  <si>
    <t>Шляпа BAILEY арт. 63112 HANSON (белый / серый) {natural.alloy}</t>
  </si>
  <si>
    <t>21-086-08-59</t>
  </si>
  <si>
    <t>21-086-08-61</t>
  </si>
  <si>
    <t>Шляпа BAILEY арт. 63112 HANSON (белый / темно-синий) {natural.blueprint}</t>
  </si>
  <si>
    <t>21-086-16-59</t>
  </si>
  <si>
    <t>Шляпа BAILEY арт. 63117 BLACKBURN (коричневый) {honey}</t>
  </si>
  <si>
    <t>Шляпа BAILEY арт. 63129BH PENCER (темно-серый) {dark grey}</t>
  </si>
  <si>
    <t>Шляпа BAILEY арт. 63133BH ANDERSON (белый) {natural}</t>
  </si>
  <si>
    <t>Шляпа BAILEY арт. 63263BH LERMAN (бежевый) {wheat.melange}</t>
  </si>
  <si>
    <t>21-385-02-59</t>
  </si>
  <si>
    <t>21-499-48-57</t>
  </si>
  <si>
    <t>21-500-14-59</t>
  </si>
  <si>
    <t>Шляпа BAILEY арт. 63275BH LITVACK (коричневый) {saddle}</t>
  </si>
  <si>
    <t>21-504-14-57</t>
  </si>
  <si>
    <t>Шляпа BAILEY арт. 63282BH COSMO (коричневый) {honey}</t>
  </si>
  <si>
    <t>Шляпа BAILEY арт. 7001 TINO (оливковый) {kangaroo}</t>
  </si>
  <si>
    <t>21-012-03-59</t>
  </si>
  <si>
    <t>21-012-09-61</t>
  </si>
  <si>
    <t>21-012-09-63</t>
  </si>
  <si>
    <t>21-068-06-59</t>
  </si>
  <si>
    <t>Шляпа BAILEY арт. 7002 FEDORA (синий) {cobalt}</t>
  </si>
  <si>
    <t>21-009-87-55</t>
  </si>
  <si>
    <t>21-009-36-61</t>
  </si>
  <si>
    <t>21-069-10-59</t>
  </si>
  <si>
    <t>Шляпа BAILEY арт. 7016 WYNN (черный) {black}</t>
  </si>
  <si>
    <t>21-011-09-59</t>
  </si>
  <si>
    <t>21-301-06-55</t>
  </si>
  <si>
    <t>Шляпа BAILEY арт. 70607BH GOLDRING (бежевый) {silverbelly}</t>
  </si>
  <si>
    <t>21-518-02-61</t>
  </si>
  <si>
    <t>21-518-09-57</t>
  </si>
  <si>
    <t>Шляпа BAILEY арт. 70607BH GOLDRING (черный) {black}</t>
  </si>
  <si>
    <t>21-518-09-59</t>
  </si>
  <si>
    <t>21-337-04-57</t>
  </si>
  <si>
    <t>21-337-08-57</t>
  </si>
  <si>
    <t>21-337-09-57</t>
  </si>
  <si>
    <t>21-445-09-61</t>
  </si>
  <si>
    <t>21-446-09-61</t>
  </si>
  <si>
    <t>Шляпа BAILEY арт. 81650 SALEM (кремовый) {natural}</t>
  </si>
  <si>
    <t>21-150-36-57</t>
  </si>
  <si>
    <t>21-150-01-59</t>
  </si>
  <si>
    <t>Шляпа BAILEY арт. 81695 MANNESROE (светло-серый) {overcast}</t>
  </si>
  <si>
    <t>21-295-05-59</t>
  </si>
  <si>
    <t>Шляпа BAILEY арт. 81696BH VARDILL (темно-серый) {Canteen}</t>
  </si>
  <si>
    <t>21-512-02-59</t>
  </si>
  <si>
    <t>Шляпа BAILEY арт. 81717BH CRAIG (бежевый) {natural}</t>
  </si>
  <si>
    <t>21-515-54-59</t>
  </si>
  <si>
    <t>21-092-36-59</t>
  </si>
  <si>
    <t>Шляпа BAILEY арт. 81801 WILSHIRE (кремовый) {shell}</t>
  </si>
  <si>
    <t>Шляпа BAILEY арт. W16LFB GLEESON (светло-коричневый) {medium brown mix}</t>
  </si>
  <si>
    <t>21-456-15-61</t>
  </si>
  <si>
    <t>Шляпа BAILEY арт. W16RDB SHEIK (красный) {rustic red}</t>
  </si>
  <si>
    <t>21-458-18-57</t>
  </si>
  <si>
    <t>Doty</t>
  </si>
  <si>
    <t>AW 18</t>
  </si>
  <si>
    <t>37181BH</t>
  </si>
  <si>
    <t>Acheson</t>
  </si>
  <si>
    <t>25509BH</t>
  </si>
  <si>
    <t>Anthem</t>
  </si>
  <si>
    <t>61426BH</t>
  </si>
  <si>
    <t>Auman</t>
  </si>
  <si>
    <t>30000BH</t>
  </si>
  <si>
    <t>Bankside</t>
  </si>
  <si>
    <t>25144BH</t>
  </si>
  <si>
    <t>Baril</t>
  </si>
  <si>
    <t>20002BH</t>
  </si>
  <si>
    <t>Bartham</t>
  </si>
  <si>
    <t>25512BH</t>
  </si>
  <si>
    <t>Beech</t>
  </si>
  <si>
    <t>25496BH</t>
  </si>
  <si>
    <t>Bernick</t>
  </si>
  <si>
    <t>70627BH</t>
  </si>
  <si>
    <t>Bidwell</t>
  </si>
  <si>
    <t>81670</t>
  </si>
  <si>
    <t>38355BH</t>
  </si>
  <si>
    <t>Boss</t>
  </si>
  <si>
    <t>61429BH</t>
  </si>
  <si>
    <t>Bowery</t>
  </si>
  <si>
    <t>25504BH</t>
  </si>
  <si>
    <t>Busby</t>
  </si>
  <si>
    <t>70633BH</t>
  </si>
  <si>
    <t>Camden</t>
  </si>
  <si>
    <t>70635BH</t>
  </si>
  <si>
    <t>Chipie</t>
  </si>
  <si>
    <t>37178BH</t>
  </si>
  <si>
    <t>Codner</t>
  </si>
  <si>
    <t>7056</t>
  </si>
  <si>
    <t>25492BH</t>
  </si>
  <si>
    <t>Cross</t>
  </si>
  <si>
    <t>1362</t>
  </si>
  <si>
    <t>7021</t>
  </si>
  <si>
    <t>25514BH</t>
  </si>
  <si>
    <t>Deller</t>
  </si>
  <si>
    <t>20003BH</t>
  </si>
  <si>
    <t>Delmark</t>
  </si>
  <si>
    <t>70631BH</t>
  </si>
  <si>
    <t>Derzen</t>
  </si>
  <si>
    <t>25503BH</t>
  </si>
  <si>
    <t>Dollis</t>
  </si>
  <si>
    <t>6140</t>
  </si>
  <si>
    <t>25493BH</t>
  </si>
  <si>
    <t>Dresner</t>
  </si>
  <si>
    <t>25511BH</t>
  </si>
  <si>
    <t>Gadis</t>
  </si>
  <si>
    <t>25240</t>
  </si>
  <si>
    <t>25244BH</t>
  </si>
  <si>
    <t>Galvin Subtle Plaid</t>
  </si>
  <si>
    <t>25239</t>
  </si>
  <si>
    <t>61428BH</t>
  </si>
  <si>
    <t>Girvin</t>
  </si>
  <si>
    <t>25137</t>
  </si>
  <si>
    <t>38347BH</t>
  </si>
  <si>
    <t>Gledhill</t>
  </si>
  <si>
    <t>1365</t>
  </si>
  <si>
    <t>25516BH</t>
  </si>
  <si>
    <t>Groves</t>
  </si>
  <si>
    <t>1452</t>
  </si>
  <si>
    <t>25497BH</t>
  </si>
  <si>
    <t>Hazen</t>
  </si>
  <si>
    <t>70629BH</t>
  </si>
  <si>
    <t>Headey</t>
  </si>
  <si>
    <t>3813</t>
  </si>
  <si>
    <t>1369</t>
  </si>
  <si>
    <t>1451</t>
  </si>
  <si>
    <t>38349BH</t>
  </si>
  <si>
    <t>Klaxon</t>
  </si>
  <si>
    <t>25510BH</t>
  </si>
  <si>
    <t>Kufell</t>
  </si>
  <si>
    <t>25109</t>
  </si>
  <si>
    <t>70638BH</t>
  </si>
  <si>
    <t>Larden</t>
  </si>
  <si>
    <t>38353BH</t>
  </si>
  <si>
    <t>Levoy</t>
  </si>
  <si>
    <t>25203</t>
  </si>
  <si>
    <t>25205</t>
  </si>
  <si>
    <t>25204</t>
  </si>
  <si>
    <t>25238</t>
  </si>
  <si>
    <t>25243BH</t>
  </si>
  <si>
    <t>Lord Subtle Plaid</t>
  </si>
  <si>
    <t>25237</t>
  </si>
  <si>
    <t>25202</t>
  </si>
  <si>
    <t>71003BH</t>
  </si>
  <si>
    <t>Macrae</t>
  </si>
  <si>
    <t>38345BH</t>
  </si>
  <si>
    <t>Maglor</t>
  </si>
  <si>
    <t>25519BH</t>
  </si>
  <si>
    <t>Markey</t>
  </si>
  <si>
    <t>25500BH</t>
  </si>
  <si>
    <t>Marnul</t>
  </si>
  <si>
    <t>38348BH</t>
  </si>
  <si>
    <t>Marr</t>
  </si>
  <si>
    <t>70628BH</t>
  </si>
  <si>
    <t>Millet</t>
  </si>
  <si>
    <t>47012BH</t>
  </si>
  <si>
    <t>Newsten</t>
  </si>
  <si>
    <t>25515BH</t>
  </si>
  <si>
    <t>Noah</t>
  </si>
  <si>
    <t>25100</t>
  </si>
  <si>
    <t>70641BH</t>
  </si>
  <si>
    <t>Novo</t>
  </si>
  <si>
    <t>37161</t>
  </si>
  <si>
    <t>38350BH</t>
  </si>
  <si>
    <t>Piston</t>
  </si>
  <si>
    <t>25499BH</t>
  </si>
  <si>
    <t>Rapol</t>
  </si>
  <si>
    <t>37179BH</t>
  </si>
  <si>
    <t>Rector</t>
  </si>
  <si>
    <t>7100</t>
  </si>
  <si>
    <t>25149BH</t>
  </si>
  <si>
    <t>Roval</t>
  </si>
  <si>
    <t>25501BH</t>
  </si>
  <si>
    <t>Sanville</t>
  </si>
  <si>
    <t>37177BH</t>
  </si>
  <si>
    <t>Seer</t>
  </si>
  <si>
    <t>20004BH</t>
  </si>
  <si>
    <t>Shonfeld</t>
  </si>
  <si>
    <t>3828</t>
  </si>
  <si>
    <t>25508BH</t>
  </si>
  <si>
    <t>Simnick</t>
  </si>
  <si>
    <t>25458</t>
  </si>
  <si>
    <t>25498BH</t>
  </si>
  <si>
    <t>Springfield</t>
  </si>
  <si>
    <t>25143BH</t>
  </si>
  <si>
    <t>Stangler</t>
  </si>
  <si>
    <t>37180BH</t>
  </si>
  <si>
    <t>Stedman</t>
  </si>
  <si>
    <t>70632BH</t>
  </si>
  <si>
    <t>Steers</t>
  </si>
  <si>
    <t>25101</t>
  </si>
  <si>
    <t>25518BH</t>
  </si>
  <si>
    <t>Storm</t>
  </si>
  <si>
    <t>25102</t>
  </si>
  <si>
    <t>25502BH</t>
  </si>
  <si>
    <t>Tembin</t>
  </si>
  <si>
    <t>25105</t>
  </si>
  <si>
    <t>25119</t>
  </si>
  <si>
    <t>30001BH</t>
  </si>
  <si>
    <t>Walsh</t>
  </si>
  <si>
    <t>37175BH</t>
  </si>
  <si>
    <t>Welt</t>
  </si>
  <si>
    <t>70642BH</t>
  </si>
  <si>
    <t>Werle</t>
  </si>
  <si>
    <t>70639BH</t>
  </si>
  <si>
    <t>Wilmer</t>
  </si>
  <si>
    <t>61427BH</t>
  </si>
  <si>
    <t>Wolfe</t>
  </si>
  <si>
    <t>7016</t>
  </si>
  <si>
    <t>38356BH-1</t>
  </si>
  <si>
    <t>Young</t>
  </si>
  <si>
    <t>EU retail</t>
  </si>
  <si>
    <t>LaModa</t>
  </si>
  <si>
    <t>Chino</t>
  </si>
  <si>
    <t>№</t>
  </si>
  <si>
    <t>Шляпа BAILEY арт. 7001 TINO (темно-серый) {black mix}</t>
  </si>
  <si>
    <t>21-308-09-59</t>
  </si>
  <si>
    <t>21-322-08-61</t>
  </si>
  <si>
    <t>21-324-06-55</t>
  </si>
  <si>
    <t>Кепка</t>
  </si>
  <si>
    <t>Шапка</t>
  </si>
  <si>
    <t>Шляпа</t>
  </si>
  <si>
    <t>Бейсболка</t>
  </si>
  <si>
    <t>Joker</t>
  </si>
  <si>
    <t>Palisade</t>
  </si>
  <si>
    <t>Группа</t>
  </si>
  <si>
    <t>AW 19</t>
  </si>
  <si>
    <t>37184BH</t>
  </si>
  <si>
    <t>Abbott</t>
  </si>
  <si>
    <t>7055</t>
  </si>
  <si>
    <t>70647BH</t>
  </si>
  <si>
    <t>Baker</t>
  </si>
  <si>
    <t>71615BH</t>
  </si>
  <si>
    <t>Busken</t>
  </si>
  <si>
    <t>37183BH</t>
  </si>
  <si>
    <t>Clarkson</t>
  </si>
  <si>
    <t>71616BH</t>
  </si>
  <si>
    <t>Coates</t>
  </si>
  <si>
    <t>70643BH</t>
  </si>
  <si>
    <t>Cundey</t>
  </si>
  <si>
    <t>25522BH</t>
  </si>
  <si>
    <t>Duane</t>
  </si>
  <si>
    <t>25529BH</t>
  </si>
  <si>
    <t>Farrow</t>
  </si>
  <si>
    <t>25506</t>
  </si>
  <si>
    <t>25525BH</t>
  </si>
  <si>
    <t>Gillett</t>
  </si>
  <si>
    <t>20005BH</t>
  </si>
  <si>
    <t>Ivan</t>
  </si>
  <si>
    <t>25526BH</t>
  </si>
  <si>
    <t>Kyan</t>
  </si>
  <si>
    <t>70648BH</t>
  </si>
  <si>
    <t>Lancey</t>
  </si>
  <si>
    <t>25507</t>
  </si>
  <si>
    <t>25527BH</t>
  </si>
  <si>
    <t>Liston</t>
  </si>
  <si>
    <t>Mannes</t>
  </si>
  <si>
    <t>70644BH</t>
  </si>
  <si>
    <t>Metrick</t>
  </si>
  <si>
    <t>70646BH</t>
  </si>
  <si>
    <t>Nelles</t>
  </si>
  <si>
    <t>25520BH</t>
  </si>
  <si>
    <t>Osler</t>
  </si>
  <si>
    <t>25523BH</t>
  </si>
  <si>
    <t>Penson</t>
  </si>
  <si>
    <t>70645BH</t>
  </si>
  <si>
    <t>Powley</t>
  </si>
  <si>
    <t>37182BH</t>
  </si>
  <si>
    <t>Sessum</t>
  </si>
  <si>
    <t>25528BH</t>
  </si>
  <si>
    <t>Spark</t>
  </si>
  <si>
    <t>7012</t>
  </si>
  <si>
    <t>Yates</t>
  </si>
  <si>
    <t>25521BH</t>
  </si>
  <si>
    <t>Zeff</t>
  </si>
  <si>
    <t>21-009-09-63</t>
  </si>
  <si>
    <t>Шляпа BAILEY арт. 37158 BRANDT (темно-коричневый) {walnut}</t>
  </si>
  <si>
    <t>21-010-15-59</t>
  </si>
  <si>
    <t>21-010-15-61</t>
  </si>
  <si>
    <t>21-011-09-57</t>
  </si>
  <si>
    <t>21-011-09-61</t>
  </si>
  <si>
    <t>Шляпа BAILEY арт. 7016 WYNN (бордовый) {oxblood}</t>
  </si>
  <si>
    <t>21-011-12-57</t>
  </si>
  <si>
    <t>21-011-12-59</t>
  </si>
  <si>
    <t>Шляпа BAILEY арт. 7016 WYNN (коричневый) {cognac}</t>
  </si>
  <si>
    <t>21-012-05-59</t>
  </si>
  <si>
    <t>Шляпа BAILEY арт. 7001 TINO (серый) {basalt}</t>
  </si>
  <si>
    <t>21-012-08-59</t>
  </si>
  <si>
    <t>Шляпа BAILEY арт. 7001 TINO (бежевый / черный) {taupe swirl}</t>
  </si>
  <si>
    <t>21-012-95-59</t>
  </si>
  <si>
    <t>21-018-06-61</t>
  </si>
  <si>
    <t>21-047-05-55</t>
  </si>
  <si>
    <t>21-047-08-55</t>
  </si>
  <si>
    <t>21-059-09-63</t>
  </si>
  <si>
    <t>Шляпа BAILEY арт. 7006 BRIAR (синий) {eclipse}</t>
  </si>
  <si>
    <t>21-069-06-59</t>
  </si>
  <si>
    <t>21-069-06-61</t>
  </si>
  <si>
    <t>21-069-10-57</t>
  </si>
  <si>
    <t>21-069-10-61</t>
  </si>
  <si>
    <t>Шляпа BAILEY арт. 22703 SYDNEY (белый) {natural}</t>
  </si>
  <si>
    <t>21-084-17-59</t>
  </si>
  <si>
    <t>21-090-17-61</t>
  </si>
  <si>
    <t>Шляпа BAILEY арт. 81670 BILLY (белый) {white}</t>
  </si>
  <si>
    <t>21-090-53-59</t>
  </si>
  <si>
    <t>Шляпа BAILEY арт. 81670 BILLY (бежевый / черный) {sandstone}</t>
  </si>
  <si>
    <t>21-133-02-55</t>
  </si>
  <si>
    <t>Шляпа BAILEY арт. 22719 CUTLER (бежевый) {natural}</t>
  </si>
  <si>
    <t>21-150-01-57</t>
  </si>
  <si>
    <t>21-150-36-59</t>
  </si>
  <si>
    <t>21-154-91-59</t>
  </si>
  <si>
    <t>Шляпа BAILEY арт. 81802 ARCHER (коричневый) {coffee}</t>
  </si>
  <si>
    <t>21-209-02-59</t>
  </si>
  <si>
    <t>Шляпа BAILEY арт. 22721 BROOKS (бежевый) {natural}</t>
  </si>
  <si>
    <t>21-209-03-57</t>
  </si>
  <si>
    <t>Шляпа BAILEY арт. 22721 BROOKS (оливковый) {boa}</t>
  </si>
  <si>
    <t>21-209-06-59</t>
  </si>
  <si>
    <t>21-209-15-57</t>
  </si>
  <si>
    <t>Шляпа BAILEY арт. 22721 BROOKS (рыжий) {sepia}</t>
  </si>
  <si>
    <t>21-209-15-59</t>
  </si>
  <si>
    <t>21-209-95-59</t>
  </si>
  <si>
    <t>21-228-36-59</t>
  </si>
  <si>
    <t>Кепка BAILEY арт. 90058 SLATER (светло-серый) {basalt}</t>
  </si>
  <si>
    <t>21-247-06-61</t>
  </si>
  <si>
    <t>21-287-09-61</t>
  </si>
  <si>
    <t>21-301-06-59</t>
  </si>
  <si>
    <t>21-322-09-55</t>
  </si>
  <si>
    <t>21-323-02-59</t>
  </si>
  <si>
    <t>Шляпа BAILEY арт. 37172BH BOGAN (песочный) {camel}</t>
  </si>
  <si>
    <t>Шляпа BAILEY арт. 71001BH CRISS (горчичный) {citron}</t>
  </si>
  <si>
    <t>Шляпа BAILEY арт. 71001BH CRISS (черный) {black}</t>
  </si>
  <si>
    <t>Шляпа BAILEY арт. 71001BH CRISS (темно-синий) {navy}</t>
  </si>
  <si>
    <t>Шляпа BAILEY арт. G15 COLUMBIA (бежевый) {putty}</t>
  </si>
  <si>
    <t>21-380-03-59</t>
  </si>
  <si>
    <t>21-380-14-57</t>
  </si>
  <si>
    <t>Шляпа BAILEY арт. 22773BH GELHORN (коричневый) {brown}</t>
  </si>
  <si>
    <t>21-380-14-59</t>
  </si>
  <si>
    <t>21-381-05-57</t>
  </si>
  <si>
    <t>21-381-05-61</t>
  </si>
  <si>
    <t>21-432-14-57</t>
  </si>
  <si>
    <t>Шляпа BAILEY арт. 20001BH COLVER (коричневый) {chestnut}</t>
  </si>
  <si>
    <t>21-432-14-59</t>
  </si>
  <si>
    <t>Шляпа BAILEY арт. 37176BH HEREFORD (синий) {eclipse}</t>
  </si>
  <si>
    <t>21-433-06-59</t>
  </si>
  <si>
    <t>21-465-02-55</t>
  </si>
  <si>
    <t>Кепка BAILEY арт. 90103BH CHIRON (бежевый) {tan}</t>
  </si>
  <si>
    <t>21-465-19-55</t>
  </si>
  <si>
    <t>Кепка BAILEY арт. 90109BH KETER (светло-синий) {blue chambray}</t>
  </si>
  <si>
    <t>21-469-22-59</t>
  </si>
  <si>
    <t>21-478-02-57</t>
  </si>
  <si>
    <t>Шляпа BAILEY арт. 22776BH CUBAN (бежевый) {natural}</t>
  </si>
  <si>
    <t>21-478-02-59</t>
  </si>
  <si>
    <t>21-478-14-55</t>
  </si>
  <si>
    <t>21-479-09-57</t>
  </si>
  <si>
    <t>Шляпа BAILEY арт. 22777BH DUNE (черный) {distressed black}</t>
  </si>
  <si>
    <t>Шляпа BAILEY арт. 22783BH HALPERN (бежевый / синий) {natural.blue}</t>
  </si>
  <si>
    <t>21-484-32-59</t>
  </si>
  <si>
    <t>21-484-73-57</t>
  </si>
  <si>
    <t>Шляпа BAILEY арт. 22783BH HALPERN (бежевый / коричневый) {natural.sunset}</t>
  </si>
  <si>
    <t>21-486-02-57</t>
  </si>
  <si>
    <t>Шляпа BAILEY арт. 22786BH TESSIER (бежевый) {antiqued natural}</t>
  </si>
  <si>
    <t>21-487-06-57</t>
  </si>
  <si>
    <t>Шляпа BAILEY арт. 22787BH GIGER (синий) {breezy plaid}</t>
  </si>
  <si>
    <t>21-493-17-59</t>
  </si>
  <si>
    <t>Шляпа BAILEY арт. 63274BH ARSUN (белый / черный) {black.white}</t>
  </si>
  <si>
    <t>21-499-48-55</t>
  </si>
  <si>
    <t>21-499-48-59</t>
  </si>
  <si>
    <t>21-500-14-57</t>
  </si>
  <si>
    <t>21-504-14-59</t>
  </si>
  <si>
    <t>21-504-14-61</t>
  </si>
  <si>
    <t>Шляпа BAILEY арт. 81702BH BERLE (светло-серый) {shell heather}</t>
  </si>
  <si>
    <t>Шляпа BAILEY арт. 81702BH BERLE (кремовый) {vanilla}</t>
  </si>
  <si>
    <t>21-530-08-59</t>
  </si>
  <si>
    <t>Кепка BAILEY арт. 25499BH RAPOL (серый) {grey tweed}</t>
  </si>
  <si>
    <t>21-532-03-60</t>
  </si>
  <si>
    <t>Кепка BAILEY арт. 25501BH SANVILLE (оливковый) {olive}</t>
  </si>
  <si>
    <t>21-542-03-59</t>
  </si>
  <si>
    <t>Кепка BAILEY арт. 25516BH GROVES (оливковый) {olive}</t>
  </si>
  <si>
    <t>21-550-09-55</t>
  </si>
  <si>
    <t>Шляпа BAILEY арт. 10000BH BRILES (черный) {black}</t>
  </si>
  <si>
    <t>21-550-09-57</t>
  </si>
  <si>
    <t>21-550-09-59</t>
  </si>
  <si>
    <t>Шляпа BAILEY арт. 30000BH BANKSIDE (черный) {black}</t>
  </si>
  <si>
    <t>21-554-09-61</t>
  </si>
  <si>
    <t>21-557-12-59</t>
  </si>
  <si>
    <t>Шляпа BAILEY арт. 37179BH RECTOR (бордовый) {oxblood}</t>
  </si>
  <si>
    <t>Шляпа BAILEY арт. 38345BH MAGLOR (черный) {black}</t>
  </si>
  <si>
    <t>Шляпа BAILEY арт. 38345BH MAGLOR (темно-синий) {navy}</t>
  </si>
  <si>
    <t>21-560-16-59</t>
  </si>
  <si>
    <t>Шляпа BAILEY арт. 38349BH KLAXON (темно-синий) {navy}</t>
  </si>
  <si>
    <t>21-562-14-59</t>
  </si>
  <si>
    <t>Шляпа BAILEY арт. 38353BH LEVOY (коричневый) {pecan}</t>
  </si>
  <si>
    <t>21-564-09-57</t>
  </si>
  <si>
    <t>Шляпа BAILEY арт. 47012BH NEWSTEN (черный) {black}</t>
  </si>
  <si>
    <t>21-568-09-57</t>
  </si>
  <si>
    <t>Шляпа BAILEY арт. 70627BH BIDWELL (черный) {black}</t>
  </si>
  <si>
    <t>21-572-06-59</t>
  </si>
  <si>
    <t>Шляпа BAILEY арт. 70633BH CAMDEN (темно-синий) {eclipse}</t>
  </si>
  <si>
    <t>21-572-06-61</t>
  </si>
  <si>
    <t>Шляпа BAILEY арт. 70633BH CAMDEN (рыжий) {whiskey}</t>
  </si>
  <si>
    <t>21-572-13-59</t>
  </si>
  <si>
    <t>21-572-13-61</t>
  </si>
  <si>
    <t>21-573-91-59</t>
  </si>
  <si>
    <t>Шляпа BAILEY арт. 70635BH CHIPIE (темно-коричневый) {beaver}</t>
  </si>
  <si>
    <t>Кепка BAILEY арт. 25243 LORD SUBTLE (темно-серый) {charcoal}</t>
  </si>
  <si>
    <t>21-579-05-59</t>
  </si>
  <si>
    <t>21-580-05-55</t>
  </si>
  <si>
    <t>Кепка BAILEY арт. 25244 GALVIN SUBTLE (темно-серый) {charcoal}</t>
  </si>
  <si>
    <t>21-580-05-57</t>
  </si>
  <si>
    <t>21-580-05-59</t>
  </si>
  <si>
    <t>Кепка BAILEY арт. 25244 GALVIN SUBTLE (синий) {cadet}</t>
  </si>
  <si>
    <t>21-580-06-57</t>
  </si>
  <si>
    <t>21-580-06-59</t>
  </si>
  <si>
    <t>Шляпа BAILEY арт. 37178BH CODNER (серый) {mink}</t>
  </si>
  <si>
    <t>21-581-08-57</t>
  </si>
  <si>
    <t>21-581-08-59</t>
  </si>
  <si>
    <t>21-581-08-61</t>
  </si>
  <si>
    <t>21-582-09-59</t>
  </si>
  <si>
    <t>Шляпа BAILEY арт. 37180BH STEDMAN (черный) {black}</t>
  </si>
  <si>
    <t>Шляпа BAILEY арт. 70631BH DERZEN (серый) {iron}</t>
  </si>
  <si>
    <t>21-583-08-59</t>
  </si>
  <si>
    <t>Шляпа BAILEY арт. 70631BH DERZEN (черный) {black}</t>
  </si>
  <si>
    <t>21-583-09-57</t>
  </si>
  <si>
    <t>21-583-09-59</t>
  </si>
  <si>
    <t>21-583-09-61</t>
  </si>
  <si>
    <t>Кепка BAILEY арт. 25242BH GALVIN TWILL (серый) {charcoal}</t>
  </si>
  <si>
    <t>21-584-08-57</t>
  </si>
  <si>
    <t>21-584-08-59</t>
  </si>
  <si>
    <t>Шляпа BAILEY арт. 22791BH STANSFIELD (кремовый) {natural}</t>
  </si>
  <si>
    <t>Шляпа BAILEY арт. 22792BH MORDEN (кремовый) {natural}</t>
  </si>
  <si>
    <t>21-590-14-59</t>
  </si>
  <si>
    <t>Шляпа BAILEY арт. 5005BH LAPPEN (коричневый) {coconut}</t>
  </si>
  <si>
    <t>21-598-08-59</t>
  </si>
  <si>
    <t>Шляпа BAILEY арт. 81724BH FREDDY (серый) {stone}</t>
  </si>
  <si>
    <t>Шляпа BAILEY арт. 81726BH HESTER (темно-бежевый) {copper}</t>
  </si>
  <si>
    <t>Кепка BAILEY арт. 90119BH GANEY (голубой) {sky}</t>
  </si>
  <si>
    <t>21-608-95-59</t>
  </si>
  <si>
    <t>Кепка BAILEY арт. 90128BH REIFF (синий / белый) {navy}</t>
  </si>
  <si>
    <t>Pale Olive</t>
  </si>
  <si>
    <t>Caramel</t>
  </si>
  <si>
    <t>70650BH</t>
  </si>
  <si>
    <t>Navarro</t>
  </si>
  <si>
    <t>Traveller</t>
  </si>
  <si>
    <t>W1702B</t>
  </si>
  <si>
    <t>W1702D</t>
  </si>
  <si>
    <t>Zippo</t>
  </si>
  <si>
    <t>AW 20</t>
  </si>
  <si>
    <t>Barksdale</t>
  </si>
  <si>
    <t>25537BH</t>
  </si>
  <si>
    <t>Bramer</t>
  </si>
  <si>
    <t>10001BH</t>
  </si>
  <si>
    <t>Brodnax</t>
  </si>
  <si>
    <t>61431BH</t>
  </si>
  <si>
    <t>Burgan</t>
  </si>
  <si>
    <t>Burnell</t>
  </si>
  <si>
    <t>25530BH</t>
  </si>
  <si>
    <t>Byram</t>
  </si>
  <si>
    <t>25532BH</t>
  </si>
  <si>
    <t>Currin</t>
  </si>
  <si>
    <t>20006BH</t>
  </si>
  <si>
    <t>Devers</t>
  </si>
  <si>
    <t>25540BH</t>
  </si>
  <si>
    <t>Edford</t>
  </si>
  <si>
    <t>37185BH</t>
  </si>
  <si>
    <t>Ellett</t>
  </si>
  <si>
    <t>25535BH</t>
  </si>
  <si>
    <t>Holford</t>
  </si>
  <si>
    <t>25536BH</t>
  </si>
  <si>
    <t>Kenon</t>
  </si>
  <si>
    <t>25543BH</t>
  </si>
  <si>
    <t>Kensett</t>
  </si>
  <si>
    <t>38357BH</t>
  </si>
  <si>
    <t>Kisner</t>
  </si>
  <si>
    <t>25533BH</t>
  </si>
  <si>
    <t>Manz</t>
  </si>
  <si>
    <t>70652BH</t>
  </si>
  <si>
    <t>Marack</t>
  </si>
  <si>
    <t>25542BH</t>
  </si>
  <si>
    <t>Maxson</t>
  </si>
  <si>
    <t>25534BH</t>
  </si>
  <si>
    <t>Patel</t>
  </si>
  <si>
    <t>25539BH</t>
  </si>
  <si>
    <t>Rish</t>
  </si>
  <si>
    <t>70651BH</t>
  </si>
  <si>
    <t>Rovner</t>
  </si>
  <si>
    <t>25541BH</t>
  </si>
  <si>
    <t>Thorne</t>
  </si>
  <si>
    <t>25538BH</t>
  </si>
  <si>
    <t>Tifton</t>
  </si>
  <si>
    <t>70654BH</t>
  </si>
  <si>
    <t>Treport</t>
  </si>
  <si>
    <t>25531BH</t>
  </si>
  <si>
    <t>Tress</t>
  </si>
  <si>
    <t>61430BH</t>
  </si>
  <si>
    <t>Trinell</t>
  </si>
  <si>
    <t>25544BH</t>
  </si>
  <si>
    <t>Wester</t>
  </si>
  <si>
    <t>21-003-16-59</t>
  </si>
  <si>
    <t>21-003-16-63</t>
  </si>
  <si>
    <t>Шляпа BAILEY арт. 7005 CURTIS (темно-серый) {grey}</t>
  </si>
  <si>
    <t>21-009-05-61</t>
  </si>
  <si>
    <t>Шляпа BAILEY арт. 7005 CURTIS (оранжевый) {paprika}</t>
  </si>
  <si>
    <t>21-009-44-57</t>
  </si>
  <si>
    <t>Шляпа BAILEY арт. 7005 CURTIS (портвейн) {port}</t>
  </si>
  <si>
    <t>21-009-44-59</t>
  </si>
  <si>
    <t>21-009-70-55</t>
  </si>
  <si>
    <t>Шляпа BAILEY арт. 7005 CURTIS (каштановый) {henna}</t>
  </si>
  <si>
    <t>21-009-70-59</t>
  </si>
  <si>
    <t>21-010-01-55</t>
  </si>
  <si>
    <t>Шляпа BAILEY арт. 37158 BRANDT (светло-серый) {bluestone}</t>
  </si>
  <si>
    <t>21-010-01-57</t>
  </si>
  <si>
    <t>21-010-01-59</t>
  </si>
  <si>
    <t>21-010-01-61</t>
  </si>
  <si>
    <t>21-010-09-59</t>
  </si>
  <si>
    <t>21-010-09-61</t>
  </si>
  <si>
    <t>21-012-05-63</t>
  </si>
  <si>
    <t>Шляпа BAILEY арт. 7001 TINO (коричневый) {brown}</t>
  </si>
  <si>
    <t>21-012-14-57</t>
  </si>
  <si>
    <t>21-012-14-59</t>
  </si>
  <si>
    <t>21-012-16-55</t>
  </si>
  <si>
    <t>21-012-16-63</t>
  </si>
  <si>
    <t>21-012-18-57</t>
  </si>
  <si>
    <t>21-012-18-59</t>
  </si>
  <si>
    <t>21-012-44-55</t>
  </si>
  <si>
    <t>Шляпа BAILEY арт. 7001 TINO (портвейн) {port}</t>
  </si>
  <si>
    <t>21-012-44-57</t>
  </si>
  <si>
    <t>21-012-44-59</t>
  </si>
  <si>
    <t>21-012-58-57</t>
  </si>
  <si>
    <t>Шляпа BAILEY арт. 7001 TINO (светло-оливковый) {pale olive}</t>
  </si>
  <si>
    <t>21-012-58-59</t>
  </si>
  <si>
    <t>21-012-58-61</t>
  </si>
  <si>
    <t>21-012-65-57</t>
  </si>
  <si>
    <t>Шляпа BAILEY арт. 7001 TINO (бирюзовый) {marietta teal}</t>
  </si>
  <si>
    <t>21-012-65-61</t>
  </si>
  <si>
    <t>21-017-09-55</t>
  </si>
  <si>
    <t>Кепка BAILEY арт. 25211 GALVIN TWEED (черный) {black}</t>
  </si>
  <si>
    <t>21-017-09-59</t>
  </si>
  <si>
    <t>21-017-14-63</t>
  </si>
  <si>
    <t>21-018-02-59</t>
  </si>
  <si>
    <t>21-018-02-61</t>
  </si>
  <si>
    <t>21-018-03-55</t>
  </si>
  <si>
    <t>21-018-03-61</t>
  </si>
  <si>
    <t>21-018-09-55</t>
  </si>
  <si>
    <t>21-018-36-55</t>
  </si>
  <si>
    <t>Кепка BAILEY арт. 1365 GRAHAM (кремовый) {chino}</t>
  </si>
  <si>
    <t>21-018-36-57</t>
  </si>
  <si>
    <t>21-018-36-59</t>
  </si>
  <si>
    <t>21-018-36-61</t>
  </si>
  <si>
    <t>Шляпа BAILEY арт. 37161 PERRY (темно-синий) {navy}</t>
  </si>
  <si>
    <t>21-057-09-55</t>
  </si>
  <si>
    <t>21-057-09-61</t>
  </si>
  <si>
    <t>21-058-17-57</t>
  </si>
  <si>
    <t>21-068-09-55</t>
  </si>
  <si>
    <t>21-068-18-55</t>
  </si>
  <si>
    <t>Шляпа BAILEY арт. 7002 FEDORA (красный) {red}</t>
  </si>
  <si>
    <t>21-068-18-57</t>
  </si>
  <si>
    <t>21-068-18-61</t>
  </si>
  <si>
    <t>21-068-65-57</t>
  </si>
  <si>
    <t>Шляпа BAILEY арт. 7002 FEDORA (бирюзовый) {marietta teal}</t>
  </si>
  <si>
    <t>21-068-65-59</t>
  </si>
  <si>
    <t>21-069-03-57</t>
  </si>
  <si>
    <t>Шляпа BAILEY арт. 7006 BRIAR (оливковый) {pale olive}</t>
  </si>
  <si>
    <t>21-069-03-61</t>
  </si>
  <si>
    <t>21-069-14-57</t>
  </si>
  <si>
    <t>Шляпа BAILEY арт. 7006 BRIAR (коричневый) {woodland mix}</t>
  </si>
  <si>
    <t>21-069-14-59</t>
  </si>
  <si>
    <t>21-069-14-61</t>
  </si>
  <si>
    <t>21-072-09-61</t>
  </si>
  <si>
    <t>21-074-06-57</t>
  </si>
  <si>
    <t>Шляпа BAILEY арт. 7034 BLIXEN (синий) {night sky}</t>
  </si>
  <si>
    <t>21-074-06-59</t>
  </si>
  <si>
    <t>21-074-06-61</t>
  </si>
  <si>
    <t>21-074-06-63</t>
  </si>
  <si>
    <t>Шляпа BAILEY арт. 7034 BLIXEN (черный) {black}</t>
  </si>
  <si>
    <t>21-074-09-59</t>
  </si>
  <si>
    <t>Шляпа BAILEY арт. 7034 BLIXEN (оранжевый) {auburn}</t>
  </si>
  <si>
    <t>21-074-13-57</t>
  </si>
  <si>
    <t>21-074-13-59</t>
  </si>
  <si>
    <t>Шляпа BAILEY арт. 7034 BLIXEN (коньячный) {cognac}</t>
  </si>
  <si>
    <t>21-074-15-61</t>
  </si>
  <si>
    <t>Шляпа BAILEY арт. 7100 RIFF (кирпичный) {henna}</t>
  </si>
  <si>
    <t>21-077-13-57</t>
  </si>
  <si>
    <t>21-077-13-59</t>
  </si>
  <si>
    <t>Шляпа BAILEY арт. 22701 THURMAN (кремовый) {natural}</t>
  </si>
  <si>
    <t>21-083-36-59</t>
  </si>
  <si>
    <t>21-083-36-61</t>
  </si>
  <si>
    <t>21-090-03-55</t>
  </si>
  <si>
    <t>Шляпа BAILEY арт. 81670 BILLY (оливковый) {vetiver}</t>
  </si>
  <si>
    <t>21-090-03-57</t>
  </si>
  <si>
    <t>21-090-03-61</t>
  </si>
  <si>
    <t>21-090-05-55</t>
  </si>
  <si>
    <t>Шляпа BAILEY арт. 81670 BILLY (темно-серый) {static}</t>
  </si>
  <si>
    <t>21-090-05-59</t>
  </si>
  <si>
    <t>21-090-05-61</t>
  </si>
  <si>
    <t>Шляпа BAILEY арт. 81670 BILLY (синий) {bluestone}</t>
  </si>
  <si>
    <t>21-090-06-59</t>
  </si>
  <si>
    <t>21-090-06-61</t>
  </si>
  <si>
    <t>21-090-08-55</t>
  </si>
  <si>
    <t>Шляпа BAILEY арт. 81670 BILLY (серый) {gravel}</t>
  </si>
  <si>
    <t>21-090-08-59</t>
  </si>
  <si>
    <t>21-090-08-61</t>
  </si>
  <si>
    <t>Шляпа BAILEY арт. 81670 BILLY (черный) {black}</t>
  </si>
  <si>
    <t>21-090-09-61</t>
  </si>
  <si>
    <t>21-090-15-55</t>
  </si>
  <si>
    <t>Шляпа BAILEY арт. 81670 BILLY (светло-коричневый) {birch}</t>
  </si>
  <si>
    <t>21-090-15-57</t>
  </si>
  <si>
    <t>21-090-15-59</t>
  </si>
  <si>
    <t>21-090-41-59</t>
  </si>
  <si>
    <t>Шляпа BAILEY арт. 81670 BILLY (фиолетовый) {grenadine/blue}</t>
  </si>
  <si>
    <t>21-090-53-57</t>
  </si>
  <si>
    <t>Шляпа BAILEY арт. 81690 MANNES (бежевый / коричневый) {overcast}</t>
  </si>
  <si>
    <t>21-091-73-59</t>
  </si>
  <si>
    <t>21-139-72-59</t>
  </si>
  <si>
    <t>Шляпа BAILEY арт. 63200 SPENCER (бежевый / коричневый) {tan}</t>
  </si>
  <si>
    <t>21-145-02-59</t>
  </si>
  <si>
    <t>Шляпа BAILEY арт. 81652 ELLIOTT (бежевый) {natural}</t>
  </si>
  <si>
    <t>21-150-01-55</t>
  </si>
  <si>
    <t>21-154-14-57</t>
  </si>
  <si>
    <t>Шляпа BAILEY арт. 81802 ARCHER (серый) {smoke}</t>
  </si>
  <si>
    <t>21-154-14-59</t>
  </si>
  <si>
    <t>21-154-91-55</t>
  </si>
  <si>
    <t>Шляпа BAILEY арт. 81810 WAITS (бежевый) {sand}</t>
  </si>
  <si>
    <t>21-209-06-55</t>
  </si>
  <si>
    <t>21-209-15-55</t>
  </si>
  <si>
    <t>21-209-17-55</t>
  </si>
  <si>
    <t>21-209-17-61</t>
  </si>
  <si>
    <t>Шляпа BAILEY арт. 22721 BROOKS (светло-коричневый) {nickel}</t>
  </si>
  <si>
    <t>21-221-36-57</t>
  </si>
  <si>
    <t>Шляпа BAILEY арт. 22750 ROLL UP II (кремовый) {natural}</t>
  </si>
  <si>
    <t>21-267-02-55</t>
  </si>
  <si>
    <t>Шляпа BAILEY арт. 1362 DALTON (бежевый) {tan}</t>
  </si>
  <si>
    <t>21-267-02-59</t>
  </si>
  <si>
    <t>21-267-02-61</t>
  </si>
  <si>
    <t>21-267-03-55</t>
  </si>
  <si>
    <t>Шляпа BAILEY арт. 1362 DALTON (светло-серый) {chino}</t>
  </si>
  <si>
    <t>21-267-08-57</t>
  </si>
  <si>
    <t>21-267-08-59</t>
  </si>
  <si>
    <t>21-267-09-55</t>
  </si>
  <si>
    <t>Шляпа BAILEY арт. 1362 DALTON (черный) {black}</t>
  </si>
  <si>
    <t>21-267-09-57</t>
  </si>
  <si>
    <t>21-267-09-59</t>
  </si>
  <si>
    <t>21-267-16-59</t>
  </si>
  <si>
    <t>Шляпа BAILEY арт. 1362 DALTON (темно-синий) {navy}</t>
  </si>
  <si>
    <t>21-297-02-59</t>
  </si>
  <si>
    <t>Шляпа BAILEY арт. 22760BH LORING (бежевый) {natural}</t>
  </si>
  <si>
    <t>21-316-09-57</t>
  </si>
  <si>
    <t>21-316-09-61</t>
  </si>
  <si>
    <t>21-322-06-59</t>
  </si>
  <si>
    <t>21-322-08-59</t>
  </si>
  <si>
    <t>21-322-09-61</t>
  </si>
  <si>
    <t>Шляпа BAILEY арт. 37171BH WINTERS (кирпичный) {henna}</t>
  </si>
  <si>
    <t>21-322-13-59</t>
  </si>
  <si>
    <t>21-322-14-57</t>
  </si>
  <si>
    <t>21-323-09-57</t>
  </si>
  <si>
    <t>Шляпа BAILEY арт. 37172BH BOGAN (черный) {black}</t>
  </si>
  <si>
    <t>21-323-09-59</t>
  </si>
  <si>
    <t>21-323-13-59</t>
  </si>
  <si>
    <t>Шляпа BAILEY арт. 37172BH BOGAN (кирпичный) {henna}</t>
  </si>
  <si>
    <t>21-324-08-59</t>
  </si>
  <si>
    <t>21-324-09-59</t>
  </si>
  <si>
    <t>21-324-13-57</t>
  </si>
  <si>
    <t>Шляпа BAILEY арт. 37173BH AMMON (кирпичный) {henna}</t>
  </si>
  <si>
    <t>21-324-14-57</t>
  </si>
  <si>
    <t>Шляпа BAILEY арт. 37173BH AMMON (коричневый) {saddle}</t>
  </si>
  <si>
    <t>21-324-14-61</t>
  </si>
  <si>
    <t>21-337-13-55</t>
  </si>
  <si>
    <t>Шляпа BAILEY арт. 71001BH CRISS (кирпичный) {henna}</t>
  </si>
  <si>
    <t>21-337-13-57</t>
  </si>
  <si>
    <t>21-337-13-61</t>
  </si>
  <si>
    <t>21-337-16-61</t>
  </si>
  <si>
    <t>21-337-90-57</t>
  </si>
  <si>
    <t>Шляпа BAILEY арт. 71001BH CRISS (синевато-черный) {night sky}</t>
  </si>
  <si>
    <t>21-337-90-61</t>
  </si>
  <si>
    <t>21-338-03-59</t>
  </si>
  <si>
    <t>Шляпа BAILEY арт. 4204 MORGAN (оливковый) {olive}</t>
  </si>
  <si>
    <t>21-363-14-61</t>
  </si>
  <si>
    <t>21-369-08-55</t>
  </si>
  <si>
    <t>Шляпа BAILEY арт. 81699BH TELEMANNES (серый) {charcoal multi}</t>
  </si>
  <si>
    <t>21-411-08-59</t>
  </si>
  <si>
    <t>21-432-03-59</t>
  </si>
  <si>
    <t>Шляпа BAILEY арт. 20001BH COLVER (оливковый) {pale olive}</t>
  </si>
  <si>
    <t>21-445-02-57</t>
  </si>
  <si>
    <t>Шляпа BAILEY арт. 71002BH BARKLEY (серый) {greige}</t>
  </si>
  <si>
    <t>21-445-02-61</t>
  </si>
  <si>
    <t>21-445-09-57</t>
  </si>
  <si>
    <t>21-446-05-59</t>
  </si>
  <si>
    <t>Шляпа BAILEY арт. 71614BH LANTH (темно-серый) {charcoal}</t>
  </si>
  <si>
    <t>21-469-02-57</t>
  </si>
  <si>
    <t>Кепка BAILEY арт. 90109BH KETER (бежевый) {beige}</t>
  </si>
  <si>
    <t>21-491-08-59</t>
  </si>
  <si>
    <t>Шляпа BAILEY арт. 60001BH GRAVELY (серый) {grey/natural}</t>
  </si>
  <si>
    <t>Шляпа BAILEY арт. 81717BH CRAIG (белый) {white}</t>
  </si>
  <si>
    <t>21-512-17-61</t>
  </si>
  <si>
    <t>Шляпа BAILEY арт. 81717BH CRAIG (красный) {red}</t>
  </si>
  <si>
    <t>21-512-18-57</t>
  </si>
  <si>
    <t>21-512-18-59</t>
  </si>
  <si>
    <t>Шляпа BAILEY арт. 81720BH MULLAN (черный) {black}</t>
  </si>
  <si>
    <t>21-514-09-57</t>
  </si>
  <si>
    <t>Шляпа BAILEY арт. 81720BH MULLAN (коричневый) {copper}</t>
  </si>
  <si>
    <t>Шляпа BAILEY арт. 81722BH ROKIT (бежевый / серый) {natural.storm}</t>
  </si>
  <si>
    <t>21-515-54-61</t>
  </si>
  <si>
    <t>21-515-81-59</t>
  </si>
  <si>
    <t>Шляпа BAILEY арт. 81722BH ROKIT (серый / черный) {light grey/black}</t>
  </si>
  <si>
    <t>21-537-05-57</t>
  </si>
  <si>
    <t>Кепка BAILEY арт. 25510BH KUFELL (темно-серый) {black}</t>
  </si>
  <si>
    <t>21-537-05-59</t>
  </si>
  <si>
    <t>21-539-08-57</t>
  </si>
  <si>
    <t>Кепка BAILEY арт. 25512BH BEECH (серый) {grey}</t>
  </si>
  <si>
    <t>21-539-08-59</t>
  </si>
  <si>
    <t>21-540-06-57</t>
  </si>
  <si>
    <t>Кепка BAILEY арт. 25514BH DELLER (синий) {black plaid}</t>
  </si>
  <si>
    <t>21-540-06-59</t>
  </si>
  <si>
    <t>21-540-06-61</t>
  </si>
  <si>
    <t>21-550-13-57</t>
  </si>
  <si>
    <t>Шляпа BAILEY арт. 10000BH BRILES (кирпичный) {henna}</t>
  </si>
  <si>
    <t>21-552-91-59</t>
  </si>
  <si>
    <t>Шляпа BAILEY арт. 20003BH DELMARK (темно-коричневый) {dusk}</t>
  </si>
  <si>
    <t>21-558-09-57</t>
  </si>
  <si>
    <t>21-558-09-59</t>
  </si>
  <si>
    <t>21-558-14-57</t>
  </si>
  <si>
    <t>Шляпа BAILEY арт. 38345BH MAGLOR (коричневый) {chocolate}</t>
  </si>
  <si>
    <t>21-558-14-59</t>
  </si>
  <si>
    <t>21-558-16-57</t>
  </si>
  <si>
    <t>21-558-16-61</t>
  </si>
  <si>
    <t>Шляпа BAILEY арт. 38349BH KLAXON (черный) {black}</t>
  </si>
  <si>
    <t>21-560-09-61</t>
  </si>
  <si>
    <t>Шляпа BAILEY арт. 38350BH PISTON (черный) {black}</t>
  </si>
  <si>
    <t>21-561-09-57</t>
  </si>
  <si>
    <t>21-563-09-59</t>
  </si>
  <si>
    <t>Шляпа BAILEY арт. 38355BH BOSS (черный) {black}</t>
  </si>
  <si>
    <t>21-568-02-59</t>
  </si>
  <si>
    <t>Шляпа BAILEY арт. 70627BH BIDWELL (песочный) {caramel}</t>
  </si>
  <si>
    <t>21-568-06-59</t>
  </si>
  <si>
    <t>Шляпа BAILEY арт. 70627BH BIDWELL (синий) {eclipse}</t>
  </si>
  <si>
    <t>21-568-06-61</t>
  </si>
  <si>
    <t>Шляпа BAILEY арт. 70629BH HEADEY (черный) {black}</t>
  </si>
  <si>
    <t>21-570-09-57</t>
  </si>
  <si>
    <t>21-570-09-59</t>
  </si>
  <si>
    <t>21-570-09-61</t>
  </si>
  <si>
    <t>Шляпа BAILEY арт. 70629BH HEADEY (темно-коричневый) {dusk}</t>
  </si>
  <si>
    <t>21-570-91-59</t>
  </si>
  <si>
    <t>21-570-91-61</t>
  </si>
  <si>
    <t>21-571-02-59</t>
  </si>
  <si>
    <t>Шляпа BAILEY арт. 70632BH STEERS (песочный) {caramel}</t>
  </si>
  <si>
    <t>Шляпа BAILEY арт. 70633BH CAMDEN (темно-коричневый) {dusk}</t>
  </si>
  <si>
    <t>21-572-91-59</t>
  </si>
  <si>
    <t>21-572-91-61</t>
  </si>
  <si>
    <t>21-586-36-59</t>
  </si>
  <si>
    <t>Шляпа BAILEY арт. 22790BH PARSON (кремовый / синий) {natural/navy}</t>
  </si>
  <si>
    <t>Шляпа BAILEY арт. 22791BH STANSFIELD (коричневый) {brown}</t>
  </si>
  <si>
    <t>21-587-36-59</t>
  </si>
  <si>
    <t>21-588-36-57</t>
  </si>
  <si>
    <t>21-593-64-57</t>
  </si>
  <si>
    <t>Шляпа BAILEY арт. 63283BH RELIK (кремовый / серый) {natural/taupe}</t>
  </si>
  <si>
    <t>21-598-02-59</t>
  </si>
  <si>
    <t>Шляпа BAILEY арт. 81724BH FREDDY (бежевый) {natural}</t>
  </si>
  <si>
    <t>21-599-00-57</t>
  </si>
  <si>
    <t>Шляпа BAILEY арт. 81726BH HESTER (синий) {navy heather}</t>
  </si>
  <si>
    <t>21-599-79-57</t>
  </si>
  <si>
    <t>Шляпа BAILEY арт. 81726BH HESTER (светло-бежевый) {sand}</t>
  </si>
  <si>
    <t>21-600-02-57</t>
  </si>
  <si>
    <t>Шляпа BAILEY арт. 81727BH DENNEY (бежевый) {latte}</t>
  </si>
  <si>
    <t>21-600-02-59</t>
  </si>
  <si>
    <t>21-602-01-55</t>
  </si>
  <si>
    <t>Кепка BAILEY арт. 90119BH GANEY (светло-серый) {charcoal}</t>
  </si>
  <si>
    <t>Кепка BAILEY арт. 90119BH GANEY (бежевый) {sand}</t>
  </si>
  <si>
    <t>21-602-02-59</t>
  </si>
  <si>
    <t>21-602-19-61</t>
  </si>
  <si>
    <t>21-608-01-57</t>
  </si>
  <si>
    <t>Кепка BAILEY арт. 90128BH REIFF (светло-серый) {light grey}</t>
  </si>
  <si>
    <t>21-608-01-59</t>
  </si>
  <si>
    <t>21-608-01-61</t>
  </si>
  <si>
    <t>21-608-95-55</t>
  </si>
  <si>
    <t>21-608-95-57</t>
  </si>
  <si>
    <t>21-609-02-57</t>
  </si>
  <si>
    <t>Шляпа BAILEY арт. 81711BH TATE (бежевый) {latte}</t>
  </si>
  <si>
    <t>21-609-02-59</t>
  </si>
  <si>
    <t>21-609-17-55</t>
  </si>
  <si>
    <t>Шляпа BAILEY арт. 81711BH TATE (белый) {white}</t>
  </si>
  <si>
    <t>21-609-17-59</t>
  </si>
  <si>
    <t>Кепка BAILEY арт. 25521BH ZEFF (черный) {black}</t>
  </si>
  <si>
    <t>21-611-09-59</t>
  </si>
  <si>
    <t>21-611-09-61</t>
  </si>
  <si>
    <t>21-612-09-57</t>
  </si>
  <si>
    <t>Кепка BAILEY арт. 25522BH DUANE (черный) {black}</t>
  </si>
  <si>
    <t>21-612-09-59</t>
  </si>
  <si>
    <t>21-613-08-59</t>
  </si>
  <si>
    <t>Кепка BAILEY арт. 25523BH PENSON (серый) {dusty blue}</t>
  </si>
  <si>
    <t>21-615-02-59</t>
  </si>
  <si>
    <t>Кепка BAILEY арт. 25526BH KYAN (бежевый) {tan}</t>
  </si>
  <si>
    <t>Кепка BAILEY арт. 25527BH LISTON (темно-зеленый) {hunter}</t>
  </si>
  <si>
    <t>21-616-07-57</t>
  </si>
  <si>
    <t>21-616-07-59</t>
  </si>
  <si>
    <t>21-616-16-55</t>
  </si>
  <si>
    <t>Кепка BAILEY арт. 25527BH LISTON (темно-синий) {night sky}</t>
  </si>
  <si>
    <t>21-616-16-57</t>
  </si>
  <si>
    <t>21-616-16-59</t>
  </si>
  <si>
    <t>21-616-16-61</t>
  </si>
  <si>
    <t>21-617-12-59</t>
  </si>
  <si>
    <t>Кепка BAILEY арт. 25528BH SPARK (бордовый) {burgundy}</t>
  </si>
  <si>
    <t>21-619-02-57</t>
  </si>
  <si>
    <t>Шляпа BAILEY арт. 20005BH IVAN (песочный) {caramel}</t>
  </si>
  <si>
    <t>Шляпа BAILEY арт. 37183BH CLARKSON (черный) {black}</t>
  </si>
  <si>
    <t>21-621-09-61</t>
  </si>
  <si>
    <t>21-622-05-57</t>
  </si>
  <si>
    <t>Шляпа BAILEY арт. 37184BH ABBOTT (темно-серый) {charcoal}</t>
  </si>
  <si>
    <t>21-622-05-59</t>
  </si>
  <si>
    <t>21-622-05-61</t>
  </si>
  <si>
    <t>21-622-08-57</t>
  </si>
  <si>
    <t>Шляпа BAILEY арт. 37184BH ABBOTT (серый) {greige}</t>
  </si>
  <si>
    <t>21-622-09-57</t>
  </si>
  <si>
    <t>Шляпа BAILEY арт. 37184BH ABBOTT (черный) {black}</t>
  </si>
  <si>
    <t>21-622-09-59</t>
  </si>
  <si>
    <t>21-622-09-61</t>
  </si>
  <si>
    <t>21-623-02-59</t>
  </si>
  <si>
    <t>21-624-02-57</t>
  </si>
  <si>
    <t>Шляпа BAILEY арт. 70643BH CUNDEY (песочный) {camel}</t>
  </si>
  <si>
    <t>21-625-05-57</t>
  </si>
  <si>
    <t>Шляпа BAILEY арт. 70644BH METRICK (темно-серый) {charcoal}</t>
  </si>
  <si>
    <t>21-625-05-59</t>
  </si>
  <si>
    <t>21-625-05-61</t>
  </si>
  <si>
    <t>Шляпа BAILEY арт. 70644BH METRICK (черный) {black}</t>
  </si>
  <si>
    <t>21-625-09-61</t>
  </si>
  <si>
    <t>Шляпа BAILEY арт. 70645BH POWLEY (песочный) {camel}</t>
  </si>
  <si>
    <t>21-626-02-59</t>
  </si>
  <si>
    <t>21-626-02-61</t>
  </si>
  <si>
    <t>21-626-91-57</t>
  </si>
  <si>
    <t>Шляпа BAILEY арт. 70645BH POWLEY (темно-коричневый) {dusk}</t>
  </si>
  <si>
    <t>21-627-03-55</t>
  </si>
  <si>
    <t>Шляпа BAILEY арт. 70646BH NELLES (оливковый) {pale olive}</t>
  </si>
  <si>
    <t>21-627-03-59</t>
  </si>
  <si>
    <t>21-627-03-61</t>
  </si>
  <si>
    <t>21-627-09-57</t>
  </si>
  <si>
    <t>Шляпа BAILEY арт. 70646BH NELLES (черный) {black}</t>
  </si>
  <si>
    <t>21-627-09-59</t>
  </si>
  <si>
    <t>21-627-09-61</t>
  </si>
  <si>
    <t>21-628-05-57</t>
  </si>
  <si>
    <t>Шляпа BAILEY арт. 70647BH BAKER (темно-серый) {charcoal}</t>
  </si>
  <si>
    <t>21-628-05-59</t>
  </si>
  <si>
    <t>21-628-05-61</t>
  </si>
  <si>
    <t>Шляпа BAILEY арт. 70647BH BAKER (темно-коричневый) {dusk}</t>
  </si>
  <si>
    <t>21-628-91-59</t>
  </si>
  <si>
    <t>21-628-91-61</t>
  </si>
  <si>
    <t>21-629-09-57</t>
  </si>
  <si>
    <t>Шляпа BAILEY арт. 70648BH LANCEY (черный) {black}</t>
  </si>
  <si>
    <t>Шляпа BAILEY арт. 71615BH BUSKEN (черный) {black}</t>
  </si>
  <si>
    <t>21-630-09-59</t>
  </si>
  <si>
    <t>21-630-09-61</t>
  </si>
  <si>
    <t>21-631-36-59</t>
  </si>
  <si>
    <t>Шляпа BAILEY арт. 22793BH KIRTON (кремовый) {natural}</t>
  </si>
  <si>
    <t>21-632-36-59</t>
  </si>
  <si>
    <t>Шляпа BAILEY арт. 22794BH JANSEN (кремовый) {natural/black}</t>
  </si>
  <si>
    <t>21-636-22-59</t>
  </si>
  <si>
    <t>Шляпа BAILEY арт. 63287BH COSTIGAN (бежевый / синий) {natural/pale blue}</t>
  </si>
  <si>
    <t>21-637-00-57</t>
  </si>
  <si>
    <t>Шляпа BAILEY арт. 63288BH HESMOND (бежевый / бордовый) {natural/fuchia}</t>
  </si>
  <si>
    <t>21-638-02-59</t>
  </si>
  <si>
    <t>Шляпа BAILEY арт. 63291BH LOWDEN (бежевый) {natural}</t>
  </si>
  <si>
    <t>21-640-16-59</t>
  </si>
  <si>
    <t>Шляпа BAILEY арт. 81730BH NIVER (темно-синий) {dk.blue}</t>
  </si>
  <si>
    <t>21-641-02-59</t>
  </si>
  <si>
    <t>Шляпа BAILEY арт. 81731BH CASPAR (бежевый) {caramel}</t>
  </si>
  <si>
    <t>21-642-02-59</t>
  </si>
  <si>
    <t>Шляпа BAILEY арт. 81732BH RONIT (бежевый) {natural}</t>
  </si>
  <si>
    <t>21-643-08-59</t>
  </si>
  <si>
    <t>Шляпа BAILEY арт. 81733BH BLUME (серый) {charcoal multi}</t>
  </si>
  <si>
    <t>21-644-09-59</t>
  </si>
  <si>
    <t>Кепка BAILEY арт. 90129BH ALSEN (черный) {black}</t>
  </si>
  <si>
    <t>21-646-36-59</t>
  </si>
  <si>
    <t>21-647-09-59</t>
  </si>
  <si>
    <t>21-654-08-59</t>
  </si>
  <si>
    <t>Шляпа BAILEY арт. W1702D ZIPPO (серый) {steel}</t>
  </si>
  <si>
    <t>21-003-09-57</t>
  </si>
  <si>
    <t>21-003-09-59</t>
  </si>
  <si>
    <t>21-003-09-61</t>
  </si>
  <si>
    <t>21-047-08-61</t>
  </si>
  <si>
    <t>21-133-02-57</t>
  </si>
  <si>
    <t>21-139-99-59</t>
  </si>
  <si>
    <t>Шляпа BAILEY арт. 63200 SPENCER (светло-коричневый) {oxford.tan}</t>
  </si>
  <si>
    <t>21-175-09-57</t>
  </si>
  <si>
    <t>21-275-09-59</t>
  </si>
  <si>
    <t>21-414-12-59</t>
  </si>
  <si>
    <t>Кепка BAILEY арт. 25480BH WYMAN (бордовый) {burgundy}</t>
  </si>
  <si>
    <t>70653BH</t>
  </si>
  <si>
    <t>4170</t>
  </si>
  <si>
    <t>W17RDD</t>
  </si>
  <si>
    <t>Rust</t>
  </si>
  <si>
    <t>30002BH</t>
  </si>
  <si>
    <t>Панама</t>
  </si>
  <si>
    <t>AW 21</t>
  </si>
  <si>
    <t>Clayton</t>
  </si>
  <si>
    <t>81690</t>
  </si>
  <si>
    <t>20007BH</t>
  </si>
  <si>
    <t>Clorindon</t>
  </si>
  <si>
    <t>25545BH</t>
  </si>
  <si>
    <t>Duncan</t>
  </si>
  <si>
    <t>25546BH</t>
  </si>
  <si>
    <t>Brenan</t>
  </si>
  <si>
    <t>25547BH</t>
  </si>
  <si>
    <t>Becker</t>
  </si>
  <si>
    <t>25548BH</t>
  </si>
  <si>
    <t>Finnegan</t>
  </si>
  <si>
    <t>25549BH</t>
  </si>
  <si>
    <t>Mahler</t>
  </si>
  <si>
    <t>37186BH</t>
  </si>
  <si>
    <t>Ernest</t>
  </si>
  <si>
    <t>37188BH</t>
  </si>
  <si>
    <t>Colby</t>
  </si>
  <si>
    <t>37189BH</t>
  </si>
  <si>
    <t>Godwin</t>
  </si>
  <si>
    <t>38358BH</t>
  </si>
  <si>
    <t>Sterne</t>
  </si>
  <si>
    <t>The Architect</t>
  </si>
  <si>
    <t>Cavalier</t>
  </si>
  <si>
    <t>70655BH</t>
  </si>
  <si>
    <t>Lund</t>
  </si>
  <si>
    <t>70656BH</t>
  </si>
  <si>
    <t>Acker</t>
  </si>
  <si>
    <t>Elbridge</t>
  </si>
  <si>
    <t>Pro 5X Open</t>
  </si>
  <si>
    <t>Lucius</t>
  </si>
  <si>
    <t>W1702A</t>
  </si>
  <si>
    <t>Hobson</t>
  </si>
  <si>
    <t>Ellsworth</t>
  </si>
  <si>
    <t>W1803D</t>
  </si>
  <si>
    <t>Huck</t>
  </si>
  <si>
    <t>W20RDA</t>
  </si>
  <si>
    <t>Mikah</t>
  </si>
  <si>
    <t>W20RDB</t>
  </si>
  <si>
    <t>Rylee</t>
  </si>
  <si>
    <t>W21RDA</t>
  </si>
  <si>
    <t>Casville</t>
  </si>
  <si>
    <t>W21RDB</t>
  </si>
  <si>
    <t>Cote</t>
  </si>
  <si>
    <t>W21RDC</t>
  </si>
  <si>
    <t>Chancy</t>
  </si>
  <si>
    <t>21-002-09-55</t>
  </si>
  <si>
    <t>Кепка BAILEY арт. 25203 LORD HERRINGBONE (черный) {black}</t>
  </si>
  <si>
    <t>21-002-09-57</t>
  </si>
  <si>
    <t>21-002-09-59</t>
  </si>
  <si>
    <t>21-002-09-61</t>
  </si>
  <si>
    <t>21-002-09-63</t>
  </si>
  <si>
    <t>21-002-14-59</t>
  </si>
  <si>
    <t>Кепка BAILEY арт. 25203 LORD HERRINGBONE (коричневый) {brown}</t>
  </si>
  <si>
    <t>21-003-02-61</t>
  </si>
  <si>
    <t>21-003-09-63</t>
  </si>
  <si>
    <t>21-009-05-57</t>
  </si>
  <si>
    <t>21-009-16-55</t>
  </si>
  <si>
    <t>Шляпа BAILEY арт. 7005 CURTIS (темно-синий) {dk.blue}</t>
  </si>
  <si>
    <t>21-009-16-59</t>
  </si>
  <si>
    <t>21-009-16-61</t>
  </si>
  <si>
    <t>21-009-16-63</t>
  </si>
  <si>
    <t>21-009-36-63</t>
  </si>
  <si>
    <t>21-009-73-55</t>
  </si>
  <si>
    <t>Шляпа BAILEY арт. 7005 CURTIS (рыжий) {satchel}</t>
  </si>
  <si>
    <t>21-009-73-57</t>
  </si>
  <si>
    <t>21-009-73-59</t>
  </si>
  <si>
    <t>21-009-73-61</t>
  </si>
  <si>
    <t>21-009-91-59</t>
  </si>
  <si>
    <t>Шляпа BAILEY арт. 7005 CURTIS (темно-коричневый) {sorrel}</t>
  </si>
  <si>
    <t>21-010-08-55</t>
  </si>
  <si>
    <t>21-010-08-59</t>
  </si>
  <si>
    <t>21-010-08-61</t>
  </si>
  <si>
    <t>21-010-08-63</t>
  </si>
  <si>
    <t>21-010-15-55</t>
  </si>
  <si>
    <t>21-010-15-57</t>
  </si>
  <si>
    <t>21-010-15-63</t>
  </si>
  <si>
    <t>Шляпа BAILEY арт. 7016 WYNN (светло-серый) {silverbelly}</t>
  </si>
  <si>
    <t>21-011-01-59</t>
  </si>
  <si>
    <t>21-011-01-61</t>
  </si>
  <si>
    <t>Шляпа BAILEY арт. 7016 WYNN (темно-серый) {pewter}</t>
  </si>
  <si>
    <t>21-011-05-61</t>
  </si>
  <si>
    <t>21-011-12-55</t>
  </si>
  <si>
    <t>21-011-14-59</t>
  </si>
  <si>
    <t>21-011-74-59</t>
  </si>
  <si>
    <t>Шляпа BAILEY арт. 7016 WYNN (темно-оливковый) {olive mix}</t>
  </si>
  <si>
    <t>21-012-01-55</t>
  </si>
  <si>
    <t>Шляпа BAILEY арт. 7001 TINO (светло-серый) {natural mix}</t>
  </si>
  <si>
    <t>21-012-01-57</t>
  </si>
  <si>
    <t>21-012-01-59</t>
  </si>
  <si>
    <t>21-012-01-61</t>
  </si>
  <si>
    <t>21-012-01-63</t>
  </si>
  <si>
    <t>21-012-05-57</t>
  </si>
  <si>
    <t>21-012-18-61</t>
  </si>
  <si>
    <t>21-012-18-63</t>
  </si>
  <si>
    <t>21-012-62-57</t>
  </si>
  <si>
    <t>Шляпа BAILEY арт. 7001 TINO (коньячный) {rust}</t>
  </si>
  <si>
    <t>21-012-65-55</t>
  </si>
  <si>
    <t>21-012-65-59</t>
  </si>
  <si>
    <t>21-012-73-55</t>
  </si>
  <si>
    <t>Шляпа BAILEY арт. 7001 TINO (рыжий) {satchel}</t>
  </si>
  <si>
    <t>21-012-73-57</t>
  </si>
  <si>
    <t>21-012-73-59</t>
  </si>
  <si>
    <t>21-012-73-61</t>
  </si>
  <si>
    <t>21-012-83-55</t>
  </si>
  <si>
    <t>Шляпа BAILEY арт. 7001 TINO (карамельный) {caramel}</t>
  </si>
  <si>
    <t>21-012-83-57</t>
  </si>
  <si>
    <t>21-012-83-59</t>
  </si>
  <si>
    <t>21-012-83-61</t>
  </si>
  <si>
    <t>21-012-83-63</t>
  </si>
  <si>
    <t>21-012-95-55</t>
  </si>
  <si>
    <t>21-012-95-57</t>
  </si>
  <si>
    <t>21-012-95-61</t>
  </si>
  <si>
    <t>21-017-09-57</t>
  </si>
  <si>
    <t>21-017-09-63</t>
  </si>
  <si>
    <t>Кепка BAILEY арт. 25202 LORD WOOL (черный) {black}</t>
  </si>
  <si>
    <t>21-023-09-59</t>
  </si>
  <si>
    <t>21-023-09-63</t>
  </si>
  <si>
    <t>21-023-14-57</t>
  </si>
  <si>
    <t>Кепка BAILEY арт. 25202 LORD WOOL (коричневый) {brown}</t>
  </si>
  <si>
    <t>21-047-12-55</t>
  </si>
  <si>
    <t>21-068-18-59</t>
  </si>
  <si>
    <t>21-069-10-55</t>
  </si>
  <si>
    <t>21-069-14-55</t>
  </si>
  <si>
    <t>21-072-05-59</t>
  </si>
  <si>
    <t>Шляпа BAILEY арт. 7021 DARRON (темно-серый) {gunmetal}</t>
  </si>
  <si>
    <t>21-074-09-61</t>
  </si>
  <si>
    <t>21-074-09-63</t>
  </si>
  <si>
    <t>21-077-14-55</t>
  </si>
  <si>
    <t>Шляпа BAILEY арт. 7100 RIFF (коричневый) {mink}</t>
  </si>
  <si>
    <t>21-077-14-57</t>
  </si>
  <si>
    <t>21-077-14-59</t>
  </si>
  <si>
    <t>Шляпа BAILEY арт. 81650 SALEM (темно-бежевый) {driftwood}</t>
  </si>
  <si>
    <t>21-089-15-59</t>
  </si>
  <si>
    <t>21-089-17-57</t>
  </si>
  <si>
    <t>Шляпа BAILEY арт. 81650 SALEM (белый) {white}</t>
  </si>
  <si>
    <t>21-089-17-61</t>
  </si>
  <si>
    <t>21-089-36-59</t>
  </si>
  <si>
    <t>21-089-36-61</t>
  </si>
  <si>
    <t>21-090-06-63</t>
  </si>
  <si>
    <t>21-090-08-63</t>
  </si>
  <si>
    <t>21-090-12-59</t>
  </si>
  <si>
    <t>Шляпа BAILEY арт. 81670 BILLY (бордовый) {deep red}</t>
  </si>
  <si>
    <t>21-090-53-55</t>
  </si>
  <si>
    <t>21-090-53-61</t>
  </si>
  <si>
    <t>21-090-82-55</t>
  </si>
  <si>
    <t>Шляпа BAILEY арт. 81670 BILLY (кофейный) {latte}</t>
  </si>
  <si>
    <t>21-090-82-57</t>
  </si>
  <si>
    <t>21-090-82-59</t>
  </si>
  <si>
    <t>21-091-01-59</t>
  </si>
  <si>
    <t>Шляпа BAILEY арт. 81690 MANNES (светло-серый) {light grey}</t>
  </si>
  <si>
    <t>Шляпа BAILEY арт. 81690 MANNES (темно-синий) {skydiver}</t>
  </si>
  <si>
    <t>21-091-16-59</t>
  </si>
  <si>
    <t>21-091-16-61</t>
  </si>
  <si>
    <t>Шляпа BAILEY арт. 81690 MANNES (голубой) {azul}</t>
  </si>
  <si>
    <t>21-091-60-61</t>
  </si>
  <si>
    <t>21-091-73-55</t>
  </si>
  <si>
    <t>21-091-73-61</t>
  </si>
  <si>
    <t>21-113-09-59</t>
  </si>
  <si>
    <t>21-113-14-59</t>
  </si>
  <si>
    <t>21-145-02-57</t>
  </si>
  <si>
    <t>21-145-02-61</t>
  </si>
  <si>
    <t>21-150-01-61</t>
  </si>
  <si>
    <t>21-155-02-57</t>
  </si>
  <si>
    <t>21-155-02-59</t>
  </si>
  <si>
    <t>21-155-36-59</t>
  </si>
  <si>
    <t>21-155-36-61</t>
  </si>
  <si>
    <t>21-175-09-55</t>
  </si>
  <si>
    <t>21-175-09-63</t>
  </si>
  <si>
    <t>Шляпа BAILEY арт. W05LFP THREE D (черный) {black}</t>
  </si>
  <si>
    <t>21-242-14-57</t>
  </si>
  <si>
    <t>21-242-14-61</t>
  </si>
  <si>
    <t>21-247-06-55</t>
  </si>
  <si>
    <t>21-247-06-63</t>
  </si>
  <si>
    <t>21-267-09-61</t>
  </si>
  <si>
    <t>21-267-16-55</t>
  </si>
  <si>
    <t>21-285-14-55</t>
  </si>
  <si>
    <t>Шляпа BAILEY арт. 7055 ATMORE (коричневый) {brown}</t>
  </si>
  <si>
    <t>21-285-14-57</t>
  </si>
  <si>
    <t>21-285-14-59</t>
  </si>
  <si>
    <t>21-297-02-61</t>
  </si>
  <si>
    <t>Кепка BAILEY арт. 25479BH GELLERTH (серый) {charcoal}</t>
  </si>
  <si>
    <t>21-321-08-61</t>
  </si>
  <si>
    <t>Шляпа BAILEY арт. 37171BH WINTERS  (песочный) {camel}</t>
  </si>
  <si>
    <t>21-322-02-59</t>
  </si>
  <si>
    <t>21-323-09-61</t>
  </si>
  <si>
    <t>21-337-99-57</t>
  </si>
  <si>
    <t>Шляпа BAILEY арт. 71001BH CRISS (иссиня-черный) {nightshade}</t>
  </si>
  <si>
    <t>21-338-03-57</t>
  </si>
  <si>
    <t>21-345-02-55</t>
  </si>
  <si>
    <t>21-406-22-57</t>
  </si>
  <si>
    <t>Кепка BAILEY арт. 90092BH Medd (светло-синий) {light blue}</t>
  </si>
  <si>
    <t>21-411-08-61</t>
  </si>
  <si>
    <t>21-414-12-55</t>
  </si>
  <si>
    <t>21-414-16-55</t>
  </si>
  <si>
    <t>Кепка BAILEY арт. 25480BH WYMAN (темно-синий) {navy dot}</t>
  </si>
  <si>
    <t>Кепка BAILEY арт. 25488BH PURDY (темно-серый) {charcoal/navy}</t>
  </si>
  <si>
    <t>21-416-05-59</t>
  </si>
  <si>
    <t>21-416-14-55</t>
  </si>
  <si>
    <t>Кепка BAILEY арт. 25488BH PURDY (коричневый) {cognac/grey}</t>
  </si>
  <si>
    <t>21-416-14-59</t>
  </si>
  <si>
    <t>21-416-14-61</t>
  </si>
  <si>
    <t>Кепка BAILEY арт. 25481BH WADDELL (черный) {black}</t>
  </si>
  <si>
    <t>21-420-09-57</t>
  </si>
  <si>
    <t>21-445-02-55</t>
  </si>
  <si>
    <t>21-445-09-55</t>
  </si>
  <si>
    <t>21-446-05-57</t>
  </si>
  <si>
    <t>21-446-09-55</t>
  </si>
  <si>
    <t>21-446-09-57</t>
  </si>
  <si>
    <t>21-446-12-55</t>
  </si>
  <si>
    <t>Шляпа BAILEY арт. 71614BH LANTH (бордовый) {oxblood}</t>
  </si>
  <si>
    <t>21-446-12-57</t>
  </si>
  <si>
    <t>21-446-12-59</t>
  </si>
  <si>
    <t>21-448-14-59</t>
  </si>
  <si>
    <t>Кепка BAILEY арт. 25142BH FALCONER (коричневый) {chestnut}</t>
  </si>
  <si>
    <t>21-453-02-59</t>
  </si>
  <si>
    <t>Шляпа BAILEY арт. W14LFD NOCK (бежевый) {putty}</t>
  </si>
  <si>
    <t>21-470-19-57</t>
  </si>
  <si>
    <t>Кепка BAILEY арт. 90110BH GADDIS (голубой) {navy}</t>
  </si>
  <si>
    <t>21-475-02-57</t>
  </si>
  <si>
    <t>Кепка BAILEY арт. 90115BH SHAWK (бежевый) {beige}</t>
  </si>
  <si>
    <t>21-475-19-57</t>
  </si>
  <si>
    <t>Кепка BAILEY арт. 90115BH SHAWK (голубой) {sky}</t>
  </si>
  <si>
    <t>21-475-19-59</t>
  </si>
  <si>
    <t>21-475-19-61</t>
  </si>
  <si>
    <t>21-505-03-59</t>
  </si>
  <si>
    <t>Шляпа BAILEY арт. 81702BH BERLE (зеленый) {kapok green}</t>
  </si>
  <si>
    <t>21-505-36-57</t>
  </si>
  <si>
    <t>21-505-36-61</t>
  </si>
  <si>
    <t>21-512-02-57</t>
  </si>
  <si>
    <t>21-512-02-61</t>
  </si>
  <si>
    <t>21-512-15-59</t>
  </si>
  <si>
    <t>Шляпа BAILEY арт. 81717BH CRAIG (светло-коричневый) {tan}</t>
  </si>
  <si>
    <t>21-514-14-57</t>
  </si>
  <si>
    <t>Шляпа BAILEY арт. 81720BH MULLAN (бежевый / черный) {sand}</t>
  </si>
  <si>
    <t>21-514-53-57</t>
  </si>
  <si>
    <t>21-514-53-59</t>
  </si>
  <si>
    <t>21-558-09-55</t>
  </si>
  <si>
    <t>21-558-09-61</t>
  </si>
  <si>
    <t>21-558-11-57</t>
  </si>
  <si>
    <t>Шляпа BAILEY арт. 38345BH MAGLOR (зеленый) {forest}</t>
  </si>
  <si>
    <t>21-558-11-59</t>
  </si>
  <si>
    <t>21-558-11-61</t>
  </si>
  <si>
    <t>21-558-14-55</t>
  </si>
  <si>
    <t>21-558-14-61</t>
  </si>
  <si>
    <t>21-558-16-55</t>
  </si>
  <si>
    <t>21-558-16-59</t>
  </si>
  <si>
    <t>Шляпа BAILEY арт. 38348BH MARR (черный) {black}</t>
  </si>
  <si>
    <t>21-559-09-57</t>
  </si>
  <si>
    <t>21-559-09-59</t>
  </si>
  <si>
    <t>21-560-09-57</t>
  </si>
  <si>
    <t>21-560-09-59</t>
  </si>
  <si>
    <t>21-561-02-55</t>
  </si>
  <si>
    <t>Шляпа BAILEY арт. 38350BH PISTON (песочный) {caramel}</t>
  </si>
  <si>
    <t>21-561-02-57</t>
  </si>
  <si>
    <t>21-561-02-59</t>
  </si>
  <si>
    <t>21-561-02-61</t>
  </si>
  <si>
    <t>21-561-03-55</t>
  </si>
  <si>
    <t>Шляпа BAILEY арт. 38350BH PISTON (оливковый) {olive}</t>
  </si>
  <si>
    <t>21-561-09-55</t>
  </si>
  <si>
    <t>21-561-16-55</t>
  </si>
  <si>
    <t>Шляпа BAILEY арт. 38350BH PISTON (темно-синий) {navy}</t>
  </si>
  <si>
    <t>21-562-14-57</t>
  </si>
  <si>
    <t>21-571-02-55</t>
  </si>
  <si>
    <t>21-571-02-57</t>
  </si>
  <si>
    <t>Шляпа BAILEY арт. 70632BH STEERS (черный) {black}</t>
  </si>
  <si>
    <t>21-571-09-59</t>
  </si>
  <si>
    <t>21-571-09-61</t>
  </si>
  <si>
    <t>21-573-13-55</t>
  </si>
  <si>
    <t>Шляпа BAILEY арт. 70635BH CHIPIE (рыжий) {bronze}</t>
  </si>
  <si>
    <t>21-573-13-57</t>
  </si>
  <si>
    <t>21-573-13-59</t>
  </si>
  <si>
    <t>21-573-13-61</t>
  </si>
  <si>
    <t>21-573-91-55</t>
  </si>
  <si>
    <t>21-573-91-57</t>
  </si>
  <si>
    <t>21-573-91-61</t>
  </si>
  <si>
    <t>21-577-09-55</t>
  </si>
  <si>
    <t>Шляпа BAILEY арт. 70642BH WERLE (черный) {black}</t>
  </si>
  <si>
    <t>21-577-09-57</t>
  </si>
  <si>
    <t>21-577-09-59</t>
  </si>
  <si>
    <t>Шляпа BAILEY арт. 37180BH STEDMAN (песочный) {camel}</t>
  </si>
  <si>
    <t>21-582-02-59</t>
  </si>
  <si>
    <t>21-582-02-61</t>
  </si>
  <si>
    <t>21-582-09-57</t>
  </si>
  <si>
    <t>21-584-06-57</t>
  </si>
  <si>
    <t>Кепка BAILEY арт. 25242BH GALVIN TWILL (синий) {cadet}</t>
  </si>
  <si>
    <t>21-586-02-57</t>
  </si>
  <si>
    <t>Шляпа BAILEY арт. 22790BH PARSON (бежевый) {tea stain}</t>
  </si>
  <si>
    <t>21-587-14-61</t>
  </si>
  <si>
    <t>21-593-02-57</t>
  </si>
  <si>
    <t>Шляпа BAILEY арт. 63283BH RELIK (бежевый) {tan}</t>
  </si>
  <si>
    <t>21-596-02-59</t>
  </si>
  <si>
    <t>Шляпа BAILEY арт. 81703BH FOLEY (бежевый) {natural}</t>
  </si>
  <si>
    <t>21-598-02-57</t>
  </si>
  <si>
    <t>21-598-02-61</t>
  </si>
  <si>
    <t>21-599-79-61</t>
  </si>
  <si>
    <t>21-615-02-55</t>
  </si>
  <si>
    <t>21-615-02-57</t>
  </si>
  <si>
    <t>21-623-01-55</t>
  </si>
  <si>
    <t>Шляпа BAILEY арт. 70613BH SPERLING (серый / синий) {bluestone}</t>
  </si>
  <si>
    <t>21-623-01-59</t>
  </si>
  <si>
    <t>21-623-01-61</t>
  </si>
  <si>
    <t>21-623-91-57</t>
  </si>
  <si>
    <t>Шляпа BAILEY арт. 70613BH SPERLING (темно-коричневый) {woodland mix}</t>
  </si>
  <si>
    <t>21-623-91-59</t>
  </si>
  <si>
    <t>21-623-91-61</t>
  </si>
  <si>
    <t>21-627-02-55</t>
  </si>
  <si>
    <t>Шляпа BAILEY арт. 70646BH NELLES (песочный) {camel}</t>
  </si>
  <si>
    <t>21-627-02-57</t>
  </si>
  <si>
    <t>21-627-02-59</t>
  </si>
  <si>
    <t>21-627-02-61</t>
  </si>
  <si>
    <t>21-627-03-57</t>
  </si>
  <si>
    <t>21-627-09-55</t>
  </si>
  <si>
    <t>21-632-36-61</t>
  </si>
  <si>
    <t>21-633-92-57</t>
  </si>
  <si>
    <t>Шляпа BAILEY арт. 22795BH ARDIT (белый / черный) {natural/black}</t>
  </si>
  <si>
    <t>21-633-92-59</t>
  </si>
  <si>
    <t>21-636-33-59</t>
  </si>
  <si>
    <t>Шляпа BAILEY арт. 63287BH COSTIGAN (кремовый / темно-синий) {natural.navy}</t>
  </si>
  <si>
    <t>21-652-05-55</t>
  </si>
  <si>
    <t>Кепка BAILEY арт. 25526BH KYAN (темно-серый) {charcoal}</t>
  </si>
  <si>
    <t>21-652-05-57</t>
  </si>
  <si>
    <t>21-652-05-59</t>
  </si>
  <si>
    <t>21-652-05-61</t>
  </si>
  <si>
    <t>21-659-08-59</t>
  </si>
  <si>
    <t>Кепка BAILEY арт. 25530BH BYRAM (серый) {black stripe}</t>
  </si>
  <si>
    <t>21-661-36-59</t>
  </si>
  <si>
    <t>21-663-11-59</t>
  </si>
  <si>
    <t>Кепка BAILEY арт. 25534BH PATEL (зеленый) {forest}</t>
  </si>
  <si>
    <t>21-666-13-59</t>
  </si>
  <si>
    <t>21-667-08-59</t>
  </si>
  <si>
    <t>Кепка BAILEY арт. 25538BH TIFTON (серый) {grey}</t>
  </si>
  <si>
    <t>21-668-03-59</t>
  </si>
  <si>
    <t>Кепка BAILEY арт. 25539BH RISH (оливковый) {olive plaid}</t>
  </si>
  <si>
    <t>21-671-06-00</t>
  </si>
  <si>
    <t>Бейсболка BAILEY арт. 25542BH MAXSON (синий) {dark denim}</t>
  </si>
  <si>
    <t>21-672-08-55</t>
  </si>
  <si>
    <t>Панама BAILEY арт. 25543BH KENSETT (серый) {black stripe}</t>
  </si>
  <si>
    <t>21-672-08-57</t>
  </si>
  <si>
    <t>21-672-08-59</t>
  </si>
  <si>
    <t>21-673-08-00</t>
  </si>
  <si>
    <t>Бейсболка BAILEY арт. 25544BH WESTER (серый) {black stripe}</t>
  </si>
  <si>
    <t>21-674-11-57</t>
  </si>
  <si>
    <t>Шляпа BAILEY арт. 10001BH BRODNAX (ярко-салатовый) {olive oil}</t>
  </si>
  <si>
    <t>21-675-09-59</t>
  </si>
  <si>
    <t>Шляпа BAILEY арт. 20006BH DEVERS (темно-синий) {ink blue}</t>
  </si>
  <si>
    <t>21-676-11-57</t>
  </si>
  <si>
    <t>Шляпа BAILEY арт. 37185BH ELLETT (ярко-салатовый) {olive oil}</t>
  </si>
  <si>
    <t>21-679-09-57</t>
  </si>
  <si>
    <t>Шляпа BAILEY арт. 70652BH MARACK (черный) {black}</t>
  </si>
  <si>
    <t>21-680-02-57</t>
  </si>
  <si>
    <t>Шляпа BAILEY арт. 70653BH BURNELL (бежевый) {natural mix}</t>
  </si>
  <si>
    <t>21-681-09-57</t>
  </si>
  <si>
    <t>Шляпа BAILEY арт. 70654BH TREPORT (темно-синий) {ink blue}</t>
  </si>
  <si>
    <t>21-681-09-59</t>
  </si>
  <si>
    <t>21-684-16-59</t>
  </si>
  <si>
    <t>Кепка BAILEY арт. 90142BH WORTHAM (темно-синий) {dark denim stripe}</t>
  </si>
  <si>
    <t>21-685-17-59</t>
  </si>
  <si>
    <t>Кепка BAILEY арт. 90143BH GURLEY (белый) {ivory stripe}</t>
  </si>
  <si>
    <t>21-688-08-59</t>
  </si>
  <si>
    <t>Кепка BAILEY арт. 90148BH CANDLER (серый) {grey check}</t>
  </si>
  <si>
    <t>21-689-48-59</t>
  </si>
  <si>
    <t>Кепка BAILEY арт. 90149BH PILAND (черный / белый) {black}</t>
  </si>
  <si>
    <t>21-690-02-59</t>
  </si>
  <si>
    <t>Кепка BAILEY арт. 90150BH STRADER (бежевый) {beige}</t>
  </si>
  <si>
    <t>Кепка BAILEY арт. 90151BH LIPSEY (серый) {grey stripe}</t>
  </si>
  <si>
    <t>21-693-02-59</t>
  </si>
  <si>
    <t>Панама BAILEY арт. 90144BH CRANNELL (бежевый) {beige}</t>
  </si>
  <si>
    <t>21-695-53-57</t>
  </si>
  <si>
    <t>Шляпа BAILEY арт. 22798BH WARLICK (бежевый / черный) {charcoal.rust}</t>
  </si>
  <si>
    <t>21-696-00-59</t>
  </si>
  <si>
    <t>Шляпа BAILEY арт. 22799BH STALLWORTH (бордовый / черный) {deepred.black}</t>
  </si>
  <si>
    <t>21-698-02-59</t>
  </si>
  <si>
    <t>Шляпа BAILEY арт. 22802BH GUNNAR (бежевый) {tan}</t>
  </si>
  <si>
    <t>21-699-06-57</t>
  </si>
  <si>
    <t>Шляпа BAILEY арт. 5007BH DREYER (синий) {slate}</t>
  </si>
  <si>
    <t>21-700-36-59</t>
  </si>
  <si>
    <t>Шляпа BAILEY арт. 60004BH VERRETT (кремовый) {natural}</t>
  </si>
  <si>
    <t>21-701-02-57</t>
  </si>
  <si>
    <t>Шляпа BAILEY арт. 63292BH BRETEN (кремовый / оливковый) {natural.camo}</t>
  </si>
  <si>
    <t>21-703-01-59</t>
  </si>
  <si>
    <t>Шляпа BAILEY арт. 63294BH MAGNESS (светло-серый) {silver}</t>
  </si>
  <si>
    <t>21-705-17-59</t>
  </si>
  <si>
    <t>Шляпа BAILEY арт. 81735BH TIM (белый) {off white}</t>
  </si>
  <si>
    <t>21-706-14-59</t>
  </si>
  <si>
    <t>Шляпа BAILEY арт. 81736BH PAULY (коричневый) {red ocher}</t>
  </si>
  <si>
    <t>21-707-08-59</t>
  </si>
  <si>
    <t>Шляпа BAILEY арт. 81738BH BALANS ROLL UP (серый) {charcoal}</t>
  </si>
  <si>
    <t>21-709-03-59</t>
  </si>
  <si>
    <t>Шляпа BAILEY арт. 81741BH WESTFIELD (оливковый) {camo}</t>
  </si>
  <si>
    <t>21-710-36-59</t>
  </si>
  <si>
    <t>Шляпа BAILEY арт. 81742BH LARSON (кремовый) {linen multi}</t>
  </si>
  <si>
    <t>21-711-09-57</t>
  </si>
  <si>
    <t>Шляпа BAILEY арт. 30002BH BARKSDALE (черный) {black}</t>
  </si>
  <si>
    <t>21-711-09-59</t>
  </si>
  <si>
    <t>61432BH</t>
  </si>
  <si>
    <t>61433BH</t>
  </si>
  <si>
    <t>Taupe</t>
  </si>
  <si>
    <t>Unbleached</t>
  </si>
  <si>
    <t>Midnight Brown</t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</si>
  <si>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 xml:space="preserve">7 </t>
    </r>
    <r>
      <rPr>
        <b/>
        <u/>
        <sz val="10"/>
        <rFont val="Arial"/>
        <family val="2"/>
        <charset val="204"/>
      </rPr>
      <t>1/8</t>
    </r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</si>
  <si>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</si>
  <si>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3/8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</si>
  <si>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5/8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</si>
  <si>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</si>
  <si>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t>Blue</t>
  </si>
  <si>
    <t>4429</t>
  </si>
  <si>
    <t>Alamo</t>
  </si>
  <si>
    <t>W1803B</t>
  </si>
  <si>
    <t>Alsworth</t>
  </si>
  <si>
    <t>W2002A</t>
  </si>
  <si>
    <t>August</t>
  </si>
  <si>
    <t>BANDIT</t>
  </si>
  <si>
    <t>Bandit</t>
  </si>
  <si>
    <t>W17LFC</t>
  </si>
  <si>
    <t>Bartel</t>
  </si>
  <si>
    <t>W19RDA</t>
  </si>
  <si>
    <t>Bent</t>
  </si>
  <si>
    <t>Big Zwey</t>
  </si>
  <si>
    <t>BLACK HILS</t>
  </si>
  <si>
    <t>Black Hills</t>
  </si>
  <si>
    <t>Bridger</t>
  </si>
  <si>
    <t>BROKEN ARROW</t>
  </si>
  <si>
    <t>Broken Arrow</t>
  </si>
  <si>
    <t>BRONCOJR</t>
  </si>
  <si>
    <t>Bronco Jr</t>
  </si>
  <si>
    <t>BUCKHORN</t>
  </si>
  <si>
    <t>Buckhorn</t>
  </si>
  <si>
    <t>Bucky</t>
  </si>
  <si>
    <t>W21LFB</t>
  </si>
  <si>
    <t>CALAWAY</t>
  </si>
  <si>
    <t>Calico</t>
  </si>
  <si>
    <t>Calvary II</t>
  </si>
  <si>
    <t>W2102B</t>
  </si>
  <si>
    <t>CARSTEN</t>
  </si>
  <si>
    <t>W2101A</t>
  </si>
  <si>
    <t>CATO</t>
  </si>
  <si>
    <t>W21LFA</t>
  </si>
  <si>
    <t>CITICO</t>
  </si>
  <si>
    <t>W21LFC</t>
  </si>
  <si>
    <t>COLEMAN</t>
  </si>
  <si>
    <t>Colt</t>
  </si>
  <si>
    <t>W2103C</t>
  </si>
  <si>
    <t>CONWAY</t>
  </si>
  <si>
    <t>COUGAR</t>
  </si>
  <si>
    <t>Cougar</t>
  </si>
  <si>
    <t>Courtright</t>
  </si>
  <si>
    <t>Courtright Open</t>
  </si>
  <si>
    <t>W18RDA</t>
  </si>
  <si>
    <t>Cowpuncher</t>
  </si>
  <si>
    <t>BW46</t>
  </si>
  <si>
    <t>Creekside Litefelt</t>
  </si>
  <si>
    <t>W19LFA</t>
  </si>
  <si>
    <t>Davy</t>
  </si>
  <si>
    <t>W18EDB</t>
  </si>
  <si>
    <t>Destry</t>
  </si>
  <si>
    <t>4162</t>
  </si>
  <si>
    <t>Dillinger</t>
  </si>
  <si>
    <t>W1902A</t>
  </si>
  <si>
    <t>Dorion</t>
  </si>
  <si>
    <t>Dynamite</t>
  </si>
  <si>
    <t>W1802A</t>
  </si>
  <si>
    <t>Easton</t>
  </si>
  <si>
    <t>W20LFA</t>
  </si>
  <si>
    <t>Everest</t>
  </si>
  <si>
    <t>Gage</t>
  </si>
  <si>
    <t>W1510A2</t>
  </si>
  <si>
    <t>Gage Open</t>
  </si>
  <si>
    <t>LF09040</t>
  </si>
  <si>
    <t>Gambler</t>
  </si>
  <si>
    <t>W2001B</t>
  </si>
  <si>
    <t>Garson</t>
  </si>
  <si>
    <t>W1704A</t>
  </si>
  <si>
    <t>Hastings</t>
  </si>
  <si>
    <t>W17RDC</t>
  </si>
  <si>
    <t>Hickstead</t>
  </si>
  <si>
    <t>W17LFD</t>
  </si>
  <si>
    <t>Hostler</t>
  </si>
  <si>
    <t>Jericho</t>
  </si>
  <si>
    <t>Joe Eder</t>
  </si>
  <si>
    <t>W19EDA</t>
  </si>
  <si>
    <t>Knox</t>
  </si>
  <si>
    <t>W1902B</t>
  </si>
  <si>
    <t>Landry</t>
  </si>
  <si>
    <t>W2001A</t>
  </si>
  <si>
    <t>Lane</t>
  </si>
  <si>
    <t>Legacy</t>
  </si>
  <si>
    <t>Legacy Open</t>
  </si>
  <si>
    <t>Lightning 4X</t>
  </si>
  <si>
    <t>LITTLE JOE</t>
  </si>
  <si>
    <t>Little Joe</t>
  </si>
  <si>
    <t>BW21</t>
  </si>
  <si>
    <t>Logan</t>
  </si>
  <si>
    <t>W1803A</t>
  </si>
  <si>
    <t>Luzerne</t>
  </si>
  <si>
    <t>W1804A</t>
  </si>
  <si>
    <t>McQ</t>
  </si>
  <si>
    <t>4204</t>
  </si>
  <si>
    <t>Murphy II</t>
  </si>
  <si>
    <t>Nock</t>
  </si>
  <si>
    <t>Pageant II 2X</t>
  </si>
  <si>
    <t>Pro 5X</t>
  </si>
  <si>
    <t>W18RDB</t>
  </si>
  <si>
    <t>Rampart</t>
  </si>
  <si>
    <t>RANGER</t>
  </si>
  <si>
    <t>Ranger</t>
  </si>
  <si>
    <t>Recoil</t>
  </si>
  <si>
    <t>W1807B</t>
  </si>
  <si>
    <t>Rio Lobo</t>
  </si>
  <si>
    <t>Roderick</t>
  </si>
  <si>
    <t>SCOTTSDALE</t>
  </si>
  <si>
    <t>Scottsdale</t>
  </si>
  <si>
    <t>W1807A</t>
  </si>
  <si>
    <t>SEVEN</t>
  </si>
  <si>
    <t>SILVSTRK</t>
  </si>
  <si>
    <t>Silver Streak</t>
  </si>
  <si>
    <t>BW22A</t>
  </si>
  <si>
    <t>Skylar</t>
  </si>
  <si>
    <t>Stampede</t>
  </si>
  <si>
    <t>Stellar</t>
  </si>
  <si>
    <t>W1520A3</t>
  </si>
  <si>
    <t>Stellar Open</t>
  </si>
  <si>
    <t>W18EDC</t>
  </si>
  <si>
    <t>Sundown</t>
  </si>
  <si>
    <t>W20LFB</t>
  </si>
  <si>
    <t>Sutton</t>
  </si>
  <si>
    <t>Switchback</t>
  </si>
  <si>
    <t>Tombstone</t>
  </si>
  <si>
    <t>Trigger</t>
  </si>
  <si>
    <t>Truckton</t>
  </si>
  <si>
    <t>Vivienne</t>
  </si>
  <si>
    <t>Wheeler</t>
  </si>
  <si>
    <t>4405</t>
  </si>
  <si>
    <t>Wichita</t>
  </si>
  <si>
    <t>W18EDA</t>
  </si>
  <si>
    <t>Wild Flush</t>
  </si>
  <si>
    <t>WOODY</t>
  </si>
  <si>
    <t>Woody</t>
  </si>
  <si>
    <t>Yuma</t>
  </si>
  <si>
    <t>Zella</t>
  </si>
  <si>
    <t>Шляпа ковбойская</t>
  </si>
  <si>
    <t>81670 BILLY</t>
  </si>
  <si>
    <t>81690 MANNES</t>
  </si>
  <si>
    <t>1365 GRAHAM</t>
  </si>
  <si>
    <t>1369 JACKMAN</t>
  </si>
  <si>
    <t>1362 DALTON</t>
  </si>
  <si>
    <t>Copper</t>
  </si>
  <si>
    <t>Slate</t>
  </si>
  <si>
    <t>Oak</t>
  </si>
  <si>
    <t>Avion</t>
  </si>
  <si>
    <t>Graphite</t>
  </si>
  <si>
    <t>Latte</t>
  </si>
  <si>
    <t>Static</t>
  </si>
  <si>
    <t>Espresso</t>
  </si>
  <si>
    <t>Navy Multi</t>
  </si>
  <si>
    <t>Overcast</t>
  </si>
  <si>
    <t>Skydiver</t>
  </si>
  <si>
    <t>Woods Multi</t>
  </si>
  <si>
    <t>Cement Multi</t>
  </si>
  <si>
    <t>Light Grey Multi</t>
  </si>
  <si>
    <t>Natural Multi</t>
  </si>
  <si>
    <t>Brown Multi</t>
  </si>
  <si>
    <t>Charcoal Multi</t>
  </si>
  <si>
    <t>Green</t>
  </si>
  <si>
    <t>Beige Stripe</t>
  </si>
  <si>
    <t>Avion Stripe</t>
  </si>
  <si>
    <t>Style</t>
  </si>
  <si>
    <t>Категория</t>
  </si>
  <si>
    <t>Артикул полный</t>
  </si>
  <si>
    <t>Номенклатура</t>
  </si>
  <si>
    <t>Характеристика</t>
  </si>
  <si>
    <t>Цена</t>
  </si>
  <si>
    <t>В наличии</t>
  </si>
  <si>
    <t>Сумма</t>
  </si>
  <si>
    <t>Резерв</t>
  </si>
  <si>
    <t>Свободно</t>
  </si>
  <si>
    <t>Шапки</t>
  </si>
  <si>
    <t>1 141,35</t>
  </si>
  <si>
    <t>1 172,07</t>
  </si>
  <si>
    <t>1 115,29</t>
  </si>
  <si>
    <t>1 000,16</t>
  </si>
  <si>
    <t>1 167,54</t>
  </si>
  <si>
    <t>2 335,08</t>
  </si>
  <si>
    <t>3 502,62</t>
  </si>
  <si>
    <t>1 081,92</t>
  </si>
  <si>
    <t>1 370,23</t>
  </si>
  <si>
    <t>1 997,00</t>
  </si>
  <si>
    <t>5 991</t>
  </si>
  <si>
    <t>21-448-14-57</t>
  </si>
  <si>
    <t>2 726,99</t>
  </si>
  <si>
    <t>2 726,98</t>
  </si>
  <si>
    <t>21-448-14-61</t>
  </si>
  <si>
    <t>1 457,10</t>
  </si>
  <si>
    <t>1 457,1</t>
  </si>
  <si>
    <t>2 128,34</t>
  </si>
  <si>
    <t>1 670,00</t>
  </si>
  <si>
    <t>1 670</t>
  </si>
  <si>
    <t>6 385,02</t>
  </si>
  <si>
    <t>Кепка BAILEY арт. 25204 LORD PLAID (коричневый) {black plaid}</t>
  </si>
  <si>
    <t>1 507,00</t>
  </si>
  <si>
    <t>1 507</t>
  </si>
  <si>
    <t>Кепка BAILEY арт. 25204 LORD PLAID (рыжий) {brown plaid}</t>
  </si>
  <si>
    <t>1 406,54</t>
  </si>
  <si>
    <t>21-003-77-55</t>
  </si>
  <si>
    <t>Кепка BAILEY арт. 25210 GALVIN WOOL (карамельный) {caramel}</t>
  </si>
  <si>
    <t>1 151,08</t>
  </si>
  <si>
    <t>21-003-77-57</t>
  </si>
  <si>
    <t>1 710,18</t>
  </si>
  <si>
    <t>5 130,54</t>
  </si>
  <si>
    <t>2 234,29</t>
  </si>
  <si>
    <t>1 884,94</t>
  </si>
  <si>
    <t>3 769,88</t>
  </si>
  <si>
    <t>3 420,36</t>
  </si>
  <si>
    <t>2 225,19</t>
  </si>
  <si>
    <t>8 900,76</t>
  </si>
  <si>
    <t>11 171,45</t>
  </si>
  <si>
    <t>6 702,87</t>
  </si>
  <si>
    <t>4 468,58</t>
  </si>
  <si>
    <t>5 654,82</t>
  </si>
  <si>
    <t>21-017-15-55</t>
  </si>
  <si>
    <t>Кепка BAILEY арт. 25211 GALVIN TWEED (светло-коричневый) {light brown}</t>
  </si>
  <si>
    <t>21-017-15-61</t>
  </si>
  <si>
    <t>2 234,30</t>
  </si>
  <si>
    <t>4 468,6</t>
  </si>
  <si>
    <t>21-175-14-59</t>
  </si>
  <si>
    <t>Кепка BAILEY арт. 25212 GALVIN HERRINGBONE (коричневый) {brown}</t>
  </si>
  <si>
    <t>6 702,9</t>
  </si>
  <si>
    <t>8 937,16</t>
  </si>
  <si>
    <t>Кепка BAILEY арт. 25220 GALVIN PLAID (коричневый) {black plaid}</t>
  </si>
  <si>
    <t>1 653,25</t>
  </si>
  <si>
    <t>4 959,75</t>
  </si>
  <si>
    <t>3 306,5</t>
  </si>
  <si>
    <t>Кепка BAILEY арт. 25220 GALVIN PLAID (темно-серый) {green}</t>
  </si>
  <si>
    <t>1 449,32</t>
  </si>
  <si>
    <t>9 424,7</t>
  </si>
  <si>
    <t>1 673,26</t>
  </si>
  <si>
    <t>3 346,52</t>
  </si>
  <si>
    <t>1 843,97</t>
  </si>
  <si>
    <t>2 054,95</t>
  </si>
  <si>
    <t>4 109,9</t>
  </si>
  <si>
    <t>1 947,98</t>
  </si>
  <si>
    <t>2 055,48</t>
  </si>
  <si>
    <t>2 055,49</t>
  </si>
  <si>
    <t>4 110,96</t>
  </si>
  <si>
    <t>21-580-05-61</t>
  </si>
  <si>
    <t>1 298,01</t>
  </si>
  <si>
    <t>3 894,03</t>
  </si>
  <si>
    <t>7 788,06</t>
  </si>
  <si>
    <t>1 174,74</t>
  </si>
  <si>
    <t>3 524,22</t>
  </si>
  <si>
    <t>1 229,31</t>
  </si>
  <si>
    <t>4 917,24</t>
  </si>
  <si>
    <t>1 064,80</t>
  </si>
  <si>
    <t>1 064,8</t>
  </si>
  <si>
    <t>21-319-14-55</t>
  </si>
  <si>
    <t>Кепка BAILEY арт. 25477BH ROCKBURN (коричневый) {brown}</t>
  </si>
  <si>
    <t>1 141,47</t>
  </si>
  <si>
    <t>3 424,41</t>
  </si>
  <si>
    <t>21-319-14-57</t>
  </si>
  <si>
    <t>21-319-14-59</t>
  </si>
  <si>
    <t>21-319-14-61</t>
  </si>
  <si>
    <t>1 140,85</t>
  </si>
  <si>
    <t>1 137,88</t>
  </si>
  <si>
    <t>2 275,76</t>
  </si>
  <si>
    <t>21-414-06-57</t>
  </si>
  <si>
    <t>Кепка BAILEY арт. 25480BH WYMAN (синий) {navy}</t>
  </si>
  <si>
    <t>1 000,17</t>
  </si>
  <si>
    <t>4 000,68</t>
  </si>
  <si>
    <t>21-414-06-59</t>
  </si>
  <si>
    <t>1 116,56</t>
  </si>
  <si>
    <t>1 141,36</t>
  </si>
  <si>
    <t>2 282,72</t>
  </si>
  <si>
    <t>3 424,05</t>
  </si>
  <si>
    <t>21-420-09-59</t>
  </si>
  <si>
    <t>4 565,4</t>
  </si>
  <si>
    <t>21-420-09-61</t>
  </si>
  <si>
    <t>1 197,78</t>
  </si>
  <si>
    <t>2 395,56</t>
  </si>
  <si>
    <t>21-529-08-57</t>
  </si>
  <si>
    <t>Кепка BAILEY арт. 25498BH SPRINGFIELD (серый) {mole}</t>
  </si>
  <si>
    <t>1 164,76</t>
  </si>
  <si>
    <t>5 823,8</t>
  </si>
  <si>
    <t>21-529-08-59</t>
  </si>
  <si>
    <t>1 181,44</t>
  </si>
  <si>
    <t>21-529-08-61</t>
  </si>
  <si>
    <t>21-529-05-57</t>
  </si>
  <si>
    <t>Кепка BAILEY арт. 25498BH SPRINGFIELD (темно-серый) {graphite}</t>
  </si>
  <si>
    <t>21-529-05-59</t>
  </si>
  <si>
    <t>21-529-05-61</t>
  </si>
  <si>
    <t>21-530-08-55</t>
  </si>
  <si>
    <t>1 908,6</t>
  </si>
  <si>
    <t>21-530-08-57</t>
  </si>
  <si>
    <t>5 725,74</t>
  </si>
  <si>
    <t>1 092,11</t>
  </si>
  <si>
    <t>21-530-08-61</t>
  </si>
  <si>
    <t>1 109,98</t>
  </si>
  <si>
    <t>21-534-03-55</t>
  </si>
  <si>
    <t>Кепка BAILEY арт. 25503BH DOLLIS (оливковый) {olive}</t>
  </si>
  <si>
    <t>1 055,03</t>
  </si>
  <si>
    <t>2 110,06</t>
  </si>
  <si>
    <t>21-534-03-57</t>
  </si>
  <si>
    <t>21-534-03-59</t>
  </si>
  <si>
    <t>21-534-03-61</t>
  </si>
  <si>
    <t>21-534-08-55</t>
  </si>
  <si>
    <t>Кепка BAILEY арт. 25503BH DOLLIS (серый) {black}</t>
  </si>
  <si>
    <t>21-534-08-57</t>
  </si>
  <si>
    <t>21-534-08-59</t>
  </si>
  <si>
    <t>21-534-08-61</t>
  </si>
  <si>
    <t>21-535-03-55</t>
  </si>
  <si>
    <t>Кепка BAILEY арт. 25508BH SIMNICK (оливковый) {olive}</t>
  </si>
  <si>
    <t>21-535-03-57</t>
  </si>
  <si>
    <t>21-535-03-59</t>
  </si>
  <si>
    <t>21-535-03-61</t>
  </si>
  <si>
    <t>21-535-05-55</t>
  </si>
  <si>
    <t>Кепка BAILEY арт. 25508BH SIMNICK (темно-серый) {grey}</t>
  </si>
  <si>
    <t>2 862,87</t>
  </si>
  <si>
    <t>21-535-05-57</t>
  </si>
  <si>
    <t>7 634,32</t>
  </si>
  <si>
    <t>21-535-05-59</t>
  </si>
  <si>
    <t>1 127,84</t>
  </si>
  <si>
    <t>21-535-05-61</t>
  </si>
  <si>
    <t>4 771,45</t>
  </si>
  <si>
    <t>1 353,64</t>
  </si>
  <si>
    <t>8 121,84</t>
  </si>
  <si>
    <t>21-537-05-61</t>
  </si>
  <si>
    <t>21-538-14-57</t>
  </si>
  <si>
    <t>Кепка BAILEY арт. 25511BH GADIS (коричневый) {rust}</t>
  </si>
  <si>
    <t>1 220,52</t>
  </si>
  <si>
    <t>3 661,56</t>
  </si>
  <si>
    <t>21-538-14-59</t>
  </si>
  <si>
    <t>1 220,53</t>
  </si>
  <si>
    <t>2 441,06</t>
  </si>
  <si>
    <t>21-538-14-61</t>
  </si>
  <si>
    <t>21-538-08-55</t>
  </si>
  <si>
    <t>Кепка BAILEY арт. 25511BH GADIS (серый) {grey}</t>
  </si>
  <si>
    <t>21-538-08-57</t>
  </si>
  <si>
    <t>21-538-08-59</t>
  </si>
  <si>
    <t>21-538-08-61</t>
  </si>
  <si>
    <t>1 208,82</t>
  </si>
  <si>
    <t>2 417,64</t>
  </si>
  <si>
    <t>21-540-06-55</t>
  </si>
  <si>
    <t>3 626,46</t>
  </si>
  <si>
    <t>13 297,02</t>
  </si>
  <si>
    <t>16 923,48</t>
  </si>
  <si>
    <t>9 670,56</t>
  </si>
  <si>
    <t>21-542-03-55</t>
  </si>
  <si>
    <t>1 064,03</t>
  </si>
  <si>
    <t>2 128,06</t>
  </si>
  <si>
    <t>21-542-03-57</t>
  </si>
  <si>
    <t>1 064,02</t>
  </si>
  <si>
    <t>10 150,56</t>
  </si>
  <si>
    <t>21-542-03-61</t>
  </si>
  <si>
    <t>21-610-09-57</t>
  </si>
  <si>
    <t>Кепка BAILEY арт. 25520BH OSLER (черный) {black}</t>
  </si>
  <si>
    <t>5 275,15</t>
  </si>
  <si>
    <t>21-610-09-59</t>
  </si>
  <si>
    <t>1 408,08</t>
  </si>
  <si>
    <t>21-610-09-61</t>
  </si>
  <si>
    <t>4 220,12</t>
  </si>
  <si>
    <t>21-611-08-55</t>
  </si>
  <si>
    <t>Кепка BAILEY арт. 25521BH ZEFF (серый) {dusk}</t>
  </si>
  <si>
    <t>3 687,93</t>
  </si>
  <si>
    <t>21-611-08-57</t>
  </si>
  <si>
    <t>8 605,17</t>
  </si>
  <si>
    <t>21-611-08-59</t>
  </si>
  <si>
    <t>1 466,75</t>
  </si>
  <si>
    <t>14 667,5</t>
  </si>
  <si>
    <t>21-611-08-61</t>
  </si>
  <si>
    <t>21-611-09-55</t>
  </si>
  <si>
    <t>21-611-09-57</t>
  </si>
  <si>
    <t>12 293,1</t>
  </si>
  <si>
    <t>11 063,79</t>
  </si>
  <si>
    <t>1 360,44</t>
  </si>
  <si>
    <t>1 520,53</t>
  </si>
  <si>
    <t>1 105,64</t>
  </si>
  <si>
    <t>2 211,28</t>
  </si>
  <si>
    <t>1 334,74</t>
  </si>
  <si>
    <t>4 004,22</t>
  </si>
  <si>
    <t>3 316,92</t>
  </si>
  <si>
    <t>1 147,36</t>
  </si>
  <si>
    <t>1 147,35</t>
  </si>
  <si>
    <t>1 368,97</t>
  </si>
  <si>
    <t>2 294,7</t>
  </si>
  <si>
    <t>3 442,05</t>
  </si>
  <si>
    <t>21-659-08-55</t>
  </si>
  <si>
    <t>21-659-08-57</t>
  </si>
  <si>
    <t>1 168,02</t>
  </si>
  <si>
    <t>21-659-08-61</t>
  </si>
  <si>
    <t>21-659-09-55</t>
  </si>
  <si>
    <t>Кепка BAILEY арт. 25530BH BYRAM (черный) {brown stripe}</t>
  </si>
  <si>
    <t>21-659-09-57</t>
  </si>
  <si>
    <t>21-659-09-59</t>
  </si>
  <si>
    <t>21-659-09-61</t>
  </si>
  <si>
    <t>21-661-14-57</t>
  </si>
  <si>
    <t>Кепка BAILEY арт. 25532BH CURRIN (коричневый) {beech}</t>
  </si>
  <si>
    <t>1 321,26</t>
  </si>
  <si>
    <t>21-661-14-59</t>
  </si>
  <si>
    <t>21-661-14-61</t>
  </si>
  <si>
    <t>21-661-36-57</t>
  </si>
  <si>
    <t>Кепка BAILEY арт. 25532BH CURRIN (светло-коричневый) {plaza taupe}</t>
  </si>
  <si>
    <t>21-661-36-61</t>
  </si>
  <si>
    <t>21-663-11-55</t>
  </si>
  <si>
    <t>21-663-11-57</t>
  </si>
  <si>
    <t>10 037,61</t>
  </si>
  <si>
    <t>21-663-11-61</t>
  </si>
  <si>
    <t>21-663-41-57</t>
  </si>
  <si>
    <t>Кепка BAILEY арт. 25534BH PATEL (фиолетовый) {nightshade}</t>
  </si>
  <si>
    <t>3 817,16</t>
  </si>
  <si>
    <t>21-663-41-59</t>
  </si>
  <si>
    <t>21-663-41-61</t>
  </si>
  <si>
    <t>21-666-13-55</t>
  </si>
  <si>
    <t>Кепка BAILEY арт. 25537BH BRAMER (коричневый) {rust}</t>
  </si>
  <si>
    <t>21-666-13-57</t>
  </si>
  <si>
    <t>21-666-13-61</t>
  </si>
  <si>
    <t>21-667-14-55</t>
  </si>
  <si>
    <t>Кепка BAILEY арт. 25538BH TIFTON (коричневый) {rust}</t>
  </si>
  <si>
    <t>1 816,86</t>
  </si>
  <si>
    <t>21-667-14-57</t>
  </si>
  <si>
    <t>9 084,2</t>
  </si>
  <si>
    <t>21-667-14-59</t>
  </si>
  <si>
    <t>21-667-14-61</t>
  </si>
  <si>
    <t>21-667-08-55</t>
  </si>
  <si>
    <t>21-667-08-57</t>
  </si>
  <si>
    <t>6 358,94</t>
  </si>
  <si>
    <t>21-667-08-61</t>
  </si>
  <si>
    <t>21-668-03-55</t>
  </si>
  <si>
    <t>21-668-03-57</t>
  </si>
  <si>
    <t>21-668-03-61</t>
  </si>
  <si>
    <t>21-669-11-55</t>
  </si>
  <si>
    <t>Кепка BAILEY арт. 25540BH EDFORD (зеленый) {forest}</t>
  </si>
  <si>
    <t>21-669-11-57</t>
  </si>
  <si>
    <t>21-669-11-59</t>
  </si>
  <si>
    <t>21-669-11-61</t>
  </si>
  <si>
    <t>21-669-15-55</t>
  </si>
  <si>
    <t>Кепка BAILEY арт. 25540BH EDFORD (светло-коричневый) {brown}</t>
  </si>
  <si>
    <t>21-669-15-57</t>
  </si>
  <si>
    <t>21-669-15-59</t>
  </si>
  <si>
    <t>21-669-15-61</t>
  </si>
  <si>
    <t>21-669-16-55</t>
  </si>
  <si>
    <t>Кепка BAILEY арт. 25540BH EDFORD (темно-синий) {dark denim}</t>
  </si>
  <si>
    <t>21-669-16-57</t>
  </si>
  <si>
    <t>21-669-16-59</t>
  </si>
  <si>
    <t>21-669-16-61</t>
  </si>
  <si>
    <t>21-712-22-59</t>
  </si>
  <si>
    <t>Кепка BAILEY арт. 25545BH DUNCAN (светло-синий) {blue}</t>
  </si>
  <si>
    <t>1 498,19</t>
  </si>
  <si>
    <t>21-712-56-57</t>
  </si>
  <si>
    <t>Кепка BAILEY арт. 25545BH DUNCAN (хаки) {soft khaki}</t>
  </si>
  <si>
    <t>1 419,30</t>
  </si>
  <si>
    <t>4 257,9</t>
  </si>
  <si>
    <t>21-712-56-59</t>
  </si>
  <si>
    <t>21-712-56-61</t>
  </si>
  <si>
    <t>2 838,6</t>
  </si>
  <si>
    <t>21-712-09-57</t>
  </si>
  <si>
    <t>Кепка BAILEY арт. 25545BH DUNCAN (черный) {black}</t>
  </si>
  <si>
    <t>21-712-09-59</t>
  </si>
  <si>
    <t>21-712-09-61</t>
  </si>
  <si>
    <t>21-713-08-57</t>
  </si>
  <si>
    <t>Кепка BAILEY арт. 25546BH BRENAN (серый) {black}</t>
  </si>
  <si>
    <t>21-713-08-59</t>
  </si>
  <si>
    <t>1 498,18</t>
  </si>
  <si>
    <t>21-713-08-61</t>
  </si>
  <si>
    <t>21-714-08-57</t>
  </si>
  <si>
    <t>Кепка BAILEY арт. 25547BH BECKER (серый) {black}</t>
  </si>
  <si>
    <t>1 242,11</t>
  </si>
  <si>
    <t>21-714-08-59</t>
  </si>
  <si>
    <t>21-714-08-61</t>
  </si>
  <si>
    <t>3 726,33</t>
  </si>
  <si>
    <t>21-714-06-57</t>
  </si>
  <si>
    <t>Кепка BAILEY арт. 25547BH BECKER (синий) {navy}</t>
  </si>
  <si>
    <t>21-714-06-59</t>
  </si>
  <si>
    <t>1 311,27</t>
  </si>
  <si>
    <t>2 622,54</t>
  </si>
  <si>
    <t>21-715-00-57</t>
  </si>
  <si>
    <t>Кепка BAILEY арт. 25548BH FINNEGAN (красный / синий) {ochre}</t>
  </si>
  <si>
    <t>1 290,68</t>
  </si>
  <si>
    <t>21-715-00-59</t>
  </si>
  <si>
    <t>1 362,60</t>
  </si>
  <si>
    <t>21-715-00-61</t>
  </si>
  <si>
    <t>6 453,4</t>
  </si>
  <si>
    <t>21-715-09-57</t>
  </si>
  <si>
    <t>Кепка BAILEY арт. 25548BH FINNEGAN (черный) {black}</t>
  </si>
  <si>
    <t>21-715-09-59</t>
  </si>
  <si>
    <t>21-715-09-61</t>
  </si>
  <si>
    <t>21-716-06-57</t>
  </si>
  <si>
    <t>Кепка BAILEY арт. 25549BH MAHLER (синий) {navy}</t>
  </si>
  <si>
    <t>4 968,44</t>
  </si>
  <si>
    <t>21-716-06-59</t>
  </si>
  <si>
    <t>21-716-06-61</t>
  </si>
  <si>
    <t>2 484,22</t>
  </si>
  <si>
    <t>1 389,23</t>
  </si>
  <si>
    <t>1 376,54</t>
  </si>
  <si>
    <t>1 394,11</t>
  </si>
  <si>
    <t>1 176,76</t>
  </si>
  <si>
    <t>2 353,52</t>
  </si>
  <si>
    <t>1 201,26</t>
  </si>
  <si>
    <t>1 146,41</t>
  </si>
  <si>
    <t>2 292,82</t>
  </si>
  <si>
    <t>1 135,04</t>
  </si>
  <si>
    <t>1 119,19</t>
  </si>
  <si>
    <t>2 238,38</t>
  </si>
  <si>
    <t>3 357,57</t>
  </si>
  <si>
    <t>1 222,34</t>
  </si>
  <si>
    <t>1 125,40</t>
  </si>
  <si>
    <t>2 250,8</t>
  </si>
  <si>
    <t>1 125,39</t>
  </si>
  <si>
    <t>3 376,17</t>
  </si>
  <si>
    <t>1 125,4</t>
  </si>
  <si>
    <t>1 305,41</t>
  </si>
  <si>
    <t>1 212,99</t>
  </si>
  <si>
    <t>3 638,97</t>
  </si>
  <si>
    <t>21-644-08-57</t>
  </si>
  <si>
    <t>Кепка BAILEY арт. 90129BH Alsen (серый) {grey}</t>
  </si>
  <si>
    <t>1 315,83</t>
  </si>
  <si>
    <t>3 947,49</t>
  </si>
  <si>
    <t>21-644-09-57</t>
  </si>
  <si>
    <t>2 631,66</t>
  </si>
  <si>
    <t>21-646-36-55</t>
  </si>
  <si>
    <t>Кепка BAILEY арт. 90131BH NOVI (светло-коричневый) {tan}</t>
  </si>
  <si>
    <t>21-646-36-57</t>
  </si>
  <si>
    <t>5 263,32</t>
  </si>
  <si>
    <t>21-646-36-61</t>
  </si>
  <si>
    <t>Кепка BAILEY арт. 90134BH ALMAS (темно-зеленый) {black}</t>
  </si>
  <si>
    <t>21-647-09-57</t>
  </si>
  <si>
    <t>21-647-09-61</t>
  </si>
  <si>
    <t>1 260,86</t>
  </si>
  <si>
    <t>1 228,76</t>
  </si>
  <si>
    <t>21-688-08-55</t>
  </si>
  <si>
    <t>1 319,78</t>
  </si>
  <si>
    <t>21-688-08-57</t>
  </si>
  <si>
    <t>2 639,56</t>
  </si>
  <si>
    <t>21-688-08-61</t>
  </si>
  <si>
    <t>21-688-16-55</t>
  </si>
  <si>
    <t>Кепка BAILEY арт. 90148BH Candler (темно-синий) {navy check}</t>
  </si>
  <si>
    <t>21-688-16-57</t>
  </si>
  <si>
    <t>21-688-16-59</t>
  </si>
  <si>
    <t>21-688-16-61</t>
  </si>
  <si>
    <t>1 237,93</t>
  </si>
  <si>
    <t>1 223,26</t>
  </si>
  <si>
    <t>21-691-08-55</t>
  </si>
  <si>
    <t>1 375,18</t>
  </si>
  <si>
    <t>21-691-08-57</t>
  </si>
  <si>
    <t>2 750,36</t>
  </si>
  <si>
    <t>21-691-08-61</t>
  </si>
  <si>
    <t>21-750-93-00</t>
  </si>
  <si>
    <t>Кепка BAILEY арт. 90153BH RELLE (малиновый) {amaranth}</t>
  </si>
  <si>
    <t>1 348,24</t>
  </si>
  <si>
    <t>21-751-05-59</t>
  </si>
  <si>
    <t>Кепка BAILEY арт. 90154BH NADEL (темно-серый) {charcoal}</t>
  </si>
  <si>
    <t>1 385,12</t>
  </si>
  <si>
    <t>21-752-20-59</t>
  </si>
  <si>
    <t>Кепка BAILEY арт. 90155BH SHIRIN (желтый) {butter}</t>
  </si>
  <si>
    <t>1 376,13</t>
  </si>
  <si>
    <t>21-755-15-59</t>
  </si>
  <si>
    <t>Кепка BAILEY арт. 90158BH BURNEY (светло-коричневый) {brown}</t>
  </si>
  <si>
    <t>21-756-06-59</t>
  </si>
  <si>
    <t>Кепка BAILEY арт. 90159BH TITUS (синий) {blue}</t>
  </si>
  <si>
    <t>21-759-14-58</t>
  </si>
  <si>
    <t>Кепка BAILEY арт. 90162BH ADAN (коричневый) {taupe}</t>
  </si>
  <si>
    <t>1 404,01</t>
  </si>
  <si>
    <t>1 345,20</t>
  </si>
  <si>
    <t>1 345,19</t>
  </si>
  <si>
    <t>2 690,4</t>
  </si>
  <si>
    <t>1 361,73</t>
  </si>
  <si>
    <t>21-694-08-59</t>
  </si>
  <si>
    <t>Панама BAILEY арт. 90145BH RAMBERT (серый) {charcoal heather}</t>
  </si>
  <si>
    <t>21-757-05-59</t>
  </si>
  <si>
    <t>Панама BAILEY арт. 90160BH WITTER (темно-серый) {black}</t>
  </si>
  <si>
    <t>1 422,00</t>
  </si>
  <si>
    <t>1 422</t>
  </si>
  <si>
    <t>21-162-14-00</t>
  </si>
  <si>
    <t>Подставка BAILEY арт. POSP128 (коричневый) {brown}</t>
  </si>
  <si>
    <t>8 236,38</t>
  </si>
  <si>
    <t>2 900,10</t>
  </si>
  <si>
    <t>2 900,1</t>
  </si>
  <si>
    <t>3 549,54</t>
  </si>
  <si>
    <t>8 700,3</t>
  </si>
  <si>
    <t>3 723,07</t>
  </si>
  <si>
    <t>1 736,30</t>
  </si>
  <si>
    <t>1 736,29</t>
  </si>
  <si>
    <t>1 475,24</t>
  </si>
  <si>
    <t>2 950,48</t>
  </si>
  <si>
    <t>1 475,23</t>
  </si>
  <si>
    <t>2 950,46</t>
  </si>
  <si>
    <t>21-267-08-55</t>
  </si>
  <si>
    <t>3 472,58</t>
  </si>
  <si>
    <t>1 888,47</t>
  </si>
  <si>
    <t>21-267-08-61</t>
  </si>
  <si>
    <t>5 208,87</t>
  </si>
  <si>
    <t>1 350,66</t>
  </si>
  <si>
    <t>21-267-16-57</t>
  </si>
  <si>
    <t>3 155,66</t>
  </si>
  <si>
    <t>2 739,72</t>
  </si>
  <si>
    <t>2 663,50</t>
  </si>
  <si>
    <t>2 663,5</t>
  </si>
  <si>
    <t>2 488,27</t>
  </si>
  <si>
    <t>4 976,54</t>
  </si>
  <si>
    <t>2 488,28</t>
  </si>
  <si>
    <t>21-048-09-55</t>
  </si>
  <si>
    <t>2 574,82</t>
  </si>
  <si>
    <t>2 367,05</t>
  </si>
  <si>
    <t>4 734,1</t>
  </si>
  <si>
    <t>2 753,66</t>
  </si>
  <si>
    <t>11 014,64</t>
  </si>
  <si>
    <t>21-049-11-61</t>
  </si>
  <si>
    <t>Шляпа BAILEY арт. 1452 HARKER (зеленый) {hemlock}</t>
  </si>
  <si>
    <t>2 358,27</t>
  </si>
  <si>
    <t>2 816,48</t>
  </si>
  <si>
    <t>3 188,06</t>
  </si>
  <si>
    <t>3 677,43</t>
  </si>
  <si>
    <t>21-432-36-59</t>
  </si>
  <si>
    <t>Шляпа BAILEY арт. 20001BH COLVER (кремовый) {silver lining}</t>
  </si>
  <si>
    <t>5 192,40</t>
  </si>
  <si>
    <t>15 577,2</t>
  </si>
  <si>
    <t>21-432-36-61</t>
  </si>
  <si>
    <t>10 384,8</t>
  </si>
  <si>
    <t>4 718,05</t>
  </si>
  <si>
    <t>21-432-70-57</t>
  </si>
  <si>
    <t>Шляпа BAILEY арт. 20001BH COLVER (охра) {ochre}</t>
  </si>
  <si>
    <t>5 481,40</t>
  </si>
  <si>
    <t>5 481,4</t>
  </si>
  <si>
    <t>21-432-70-59</t>
  </si>
  <si>
    <t>5 192,4</t>
  </si>
  <si>
    <t>21-432-09-57</t>
  </si>
  <si>
    <t>5 089,63</t>
  </si>
  <si>
    <t>4 957,62</t>
  </si>
  <si>
    <t>9 915,24</t>
  </si>
  <si>
    <t>4 400,35</t>
  </si>
  <si>
    <t>21-717-17-57</t>
  </si>
  <si>
    <t>Шляпа BAILEY арт. 20007BH CLORINDON (кремовый) {unbleached}</t>
  </si>
  <si>
    <t>5 563,72</t>
  </si>
  <si>
    <t>4 263,87</t>
  </si>
  <si>
    <t>4 263,88</t>
  </si>
  <si>
    <t>21-084-17-57</t>
  </si>
  <si>
    <t>3 434,28</t>
  </si>
  <si>
    <t>4 178,59</t>
  </si>
  <si>
    <t>4 247,56</t>
  </si>
  <si>
    <t>8 495,12</t>
  </si>
  <si>
    <t>4 742,49</t>
  </si>
  <si>
    <t>4 088,50</t>
  </si>
  <si>
    <t>4 088,5</t>
  </si>
  <si>
    <t>4 406,75</t>
  </si>
  <si>
    <t>3 513,94</t>
  </si>
  <si>
    <t>2 869,95</t>
  </si>
  <si>
    <t>21-209-05-59</t>
  </si>
  <si>
    <t>Шляпа BAILEY арт. 22721 BROOKS (темно-серый) {ash grey}</t>
  </si>
  <si>
    <t>4 706,71</t>
  </si>
  <si>
    <t>5 006,25</t>
  </si>
  <si>
    <t>7 228,65</t>
  </si>
  <si>
    <t>4 069,54</t>
  </si>
  <si>
    <t>8 139,08</t>
  </si>
  <si>
    <t>4 817,10</t>
  </si>
  <si>
    <t>4 817,1</t>
  </si>
  <si>
    <t>3 796,91</t>
  </si>
  <si>
    <t>4 230,13</t>
  </si>
  <si>
    <t>21-380-03-57</t>
  </si>
  <si>
    <t>21-478-32-59</t>
  </si>
  <si>
    <t>Шляпа BAILEY арт. 22776BH CUBAN (бежевый / голубой) {natural.vintage blue}</t>
  </si>
  <si>
    <t>4 839,82</t>
  </si>
  <si>
    <t>3 684,63</t>
  </si>
  <si>
    <t>4 215,69</t>
  </si>
  <si>
    <t>3 246,85</t>
  </si>
  <si>
    <t>4 565,75</t>
  </si>
  <si>
    <t>3 521,53</t>
  </si>
  <si>
    <t>14 086,12</t>
  </si>
  <si>
    <t>4 497,61</t>
  </si>
  <si>
    <t>21-487-02-57</t>
  </si>
  <si>
    <t>Шляпа BAILEY арт. 22787BH Giger (бежевый) {tan plaid}</t>
  </si>
  <si>
    <t>5 144,56</t>
  </si>
  <si>
    <t>21-487-02-59</t>
  </si>
  <si>
    <t>10 289,12</t>
  </si>
  <si>
    <t>21-487-02-61</t>
  </si>
  <si>
    <t>21-487-14-57</t>
  </si>
  <si>
    <t>Шляпа BAILEY арт. 22787BH GIGER (коричневый) {brown plaid}</t>
  </si>
  <si>
    <t>15 433,68</t>
  </si>
  <si>
    <t>21-487-14-59</t>
  </si>
  <si>
    <t>21-487-14-61</t>
  </si>
  <si>
    <t>4 724,76</t>
  </si>
  <si>
    <t>5 029,66</t>
  </si>
  <si>
    <t>21-586-61-57</t>
  </si>
  <si>
    <t>Шляпа BAILEY арт. 22790BH Parson (белый / коричневый) {ivory.brown}</t>
  </si>
  <si>
    <t>5 426,51</t>
  </si>
  <si>
    <t>16 279,53</t>
  </si>
  <si>
    <t>21-586-61-59</t>
  </si>
  <si>
    <t>21-586-61-61</t>
  </si>
  <si>
    <t>5 108,16</t>
  </si>
  <si>
    <t>21-586-06-57</t>
  </si>
  <si>
    <t>Шляпа BAILEY арт. 22790BH PARSON (синий) {ink stain}</t>
  </si>
  <si>
    <t>4 917,17</t>
  </si>
  <si>
    <t>4 020,29</t>
  </si>
  <si>
    <t>21-587-36-57</t>
  </si>
  <si>
    <t>21-587-16-59</t>
  </si>
  <si>
    <t>Шляпа BAILEY арт. 22791BH STANSFIELD (темно-синий) {dk. slate}</t>
  </si>
  <si>
    <t>4 779,56</t>
  </si>
  <si>
    <t>4 299,25</t>
  </si>
  <si>
    <t>21-588-36-59</t>
  </si>
  <si>
    <t>5 169,29</t>
  </si>
  <si>
    <t>4 442,28</t>
  </si>
  <si>
    <t>4 128,31</t>
  </si>
  <si>
    <t>8 256,62</t>
  </si>
  <si>
    <t>3 564,66</t>
  </si>
  <si>
    <t>4 961,52</t>
  </si>
  <si>
    <t>14 884,56</t>
  </si>
  <si>
    <t>21-695-53-59</t>
  </si>
  <si>
    <t>4 961,53</t>
  </si>
  <si>
    <t>21-695-53-61</t>
  </si>
  <si>
    <t>3 727,54</t>
  </si>
  <si>
    <t>21-737-02-57</t>
  </si>
  <si>
    <t>Шляпа BAILEY арт. 22801BH CLAFIN (бежевый) {tea stain}</t>
  </si>
  <si>
    <t>4 867,54</t>
  </si>
  <si>
    <t>14 602,62</t>
  </si>
  <si>
    <t>21-737-02-59</t>
  </si>
  <si>
    <t>19 470,16</t>
  </si>
  <si>
    <t>21-737-02-61</t>
  </si>
  <si>
    <t>21-698-02-57</t>
  </si>
  <si>
    <t>5 179,18</t>
  </si>
  <si>
    <t>10 358,36</t>
  </si>
  <si>
    <t>21-698-02-61</t>
  </si>
  <si>
    <t>15 537,54</t>
  </si>
  <si>
    <t>21-739-09-57</t>
  </si>
  <si>
    <t>Шляпа BAILEY арт. 22803BH RASK (черный) {black}</t>
  </si>
  <si>
    <t>4 931,57</t>
  </si>
  <si>
    <t>21-740-53-57</t>
  </si>
  <si>
    <t>Шляпа BAILEY арт. 22804BH HERNEN (бежевый / черный) {espresso check}</t>
  </si>
  <si>
    <t>5 032,30</t>
  </si>
  <si>
    <t>5 032,3</t>
  </si>
  <si>
    <t>21-741-36-57</t>
  </si>
  <si>
    <t>Шляпа BAILEY арт. 22806BH HINX (бежевый / желтый) {butter}</t>
  </si>
  <si>
    <t>4 899,19</t>
  </si>
  <si>
    <t>3 679,11</t>
  </si>
  <si>
    <t>21-555-09-57</t>
  </si>
  <si>
    <t>Шляпа BAILEY арт. 30001BH WALSH (черный) {black}</t>
  </si>
  <si>
    <t>4 798,45</t>
  </si>
  <si>
    <t>21-555-09-59</t>
  </si>
  <si>
    <t>9 596,9</t>
  </si>
  <si>
    <t>21-555-09-61</t>
  </si>
  <si>
    <t>4 565,34</t>
  </si>
  <si>
    <t>4 565,35</t>
  </si>
  <si>
    <t>3 056,89</t>
  </si>
  <si>
    <t>3 685,44</t>
  </si>
  <si>
    <t>14 741,76</t>
  </si>
  <si>
    <t>3 685,45</t>
  </si>
  <si>
    <t>18 427,2</t>
  </si>
  <si>
    <t>7 370,9</t>
  </si>
  <si>
    <t>7 370,88</t>
  </si>
  <si>
    <t>11 056,32</t>
  </si>
  <si>
    <t>29 483,52</t>
  </si>
  <si>
    <t>21-051-16-55</t>
  </si>
  <si>
    <t>3 159,33</t>
  </si>
  <si>
    <t>4 440,96</t>
  </si>
  <si>
    <t>8 881,92</t>
  </si>
  <si>
    <t>3 741,21</t>
  </si>
  <si>
    <t>21-322-36-57</t>
  </si>
  <si>
    <t>Шляпа BAILEY арт. 37171BH WINTERS (кремовый) {plaza taupe}</t>
  </si>
  <si>
    <t>4 610,47</t>
  </si>
  <si>
    <t>9 220,94</t>
  </si>
  <si>
    <t>21-322-36-59</t>
  </si>
  <si>
    <t>13 831,41</t>
  </si>
  <si>
    <t>21-322-36-61</t>
  </si>
  <si>
    <t>21-322-08-57</t>
  </si>
  <si>
    <t>18 441,88</t>
  </si>
  <si>
    <t>2 966,72</t>
  </si>
  <si>
    <t>11 223,63</t>
  </si>
  <si>
    <t>21-322-09-57</t>
  </si>
  <si>
    <t>5 199,84</t>
  </si>
  <si>
    <t>13 322,88</t>
  </si>
  <si>
    <t>4 449,14</t>
  </si>
  <si>
    <t>21-323-14-59</t>
  </si>
  <si>
    <t>Шляпа BAILEY арт. 37172BH BOGAN (коричневый) {saddle}</t>
  </si>
  <si>
    <t>3 102,30</t>
  </si>
  <si>
    <t>3 102,3</t>
  </si>
  <si>
    <t>5 933,44</t>
  </si>
  <si>
    <t>3 728,91</t>
  </si>
  <si>
    <t>4 440,95</t>
  </si>
  <si>
    <t>8 881,9</t>
  </si>
  <si>
    <t>17 763,84</t>
  </si>
  <si>
    <t>21-324-08-57</t>
  </si>
  <si>
    <t>4 586,19</t>
  </si>
  <si>
    <t>9 172,38</t>
  </si>
  <si>
    <t>11 186,73</t>
  </si>
  <si>
    <t>21-324-09-55</t>
  </si>
  <si>
    <t>3 575,24</t>
  </si>
  <si>
    <t>7 150,48</t>
  </si>
  <si>
    <t>2 834,50</t>
  </si>
  <si>
    <t>11 338</t>
  </si>
  <si>
    <t>3 949,39</t>
  </si>
  <si>
    <t>2 834,5</t>
  </si>
  <si>
    <t>3 259,52</t>
  </si>
  <si>
    <t>21-582-36-57</t>
  </si>
  <si>
    <t>Шляпа BAILEY арт. 37180BH Stedman (кремовый) {stucco}</t>
  </si>
  <si>
    <t>5 244,13</t>
  </si>
  <si>
    <t>4 523,87</t>
  </si>
  <si>
    <t>9 047,74</t>
  </si>
  <si>
    <t>4 967,54</t>
  </si>
  <si>
    <t>9 935,08</t>
  </si>
  <si>
    <t>21-621-16-57</t>
  </si>
  <si>
    <t>Шляпа BAILEY арт. 37183BH CLARKSON (темно-синий) {navy}</t>
  </si>
  <si>
    <t>4 339,47</t>
  </si>
  <si>
    <t>8 678,94</t>
  </si>
  <si>
    <t>3 789,11</t>
  </si>
  <si>
    <t>3 175,72</t>
  </si>
  <si>
    <t>6 351,44</t>
  </si>
  <si>
    <t>9 527,16</t>
  </si>
  <si>
    <t>21-676-09-57</t>
  </si>
  <si>
    <t>Шляпа BAILEY арт. 37185BH ELLETT (черный) {black}</t>
  </si>
  <si>
    <t>4 600,58</t>
  </si>
  <si>
    <t>9 201,16</t>
  </si>
  <si>
    <t>21-676-09-59</t>
  </si>
  <si>
    <t>13 801,74</t>
  </si>
  <si>
    <t>21-676-09-61</t>
  </si>
  <si>
    <t>3 909,62</t>
  </si>
  <si>
    <t>21-718-02-57</t>
  </si>
  <si>
    <t>Шляпа BAILEY арт. 37186BH ERNEST (бежевый) {unbleached}</t>
  </si>
  <si>
    <t>4 486,35</t>
  </si>
  <si>
    <t>21-718-02-59</t>
  </si>
  <si>
    <t>8 972,7</t>
  </si>
  <si>
    <t>21-718-02-61</t>
  </si>
  <si>
    <t>21-719-02-57</t>
  </si>
  <si>
    <t>Шляпа BAILEY арт. 37188BH COLBY (бежевый) {stucco}</t>
  </si>
  <si>
    <t>5 457,19</t>
  </si>
  <si>
    <t>10 914,38</t>
  </si>
  <si>
    <t>21-719-02-59</t>
  </si>
  <si>
    <t>5 169,92</t>
  </si>
  <si>
    <t>10 339,84</t>
  </si>
  <si>
    <t>21-719-02-61</t>
  </si>
  <si>
    <t>5 169,91</t>
  </si>
  <si>
    <t>21-720-41-59</t>
  </si>
  <si>
    <t>Шляпа BAILEY арт. 37189BH GODWIN (фиолетовый) {eggplant}</t>
  </si>
  <si>
    <t>6 294,90</t>
  </si>
  <si>
    <t>6 294,9</t>
  </si>
  <si>
    <t>2 917,39</t>
  </si>
  <si>
    <t>5 834,78</t>
  </si>
  <si>
    <t>21-271-06-55</t>
  </si>
  <si>
    <t>3 084,29</t>
  </si>
  <si>
    <t>3 084,30</t>
  </si>
  <si>
    <t>6 168,6</t>
  </si>
  <si>
    <t>2 548,55</t>
  </si>
  <si>
    <t>5 097,1</t>
  </si>
  <si>
    <t>2 794,64</t>
  </si>
  <si>
    <t>13 973,2</t>
  </si>
  <si>
    <t>21-058-17-55</t>
  </si>
  <si>
    <t>3 669,67</t>
  </si>
  <si>
    <t>7 339,34</t>
  </si>
  <si>
    <t>2 823,32</t>
  </si>
  <si>
    <t>3 385,45</t>
  </si>
  <si>
    <t>3 524,67</t>
  </si>
  <si>
    <t>7 049,34</t>
  </si>
  <si>
    <t>21-558-11-55</t>
  </si>
  <si>
    <t>1 564,11</t>
  </si>
  <si>
    <t>1 589,34</t>
  </si>
  <si>
    <t>4 768,02</t>
  </si>
  <si>
    <t>6 357,36</t>
  </si>
  <si>
    <t>1 860,94</t>
  </si>
  <si>
    <t>16 748,46</t>
  </si>
  <si>
    <t>3 178,68</t>
  </si>
  <si>
    <t>7 443,76</t>
  </si>
  <si>
    <t>7 946,7</t>
  </si>
  <si>
    <t>21-559-56-55</t>
  </si>
  <si>
    <t>Шляпа BAILEY арт. 38348BH MARR (хаки) {elm}</t>
  </si>
  <si>
    <t>1 046,04</t>
  </si>
  <si>
    <t>2 092,08</t>
  </si>
  <si>
    <t>21-559-56-57</t>
  </si>
  <si>
    <t>8 368,32</t>
  </si>
  <si>
    <t>21-559-56-59</t>
  </si>
  <si>
    <t>21-559-56-61</t>
  </si>
  <si>
    <t>1 493,32</t>
  </si>
  <si>
    <t>1 413,71</t>
  </si>
  <si>
    <t>21-560-09-55</t>
  </si>
  <si>
    <t>1 589,35</t>
  </si>
  <si>
    <t>1 681,48</t>
  </si>
  <si>
    <t>21-561-03-61</t>
  </si>
  <si>
    <t>3 362,96</t>
  </si>
  <si>
    <t>1 784,55</t>
  </si>
  <si>
    <t>5 353,65</t>
  </si>
  <si>
    <t>1 395,87</t>
  </si>
  <si>
    <t>1 455,08</t>
  </si>
  <si>
    <t>3 456,04</t>
  </si>
  <si>
    <t>Шляпа BAILEY арт. 38357BH KISNER (черный) {black}</t>
  </si>
  <si>
    <t>4 096,90</t>
  </si>
  <si>
    <t>4 096,9</t>
  </si>
  <si>
    <t>21-677-09-59</t>
  </si>
  <si>
    <t>3 371,96</t>
  </si>
  <si>
    <t>5 045,93</t>
  </si>
  <si>
    <t>21-435-01-59</t>
  </si>
  <si>
    <t>Шляпа BAILEY арт. 47009BH FLUME (светло-серый) {mink}</t>
  </si>
  <si>
    <t>6 368,14</t>
  </si>
  <si>
    <t>21-364-15-55</t>
  </si>
  <si>
    <t>Шляпа BAILEY арт. 5001BH DERIAN (светло-коричневый) {burlap}</t>
  </si>
  <si>
    <t>3 497,31</t>
  </si>
  <si>
    <t>21-364-15-57</t>
  </si>
  <si>
    <t>21-364-15-59</t>
  </si>
  <si>
    <t>21-364-15-61</t>
  </si>
  <si>
    <t>13 989,24</t>
  </si>
  <si>
    <t>3 502,68</t>
  </si>
  <si>
    <t>3 154,43</t>
  </si>
  <si>
    <t>21-742-53-59</t>
  </si>
  <si>
    <t>Шляпа BAILEY арт. 5008BH ORSUN (бежевый / черный) {tan}</t>
  </si>
  <si>
    <t>3 752,41</t>
  </si>
  <si>
    <t>3 336,66</t>
  </si>
  <si>
    <t>Шляпа BAILEY арт. 60003BH Melton (бежевый) {natural}</t>
  </si>
  <si>
    <t>3 640,76</t>
  </si>
  <si>
    <t>21-738-02-59</t>
  </si>
  <si>
    <t>21-700-36-55</t>
  </si>
  <si>
    <t>3 398,37</t>
  </si>
  <si>
    <t>21-700-36-57</t>
  </si>
  <si>
    <t>21-700-36-61</t>
  </si>
  <si>
    <t>21-743-53-59</t>
  </si>
  <si>
    <t>Шляпа BAILEY арт. 60005BH TELFAR (бежевый / черный) {natural.black}</t>
  </si>
  <si>
    <t>3 779,40</t>
  </si>
  <si>
    <t>3 779,4</t>
  </si>
  <si>
    <t>4 587,41</t>
  </si>
  <si>
    <t>4 843,33</t>
  </si>
  <si>
    <t>4 887,54</t>
  </si>
  <si>
    <t>9 775,08</t>
  </si>
  <si>
    <t>6 022,70</t>
  </si>
  <si>
    <t>6 022,7</t>
  </si>
  <si>
    <t>4 718,00</t>
  </si>
  <si>
    <t>4 718</t>
  </si>
  <si>
    <t>6 088,52</t>
  </si>
  <si>
    <t>9 082,43</t>
  </si>
  <si>
    <t>21-308-09-61</t>
  </si>
  <si>
    <t>7 607,69</t>
  </si>
  <si>
    <t>21-722-36-57</t>
  </si>
  <si>
    <t>Шляпа BAILEY арт. 61432BH The Architect (кремовый) {buckskin}</t>
  </si>
  <si>
    <t>12 071,66</t>
  </si>
  <si>
    <t>21-723-14-59</t>
  </si>
  <si>
    <t>Шляпа BAILEY арт. 61433BH Cavalier (коричневый) {maple}</t>
  </si>
  <si>
    <t>11 306,60</t>
  </si>
  <si>
    <t>11 306,6</t>
  </si>
  <si>
    <t>2 106,57</t>
  </si>
  <si>
    <t>21-242-19-59</t>
  </si>
  <si>
    <t>Шляпа BAILEY арт. 63117 BLACKBURN (голубой) {opal}</t>
  </si>
  <si>
    <t>3 163,44</t>
  </si>
  <si>
    <t>2 599,76</t>
  </si>
  <si>
    <t>2 963,92</t>
  </si>
  <si>
    <t>2 700,76</t>
  </si>
  <si>
    <t>2 259,86</t>
  </si>
  <si>
    <t>1 905,27</t>
  </si>
  <si>
    <t>1 815,40</t>
  </si>
  <si>
    <t>1 815,4</t>
  </si>
  <si>
    <t>1 520,41</t>
  </si>
  <si>
    <t>3 381,18</t>
  </si>
  <si>
    <t>10 143,54</t>
  </si>
  <si>
    <t>3 267,38</t>
  </si>
  <si>
    <t>6 534,76</t>
  </si>
  <si>
    <t>2 925,99</t>
  </si>
  <si>
    <t>8 777,97</t>
  </si>
  <si>
    <t>3 865,09</t>
  </si>
  <si>
    <t>3 925,41</t>
  </si>
  <si>
    <t>3 664,65</t>
  </si>
  <si>
    <t>3 608,33</t>
  </si>
  <si>
    <t>2 826,48</t>
  </si>
  <si>
    <t>3 601,92</t>
  </si>
  <si>
    <t>21-703-01-57</t>
  </si>
  <si>
    <t>4 565,79</t>
  </si>
  <si>
    <t>9 131,58</t>
  </si>
  <si>
    <t>21-703-01-61</t>
  </si>
  <si>
    <t>13 697,37</t>
  </si>
  <si>
    <t>21-744-02-59</t>
  </si>
  <si>
    <t>Шляпа BAILEY арт. 63296BH IMLAY (бежевый) {tan}</t>
  </si>
  <si>
    <t>3 481,69</t>
  </si>
  <si>
    <t>21-745-09-59</t>
  </si>
  <si>
    <t>Шляпа BAILEY арт. 63297BH BRAYLON (черный) {black}</t>
  </si>
  <si>
    <t>4 060,02</t>
  </si>
  <si>
    <t>21-746-46-57</t>
  </si>
  <si>
    <t>4 866,81</t>
  </si>
  <si>
    <t>2 680,19</t>
  </si>
  <si>
    <t>18 761,33</t>
  </si>
  <si>
    <t>5 360,38</t>
  </si>
  <si>
    <t>21-012-17-55</t>
  </si>
  <si>
    <t>Шляпа BAILEY арт. 7001 TINO (белый) {unbleached}</t>
  </si>
  <si>
    <t>3 413,33</t>
  </si>
  <si>
    <t>6 826,66</t>
  </si>
  <si>
    <t>21-012-17-59</t>
  </si>
  <si>
    <t>2 704,49</t>
  </si>
  <si>
    <t>3 148,63</t>
  </si>
  <si>
    <t>9 445,89</t>
  </si>
  <si>
    <t>5 408,98</t>
  </si>
  <si>
    <t>3 095,78</t>
  </si>
  <si>
    <t>6 191,56</t>
  </si>
  <si>
    <t>9 287,34</t>
  </si>
  <si>
    <t>21-012-62-55</t>
  </si>
  <si>
    <t>13 653,32</t>
  </si>
  <si>
    <t>21-012-62-59</t>
  </si>
  <si>
    <t>21-012-62-61</t>
  </si>
  <si>
    <t>10 239,99</t>
  </si>
  <si>
    <t>8 113,47</t>
  </si>
  <si>
    <t>2 035,15</t>
  </si>
  <si>
    <t>8 040,57</t>
  </si>
  <si>
    <t>12 383,12</t>
  </si>
  <si>
    <t>21-012-22-57</t>
  </si>
  <si>
    <t>Шляпа BAILEY арт. 7001 TINO (светло-синий) {denim}</t>
  </si>
  <si>
    <t>1 852,46</t>
  </si>
  <si>
    <t>2 467,32</t>
  </si>
  <si>
    <t>21-012-00-55</t>
  </si>
  <si>
    <t>Шляпа BAILEY арт. 7001 TINO (темно-голубой) {vintage blue}</t>
  </si>
  <si>
    <t>21-012-00-57</t>
  </si>
  <si>
    <t>21-012-00-59</t>
  </si>
  <si>
    <t>21-012-00-61</t>
  </si>
  <si>
    <t>3 095,77</t>
  </si>
  <si>
    <t>15 478,85</t>
  </si>
  <si>
    <t>21 670,39</t>
  </si>
  <si>
    <t>2 606,14</t>
  </si>
  <si>
    <t>5 212,28</t>
  </si>
  <si>
    <t>3 109,51</t>
  </si>
  <si>
    <t>2 215,22</t>
  </si>
  <si>
    <t>3 058,93</t>
  </si>
  <si>
    <t>3 058,92</t>
  </si>
  <si>
    <t>6 117,84</t>
  </si>
  <si>
    <t>6 117,86</t>
  </si>
  <si>
    <t>21-009-19-57</t>
  </si>
  <si>
    <t>Шляпа BAILEY арт. 7005 CURTIS (голубой) {vintage blue}</t>
  </si>
  <si>
    <t>10 072,71</t>
  </si>
  <si>
    <t>21-009-19-59</t>
  </si>
  <si>
    <t>3 544,51</t>
  </si>
  <si>
    <t>14 178,04</t>
  </si>
  <si>
    <t>21-009-19-61</t>
  </si>
  <si>
    <t>6 715,14</t>
  </si>
  <si>
    <t>21-009-11-57</t>
  </si>
  <si>
    <t>Шляпа BAILEY арт. 7005 CURTIS (зеленый) {olive mix}</t>
  </si>
  <si>
    <t>21-009-11-59</t>
  </si>
  <si>
    <t>21-009-11-61</t>
  </si>
  <si>
    <t>2 556,97</t>
  </si>
  <si>
    <t>21-009-70-57</t>
  </si>
  <si>
    <t>2 556,96</t>
  </si>
  <si>
    <t>3 050,84</t>
  </si>
  <si>
    <t>6 101,68</t>
  </si>
  <si>
    <t>2 999,03</t>
  </si>
  <si>
    <t>5 998,06</t>
  </si>
  <si>
    <t>8 997,09</t>
  </si>
  <si>
    <t>21-009-13-57</t>
  </si>
  <si>
    <t>1 974,26</t>
  </si>
  <si>
    <t>5 113,92</t>
  </si>
  <si>
    <t>11 996,12</t>
  </si>
  <si>
    <t>3 511,51</t>
  </si>
  <si>
    <t>10 227,84</t>
  </si>
  <si>
    <t>5 113,94</t>
  </si>
  <si>
    <t>2 720,81</t>
  </si>
  <si>
    <t>5 441,62</t>
  </si>
  <si>
    <t>2 745,46</t>
  </si>
  <si>
    <t>10 981,84</t>
  </si>
  <si>
    <t>5 490,92</t>
  </si>
  <si>
    <t>3 275,74</t>
  </si>
  <si>
    <t>6 551,48</t>
  </si>
  <si>
    <t>3 238,58</t>
  </si>
  <si>
    <t>19 431,48</t>
  </si>
  <si>
    <t>3 035,88</t>
  </si>
  <si>
    <t>2 558,37</t>
  </si>
  <si>
    <t>5 116,74</t>
  </si>
  <si>
    <t>21-011-74-57</t>
  </si>
  <si>
    <t>3 386,35</t>
  </si>
  <si>
    <t>6 772,7</t>
  </si>
  <si>
    <t>10 159,05</t>
  </si>
  <si>
    <t>21-011-74-61</t>
  </si>
  <si>
    <t>21-072-13-55</t>
  </si>
  <si>
    <t>Шляпа BAILEY арт. 7021 DARRON (песочный) {caramel}</t>
  </si>
  <si>
    <t>3 335,08</t>
  </si>
  <si>
    <t>6 670,16</t>
  </si>
  <si>
    <t>21-072-13-57</t>
  </si>
  <si>
    <t>13 340,32</t>
  </si>
  <si>
    <t>21-072-13-59</t>
  </si>
  <si>
    <t>10 005,24</t>
  </si>
  <si>
    <t>21-072-03-57</t>
  </si>
  <si>
    <t>Шляпа BAILEY арт. 7021 DARRON (светло-оливковый) {soft khaki}</t>
  </si>
  <si>
    <t>21-072-03-59</t>
  </si>
  <si>
    <t>3 520,30</t>
  </si>
  <si>
    <t>3 520,3</t>
  </si>
  <si>
    <t>21-072-03-61</t>
  </si>
  <si>
    <t>21-072-05-55</t>
  </si>
  <si>
    <t>21-072-05-57</t>
  </si>
  <si>
    <t>21-072-09-55</t>
  </si>
  <si>
    <t>21-072-09-57</t>
  </si>
  <si>
    <t>21-074-15-57</t>
  </si>
  <si>
    <t>3 417,83</t>
  </si>
  <si>
    <t>21-074-15-59</t>
  </si>
  <si>
    <t>6 835,66</t>
  </si>
  <si>
    <t>2 593,85</t>
  </si>
  <si>
    <t>21-074-13-55</t>
  </si>
  <si>
    <t>2 593,84</t>
  </si>
  <si>
    <t>5 187,68</t>
  </si>
  <si>
    <t>21-074-80-57</t>
  </si>
  <si>
    <t>Шляпа BAILEY арт. 7034 BLIXEN (светло-коричневый) {natural mix}</t>
  </si>
  <si>
    <t>3 607,46</t>
  </si>
  <si>
    <t>21-074-80-59</t>
  </si>
  <si>
    <t>21-074-80-61</t>
  </si>
  <si>
    <t>3 094,84</t>
  </si>
  <si>
    <t>5 187,7</t>
  </si>
  <si>
    <t>3 049,70</t>
  </si>
  <si>
    <t>3 049,7</t>
  </si>
  <si>
    <t>21-074-20-57</t>
  </si>
  <si>
    <t>Шляпа BAILEY арт. 7034 BLIXEN (ярко-салатовый) {olive oil}</t>
  </si>
  <si>
    <t>21-074-20-59</t>
  </si>
  <si>
    <t>2 862,94</t>
  </si>
  <si>
    <t>1 588,57</t>
  </si>
  <si>
    <t>1 956,85</t>
  </si>
  <si>
    <t>6 779,58</t>
  </si>
  <si>
    <t>2 322,74</t>
  </si>
  <si>
    <t>4 519,72</t>
  </si>
  <si>
    <t>2 386,02</t>
  </si>
  <si>
    <t>9 544,08</t>
  </si>
  <si>
    <t>2 206,15</t>
  </si>
  <si>
    <t>4 412,3</t>
  </si>
  <si>
    <t>Шляпа BAILEY арт. 70613BH SPERLING (рыжий) {caramel}</t>
  </si>
  <si>
    <t>3 490,87</t>
  </si>
  <si>
    <t>3 450,50</t>
  </si>
  <si>
    <t>3 450,5</t>
  </si>
  <si>
    <t>6 901</t>
  </si>
  <si>
    <t>13 802</t>
  </si>
  <si>
    <t>10 351,5</t>
  </si>
  <si>
    <t>2 328,79</t>
  </si>
  <si>
    <t>3 065,51</t>
  </si>
  <si>
    <t>2 569,26</t>
  </si>
  <si>
    <t>7 707,78</t>
  </si>
  <si>
    <t>2 205,45</t>
  </si>
  <si>
    <t>13 522,45</t>
  </si>
  <si>
    <t>10 817,96</t>
  </si>
  <si>
    <t>21-583-08-57</t>
  </si>
  <si>
    <t>2 423,58</t>
  </si>
  <si>
    <t>21-583-09-55</t>
  </si>
  <si>
    <t>2 694,97</t>
  </si>
  <si>
    <t>5 389,94</t>
  </si>
  <si>
    <t>3 163,29</t>
  </si>
  <si>
    <t>9 489,87</t>
  </si>
  <si>
    <t>21-572-13-55</t>
  </si>
  <si>
    <t>2 683,25</t>
  </si>
  <si>
    <t>21-572-13-57</t>
  </si>
  <si>
    <t>8 049,75</t>
  </si>
  <si>
    <t>5 366,5</t>
  </si>
  <si>
    <t>2 708,58</t>
  </si>
  <si>
    <t>5 417,16</t>
  </si>
  <si>
    <t>2 671,94</t>
  </si>
  <si>
    <t>5 343,88</t>
  </si>
  <si>
    <t>8 015,82</t>
  </si>
  <si>
    <t>2 303,40</t>
  </si>
  <si>
    <t>4 606,8</t>
  </si>
  <si>
    <t>6 910,2</t>
  </si>
  <si>
    <t>3 373,53</t>
  </si>
  <si>
    <t>3 208,50</t>
  </si>
  <si>
    <t>3 208,5</t>
  </si>
  <si>
    <t>3 828,22</t>
  </si>
  <si>
    <t>7 656,44</t>
  </si>
  <si>
    <t>21-626-02-57</t>
  </si>
  <si>
    <t>2 950,35</t>
  </si>
  <si>
    <t>5 900,7</t>
  </si>
  <si>
    <t>3 520,20</t>
  </si>
  <si>
    <t>3 520,2</t>
  </si>
  <si>
    <t>3 482,73</t>
  </si>
  <si>
    <t>6 965,46</t>
  </si>
  <si>
    <t>3 774,90</t>
  </si>
  <si>
    <t>2 954,44</t>
  </si>
  <si>
    <t>5 908,88</t>
  </si>
  <si>
    <t>3 482,74</t>
  </si>
  <si>
    <t>6 965,48</t>
  </si>
  <si>
    <t>11 324,7</t>
  </si>
  <si>
    <t>2 806,93</t>
  </si>
  <si>
    <t>11 227,72</t>
  </si>
  <si>
    <t>8 420,79</t>
  </si>
  <si>
    <t>3 349,08</t>
  </si>
  <si>
    <t>10 047,24</t>
  </si>
  <si>
    <t>3 293,86</t>
  </si>
  <si>
    <t>21-679-09-55</t>
  </si>
  <si>
    <t>10 253,49</t>
  </si>
  <si>
    <t>21-679-09-59</t>
  </si>
  <si>
    <t>21-679-09-61</t>
  </si>
  <si>
    <t>3 240,44</t>
  </si>
  <si>
    <t>21-680-02-59</t>
  </si>
  <si>
    <t>3 612,10</t>
  </si>
  <si>
    <t>3 612,1</t>
  </si>
  <si>
    <t>21-680-70-57</t>
  </si>
  <si>
    <t>Шляпа BAILEY арт. 70653BH BURNELL (охра) {ochre}</t>
  </si>
  <si>
    <t>3 812,77</t>
  </si>
  <si>
    <t>21-680-70-59</t>
  </si>
  <si>
    <t>2 292,98</t>
  </si>
  <si>
    <t>3 836,96</t>
  </si>
  <si>
    <t>11 510,88</t>
  </si>
  <si>
    <t>21-681-09-61</t>
  </si>
  <si>
    <t>21-724-70-57</t>
  </si>
  <si>
    <t>Шляпа BAILEY арт. 70655BH LUND (охра) {ochre}</t>
  </si>
  <si>
    <t>3 453,80</t>
  </si>
  <si>
    <t>10 361,4</t>
  </si>
  <si>
    <t>21-724-70-59</t>
  </si>
  <si>
    <t>3 646,20</t>
  </si>
  <si>
    <t>10 938,6</t>
  </si>
  <si>
    <t>21-724-70-61</t>
  </si>
  <si>
    <t>3 453,81</t>
  </si>
  <si>
    <t>6 907,62</t>
  </si>
  <si>
    <t>21-724-09-55</t>
  </si>
  <si>
    <t>Шляпа BAILEY арт. 70655BH LUND (черный) {black}</t>
  </si>
  <si>
    <t>21-724-09-57</t>
  </si>
  <si>
    <t>21-724-09-59</t>
  </si>
  <si>
    <t>21-724-09-61</t>
  </si>
  <si>
    <t>21-725-14-57</t>
  </si>
  <si>
    <t>Шляпа BAILEY арт. 70656BH ACKER (коричневый) {midnight brown}</t>
  </si>
  <si>
    <t>3 612,30</t>
  </si>
  <si>
    <t>3 612,3</t>
  </si>
  <si>
    <t>3 020,01</t>
  </si>
  <si>
    <t>9 060,03</t>
  </si>
  <si>
    <t>3 648,59</t>
  </si>
  <si>
    <t>7 297,18</t>
  </si>
  <si>
    <t>2 165,69</t>
  </si>
  <si>
    <t>3 195,83</t>
  </si>
  <si>
    <t>2 999,52</t>
  </si>
  <si>
    <t>5 999,04</t>
  </si>
  <si>
    <t>2 434,82</t>
  </si>
  <si>
    <t>7 304,46</t>
  </si>
  <si>
    <t>8 998,56</t>
  </si>
  <si>
    <t>3 899,92</t>
  </si>
  <si>
    <t>21-337-09-61</t>
  </si>
  <si>
    <t>3 073,28</t>
  </si>
  <si>
    <t>3 731,51</t>
  </si>
  <si>
    <t>3 731,50</t>
  </si>
  <si>
    <t>3 731,5</t>
  </si>
  <si>
    <t>14 926</t>
  </si>
  <si>
    <t>9 219,84</t>
  </si>
  <si>
    <t>3 731,52</t>
  </si>
  <si>
    <t>11 194,56</t>
  </si>
  <si>
    <t>4 369,16</t>
  </si>
  <si>
    <t>8 738,32</t>
  </si>
  <si>
    <t>12 293,12</t>
  </si>
  <si>
    <t>6 146,56</t>
  </si>
  <si>
    <t>3 791,40</t>
  </si>
  <si>
    <t>3 791,4</t>
  </si>
  <si>
    <t>7 582,8</t>
  </si>
  <si>
    <t>11 374,2</t>
  </si>
  <si>
    <t>21-446-11-61</t>
  </si>
  <si>
    <t>Шляпа BAILEY арт. 71614BH LANTH (зеленый) {viridian}</t>
  </si>
  <si>
    <t>2 586,93</t>
  </si>
  <si>
    <t>2 966,74</t>
  </si>
  <si>
    <t>3 539,76</t>
  </si>
  <si>
    <t>1 454,21</t>
  </si>
  <si>
    <t>21-089-17-59</t>
  </si>
  <si>
    <t>1 592,52</t>
  </si>
  <si>
    <t>1 319,79</t>
  </si>
  <si>
    <t>1 441,52</t>
  </si>
  <si>
    <t>4 324,56</t>
  </si>
  <si>
    <t>1 558,87</t>
  </si>
  <si>
    <t>21-090-00-59</t>
  </si>
  <si>
    <t>Шляпа BAILEY арт. 81670 BILLY (индиго) {dk.blue heather}</t>
  </si>
  <si>
    <t>1 642,36</t>
  </si>
  <si>
    <t>2 883,04</t>
  </si>
  <si>
    <t>1 446,62</t>
  </si>
  <si>
    <t>21-090-06-55</t>
  </si>
  <si>
    <t>1 433,09</t>
  </si>
  <si>
    <t>1 681,88</t>
  </si>
  <si>
    <t>5 045,64</t>
  </si>
  <si>
    <t>1 311,67</t>
  </si>
  <si>
    <t>2 623,34</t>
  </si>
  <si>
    <t>21-091-00-59</t>
  </si>
  <si>
    <t>Шляпа BAILEY арт. 81690 MANNES (зеленый / синий) {black multi}</t>
  </si>
  <si>
    <t>21-091-77-55</t>
  </si>
  <si>
    <t>Шляпа BAILEY арт. 81690 MANNES (красный / синий) {deep red multi}</t>
  </si>
  <si>
    <t>21-091-77-57</t>
  </si>
  <si>
    <t>21-091-77-59</t>
  </si>
  <si>
    <t>21-091-77-61</t>
  </si>
  <si>
    <t>8 679,72</t>
  </si>
  <si>
    <t>2 893,24</t>
  </si>
  <si>
    <t>2 689,97</t>
  </si>
  <si>
    <t>1 693,40</t>
  </si>
  <si>
    <t>1 693,4</t>
  </si>
  <si>
    <t>21-505-01-59</t>
  </si>
  <si>
    <t>1 674,21</t>
  </si>
  <si>
    <t>3 348,42</t>
  </si>
  <si>
    <t>21-596-02-57</t>
  </si>
  <si>
    <t>21-596-02-61</t>
  </si>
  <si>
    <t>1 578,92</t>
  </si>
  <si>
    <t>3 157,84</t>
  </si>
  <si>
    <t>21-512-02-55</t>
  </si>
  <si>
    <t>1 577,87</t>
  </si>
  <si>
    <t>21-512-17-59</t>
  </si>
  <si>
    <t>1 929,21</t>
  </si>
  <si>
    <t>5 787,63</t>
  </si>
  <si>
    <t>21-514-09-59</t>
  </si>
  <si>
    <t>21-515-54-55</t>
  </si>
  <si>
    <t>1 405,08</t>
  </si>
  <si>
    <t>2 810,16</t>
  </si>
  <si>
    <t>1 695,89</t>
  </si>
  <si>
    <t>5 087,67</t>
  </si>
  <si>
    <t>1 654,57</t>
  </si>
  <si>
    <t>21-599-79-55</t>
  </si>
  <si>
    <t>1 840,17</t>
  </si>
  <si>
    <t>1 840,16</t>
  </si>
  <si>
    <t>3 680,32</t>
  </si>
  <si>
    <t>21-599-19-59</t>
  </si>
  <si>
    <t>Шляпа BAILEY арт. 81726BH HESTER (светло-голубой) {opal}</t>
  </si>
  <si>
    <t>21-599-00-55</t>
  </si>
  <si>
    <t>21-599-09-55</t>
  </si>
  <si>
    <t>Шляпа BAILEY арт. 81726BH HESTER (черный) {black heather}</t>
  </si>
  <si>
    <t>21-599-09-57</t>
  </si>
  <si>
    <t>21-599-09-59</t>
  </si>
  <si>
    <t>21-599-09-61</t>
  </si>
  <si>
    <t>21-639-36-57</t>
  </si>
  <si>
    <t>Шляпа BAILEY арт. 81729BH Bascom (кремовый) {natural}</t>
  </si>
  <si>
    <t>2 136,97</t>
  </si>
  <si>
    <t>4 273,94</t>
  </si>
  <si>
    <t>21-639-36-59</t>
  </si>
  <si>
    <t>21-639-36-61</t>
  </si>
  <si>
    <t>1 792,75</t>
  </si>
  <si>
    <t>1 923,13</t>
  </si>
  <si>
    <t>21-705-17-55</t>
  </si>
  <si>
    <t>2 033,09</t>
  </si>
  <si>
    <t>4 066,18</t>
  </si>
  <si>
    <t>21-705-17-57</t>
  </si>
  <si>
    <t>6 099,27</t>
  </si>
  <si>
    <t>1 884,40</t>
  </si>
  <si>
    <t>1 884,4</t>
  </si>
  <si>
    <t>21-707-02-55</t>
  </si>
  <si>
    <t>Шляпа BAILEY арт. 81738BH BALANS ROLL UP (бежевый) {natural}</t>
  </si>
  <si>
    <t>21-707-02-57</t>
  </si>
  <si>
    <t>21-707-02-59</t>
  </si>
  <si>
    <t>21-707-02-61</t>
  </si>
  <si>
    <t>21-707-15-59</t>
  </si>
  <si>
    <t>Шляпа BAILEY арт. 81738BH BALANS ROLL UP (светло-коричневый) {mushroom}</t>
  </si>
  <si>
    <t>1 963,45</t>
  </si>
  <si>
    <t>1 659,74</t>
  </si>
  <si>
    <t>21-747-05-59</t>
  </si>
  <si>
    <t>Шляпа BAILEY арт. 81743BH BRILL (темно-серый) {black heather}</t>
  </si>
  <si>
    <t>2 481,52</t>
  </si>
  <si>
    <t>21-748-05-59</t>
  </si>
  <si>
    <t>Шляпа BAILEY арт. 81744BH ELI (темно-серый) {black multi}</t>
  </si>
  <si>
    <t>1 867,21</t>
  </si>
  <si>
    <t>1 637,68</t>
  </si>
  <si>
    <t>1 664,91</t>
  </si>
  <si>
    <t>1 794,50</t>
  </si>
  <si>
    <t>1 794,5</t>
  </si>
  <si>
    <t>3 329,82</t>
  </si>
  <si>
    <t>21-155-15-59</t>
  </si>
  <si>
    <t>Шляпа BAILEY арт. 81810 WAITS (коньячный) {copper}</t>
  </si>
  <si>
    <t>1 953,95</t>
  </si>
  <si>
    <t>3 907,9</t>
  </si>
  <si>
    <t>21-155-15-61</t>
  </si>
  <si>
    <t>21-155-18-55</t>
  </si>
  <si>
    <t>Шляпа BAILEY арт. 81810 WAITS (красный) {chili pepper}</t>
  </si>
  <si>
    <t>21-155-18-57</t>
  </si>
  <si>
    <t>21-155-18-59</t>
  </si>
  <si>
    <t>21-155-18-61</t>
  </si>
  <si>
    <t>21-155-86-59</t>
  </si>
  <si>
    <t>Шляпа BAILEY арт. 81810 WAITS (светло-розовый) {unbleached}</t>
  </si>
  <si>
    <t>Шляпа BAILEY арт. 81810 WAITS (светло-серый) {smoke}</t>
  </si>
  <si>
    <t>2 802,02</t>
  </si>
  <si>
    <t>21-345-02-59</t>
  </si>
  <si>
    <t>3 265,82</t>
  </si>
  <si>
    <t>6 531,64</t>
  </si>
  <si>
    <t>21-761-17-61</t>
  </si>
  <si>
    <t>Шляпа BAILEY арт. S2201A DELAND (белый) {ivory}</t>
  </si>
  <si>
    <t>5 320,12</t>
  </si>
  <si>
    <t>21-762-02-57</t>
  </si>
  <si>
    <t>Шляпа BAILEY арт. S2202B DAYVILLE (бежевый) {ivory.tan}</t>
  </si>
  <si>
    <t>4 023,14</t>
  </si>
  <si>
    <t>21-763-02-61</t>
  </si>
  <si>
    <t>Шляпа BAILEY арт. S2203C DOUD (песочный) {tan}</t>
  </si>
  <si>
    <t>2 339,41</t>
  </si>
  <si>
    <t>21-764-15-57</t>
  </si>
  <si>
    <t>Шляпа BAILEY арт. S2204D DIRK (светло-коричневый) {taupe}</t>
  </si>
  <si>
    <t>21-765-02-57</t>
  </si>
  <si>
    <t>Шляпа BAILEY арт. S2205E DECO (бежевый) {natural}</t>
  </si>
  <si>
    <t>21-766-14-61</t>
  </si>
  <si>
    <t>Шляпа BAILEY арт. S22BGA DEEN (коричневый) {adobe}</t>
  </si>
  <si>
    <t>2 867,38</t>
  </si>
  <si>
    <t>21-767-17-57</t>
  </si>
  <si>
    <t>Шляпа BAILEY арт. S22BGB DERREN (белый) {ivory}</t>
  </si>
  <si>
    <t>2 903,35</t>
  </si>
  <si>
    <t>21-768-17-61</t>
  </si>
  <si>
    <t>Шляпа BAILEY арт. S22BGC DELAFIELD (белый) {ivory}</t>
  </si>
  <si>
    <t>2 871,87</t>
  </si>
  <si>
    <t>21-769-17-57</t>
  </si>
  <si>
    <t>Шляпа BAILEY арт. S22RDA DOTHAN (белый) {ivory}</t>
  </si>
  <si>
    <t>2 995,10</t>
  </si>
  <si>
    <t>2 995,1</t>
  </si>
  <si>
    <t>21-770-02-61</t>
  </si>
  <si>
    <t>Шляпа BAILEY арт. S22RDB DONEGAL (бежевый) {natural}</t>
  </si>
  <si>
    <t>3 022,98</t>
  </si>
  <si>
    <t>21-771-17-59</t>
  </si>
  <si>
    <t>Шляпа BAILEY арт. S22WRA DALHART (белый) {ivory}</t>
  </si>
  <si>
    <t>4 004,26</t>
  </si>
  <si>
    <t>21-772-06-59</t>
  </si>
  <si>
    <t>Шляпа BAILEY арт. S22WRB DAYTON (синий) {navy}</t>
  </si>
  <si>
    <t>3 729,03</t>
  </si>
  <si>
    <t>21-773-14-57</t>
  </si>
  <si>
    <t>Шляпа BAILEY арт. W05LFG CHISOLM (коричневый) {beaver}</t>
  </si>
  <si>
    <t>3 027,48</t>
  </si>
  <si>
    <t>21-773-14-59</t>
  </si>
  <si>
    <t>6 054,96</t>
  </si>
  <si>
    <t>21-451-08-57</t>
  </si>
  <si>
    <t>Шляпа BAILEY арт. W05LFJ FIREHOLE (серый) {medium brown mix}</t>
  </si>
  <si>
    <t>3 311,70</t>
  </si>
  <si>
    <t>6 623,4</t>
  </si>
  <si>
    <t>21-451-08-59</t>
  </si>
  <si>
    <t>13 246,8</t>
  </si>
  <si>
    <t>21-451-08-61</t>
  </si>
  <si>
    <t>Шляпа BAILEY арт. W05LFJ FIREHOLE (темно-зеленый) {loden}</t>
  </si>
  <si>
    <t>21-451-07-59</t>
  </si>
  <si>
    <t>3 815,68</t>
  </si>
  <si>
    <t>15 262,72</t>
  </si>
  <si>
    <t>21-451-07-61</t>
  </si>
  <si>
    <t>21-187-15-59</t>
  </si>
  <si>
    <t>Шляпа BAILEY арт. W05LFK JOE EDER (светло-коричневый) {serpent}</t>
  </si>
  <si>
    <t>3 183,08</t>
  </si>
  <si>
    <t>6 366,16</t>
  </si>
  <si>
    <t>Шляпа BAILEY арт. W05LFK JOE EDER (черный) {black}</t>
  </si>
  <si>
    <t>21-187-09-59</t>
  </si>
  <si>
    <t>21-187-09-61</t>
  </si>
  <si>
    <t>9 549,24</t>
  </si>
  <si>
    <t>21-340-09-59</t>
  </si>
  <si>
    <t>Шляпа BAILEY арт. W05LFO RIDER (черный) {black}</t>
  </si>
  <si>
    <t>3 302,70</t>
  </si>
  <si>
    <t>21-340-09-61</t>
  </si>
  <si>
    <t>6 605,4</t>
  </si>
  <si>
    <t>21-188-09-61</t>
  </si>
  <si>
    <t>3 656,18</t>
  </si>
  <si>
    <t>7 312,36</t>
  </si>
  <si>
    <t>21-452-09-57</t>
  </si>
  <si>
    <t>Шляпа BAILEY арт. W0602F STAMPEDE (черный) {black}</t>
  </si>
  <si>
    <t>21-452-09-59</t>
  </si>
  <si>
    <t>21-452-09-61</t>
  </si>
  <si>
    <t>Шляпа BAILEY арт. W07LFZ JOKER (черный) {black}</t>
  </si>
  <si>
    <t>3 344,07</t>
  </si>
  <si>
    <t>21-341-09-61</t>
  </si>
  <si>
    <t>13 210,8</t>
  </si>
  <si>
    <t>21-453-02-61</t>
  </si>
  <si>
    <t>21-774-09-57</t>
  </si>
  <si>
    <t>Шляпа BAILEY арт. W1503D RODERICK (черный) {black}</t>
  </si>
  <si>
    <t>3 798,29</t>
  </si>
  <si>
    <t>7 596,58</t>
  </si>
  <si>
    <t>21-774-09-59</t>
  </si>
  <si>
    <t>21-774-09-61</t>
  </si>
  <si>
    <t>21-776-01-57</t>
  </si>
  <si>
    <t>Шляпа BAILEY арт. W1503E ELBRIDGE (светло-серый) {silverbelly}</t>
  </si>
  <si>
    <t>3 756,91</t>
  </si>
  <si>
    <t>21-776-01-61</t>
  </si>
  <si>
    <t>21-775-09-57</t>
  </si>
  <si>
    <t>Шляпа BAILEY арт. W1503E ELBRIDGE (черный) {black}</t>
  </si>
  <si>
    <t>3 756,92</t>
  </si>
  <si>
    <t>7 513,84</t>
  </si>
  <si>
    <t>21-775-09-59</t>
  </si>
  <si>
    <t>15 027,64</t>
  </si>
  <si>
    <t>21-775-09-61</t>
  </si>
  <si>
    <t>Шляпа BAILEY арт. W15LFF CALIBER (серый) {basalt}</t>
  </si>
  <si>
    <t>3 178,58</t>
  </si>
  <si>
    <t>21-339-08-59</t>
  </si>
  <si>
    <t>21-339-08-61</t>
  </si>
  <si>
    <t>21-777-09-57</t>
  </si>
  <si>
    <t>Шляпа BAILEY арт. W1602B MURPHY II (черный) {black}</t>
  </si>
  <si>
    <t>4 087,01</t>
  </si>
  <si>
    <t>8 174,02</t>
  </si>
  <si>
    <t>21-777-09-59</t>
  </si>
  <si>
    <t>4 087,00</t>
  </si>
  <si>
    <t>2 093,99</t>
  </si>
  <si>
    <t>2 430,39</t>
  </si>
  <si>
    <t>4 860,78</t>
  </si>
  <si>
    <t>21-459-91-57</t>
  </si>
  <si>
    <t>Шляпа BAILEY арт. W16RDC CALICO (темно-коричневый) {fall brown}</t>
  </si>
  <si>
    <t>3 476,72</t>
  </si>
  <si>
    <t>21-653-14-57</t>
  </si>
  <si>
    <t>Шляпа BAILEY арт. W1702B TRAVELLER (коричневый) {pecan}</t>
  </si>
  <si>
    <t>3 499,68</t>
  </si>
  <si>
    <t>6 999,36</t>
  </si>
  <si>
    <t>21-653-14-59</t>
  </si>
  <si>
    <t>21-653-14-61</t>
  </si>
  <si>
    <t>21-654-08-57</t>
  </si>
  <si>
    <t>3 693,06</t>
  </si>
  <si>
    <t>7 386,12</t>
  </si>
  <si>
    <t>3 693,05</t>
  </si>
  <si>
    <t>21-778-15-57</t>
  </si>
  <si>
    <t>Шляпа BAILEY арт. W17LFC BARTEL (светло-коричневый) {haentze grey}</t>
  </si>
  <si>
    <t>3 119,22</t>
  </si>
  <si>
    <t>21-778-15-59</t>
  </si>
  <si>
    <t>21-778-15-61</t>
  </si>
  <si>
    <t>21-727-91-59</t>
  </si>
  <si>
    <t>Шляпа BAILEY арт. W18RDA Cowpuncher (темно-коричневый) {beaver}</t>
  </si>
  <si>
    <t>5 733,20</t>
  </si>
  <si>
    <t>5 733,2</t>
  </si>
  <si>
    <t>21-779-91-57</t>
  </si>
  <si>
    <t>Шляпа BAILEY арт. W19LFA DAVY (темно-коричневый) {serpent}</t>
  </si>
  <si>
    <t>3 376,46</t>
  </si>
  <si>
    <t>6 752,92</t>
  </si>
  <si>
    <t>21-779-91-59</t>
  </si>
  <si>
    <t>21-779-91-61</t>
  </si>
  <si>
    <t>21-780-09-57</t>
  </si>
  <si>
    <t>Шляпа BAILEY арт. W20LFA EVEREST (черный) {black}</t>
  </si>
  <si>
    <t>3 637,29</t>
  </si>
  <si>
    <t>7 274,58</t>
  </si>
  <si>
    <t>21-780-09-59</t>
  </si>
  <si>
    <t>14 549,16</t>
  </si>
  <si>
    <t>21-780-09-61</t>
  </si>
  <si>
    <t>21-781-14-57</t>
  </si>
  <si>
    <t>Шляпа BAILEY арт. W20LFB SUTTON (коричневый) {brown mix}</t>
  </si>
  <si>
    <t>4 069,02</t>
  </si>
  <si>
    <t>8 138,04</t>
  </si>
  <si>
    <t>21-781-14-59</t>
  </si>
  <si>
    <t>16 276,08</t>
  </si>
  <si>
    <t>21-781-14-61</t>
  </si>
  <si>
    <t>21-732-03-57</t>
  </si>
  <si>
    <t>Шляпа BAILEY арт. W21LFB CALAWAY (темно-оливковый) {dark olive}</t>
  </si>
  <si>
    <t>3 465,50</t>
  </si>
  <si>
    <t>6 931</t>
  </si>
  <si>
    <t>21-732-03-59</t>
  </si>
  <si>
    <t>3 657,82</t>
  </si>
  <si>
    <t>14 631,28</t>
  </si>
  <si>
    <t>21-732-03-61</t>
  </si>
  <si>
    <t>21-733-15-59</t>
  </si>
  <si>
    <t>Шляпа BAILEY арт. W21LFC COLEMAN (коричневый) {medium brown mix}</t>
  </si>
  <si>
    <t>3 389,56</t>
  </si>
  <si>
    <t>21-657-09-59</t>
  </si>
  <si>
    <t>Шляпа BAILEY арт. WR0602H NAVARRO (черный) {black}</t>
  </si>
  <si>
    <t>3 738,93</t>
  </si>
  <si>
    <t>21-657-09-61</t>
  </si>
  <si>
    <t>21-099-09-00</t>
  </si>
  <si>
    <t>Щетка BAILEY арт. BRUSH (черный) {black}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</si>
  <si>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</si>
  <si>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</si>
  <si>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</si>
  <si>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</si>
  <si>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</si>
  <si>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</si>
  <si>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</si>
  <si>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</si>
  <si>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</si>
  <si>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</si>
  <si>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Значок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</si>
  <si>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</si>
  <si>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</si>
  <si>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</si>
  <si>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</si>
  <si>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</si>
  <si>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</si>
  <si>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</si>
  <si>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</t>
  </si>
  <si>
    <t>Наборы</t>
  </si>
  <si>
    <t>Обруч</t>
  </si>
  <si>
    <t>Обручи</t>
  </si>
  <si>
    <t>Панамы</t>
  </si>
  <si>
    <t>Перо</t>
  </si>
  <si>
    <t>Перья</t>
  </si>
  <si>
    <t>Перчатки</t>
  </si>
  <si>
    <t>Платок</t>
  </si>
  <si>
    <t>Шарфы</t>
  </si>
  <si>
    <t>Повязка</t>
  </si>
  <si>
    <t>Повязки</t>
  </si>
  <si>
    <t>Подставка</t>
  </si>
  <si>
    <t>Подставки</t>
  </si>
  <si>
    <t>Подтяжки</t>
  </si>
  <si>
    <t>Снуд</t>
  </si>
  <si>
    <t>Шарф</t>
  </si>
  <si>
    <t>Шляпы</t>
  </si>
  <si>
    <t>Производ:</t>
  </si>
  <si>
    <t>Bailey</t>
  </si>
  <si>
    <t>62 XL/XXL</t>
  </si>
  <si>
    <t>4 200</t>
  </si>
  <si>
    <t>1 503,22</t>
  </si>
  <si>
    <t>6 012,88</t>
  </si>
  <si>
    <t>4 509,66</t>
  </si>
  <si>
    <t>21-018-02-63</t>
  </si>
  <si>
    <t>3 006,44</t>
  </si>
  <si>
    <t>9 019,32</t>
  </si>
  <si>
    <t>21-018-36-63</t>
  </si>
  <si>
    <t>21-021-14-57</t>
  </si>
  <si>
    <t>1 835,96</t>
  </si>
  <si>
    <t>13 634,95</t>
  </si>
  <si>
    <t>19 088,86</t>
  </si>
  <si>
    <t>21-783-09-59</t>
  </si>
  <si>
    <t>Кепка BAILEY арт. 25150BH REFFELL (черный) {black}</t>
  </si>
  <si>
    <t>2 728,18</t>
  </si>
  <si>
    <t>21-409-08-59</t>
  </si>
  <si>
    <t>Кепка BAILEY арт. 25237 LORD WINDOWPANE (серый) {charcoal}</t>
  </si>
  <si>
    <t>1 882,37</t>
  </si>
  <si>
    <t>21-362-08-55</t>
  </si>
  <si>
    <t>Кепка BAILEY арт. 25239 GALVIN WINDOWPANE (серый) {charcoal}</t>
  </si>
  <si>
    <t>1 616,59</t>
  </si>
  <si>
    <t>7 375,88</t>
  </si>
  <si>
    <t>5 707,35</t>
  </si>
  <si>
    <t>6 848,82</t>
  </si>
  <si>
    <t>21-321-08-59</t>
  </si>
  <si>
    <t>2 281,7</t>
  </si>
  <si>
    <t>2 233,12</t>
  </si>
  <si>
    <t>21-414-09-57</t>
  </si>
  <si>
    <t>2 282,7</t>
  </si>
  <si>
    <t>4 659,04</t>
  </si>
  <si>
    <t>8 270,08</t>
  </si>
  <si>
    <t>9 318,08</t>
  </si>
  <si>
    <t>3 494,28</t>
  </si>
  <si>
    <t>7 644,77</t>
  </si>
  <si>
    <t>7 385,21</t>
  </si>
  <si>
    <t>11 605,33</t>
  </si>
  <si>
    <t>12 209,78</t>
  </si>
  <si>
    <t>6 330,18</t>
  </si>
  <si>
    <t>1 908,58</t>
  </si>
  <si>
    <t>13 536,4</t>
  </si>
  <si>
    <t>2 707,28</t>
  </si>
  <si>
    <t>10 984,68</t>
  </si>
  <si>
    <t>17 087,28</t>
  </si>
  <si>
    <t>4 256,08</t>
  </si>
  <si>
    <t>7 894,88</t>
  </si>
  <si>
    <t>5 320,1</t>
  </si>
  <si>
    <t>8 448,48</t>
  </si>
  <si>
    <t>3 165,09</t>
  </si>
  <si>
    <t>4 106,91</t>
  </si>
  <si>
    <t>7 008,12</t>
  </si>
  <si>
    <t>3 000,51</t>
  </si>
  <si>
    <t>5 000,85</t>
  </si>
  <si>
    <t>7 927,56</t>
  </si>
  <si>
    <t>10 570,08</t>
  </si>
  <si>
    <t>2 642,52</t>
  </si>
  <si>
    <t>7 807,03</t>
  </si>
  <si>
    <t>5 450,52</t>
  </si>
  <si>
    <t>4 542,1</t>
  </si>
  <si>
    <t>5 576,45</t>
  </si>
  <si>
    <t>11 354,4</t>
  </si>
  <si>
    <t>17 031,6</t>
  </si>
  <si>
    <t>7 096,5</t>
  </si>
  <si>
    <t>20 974,52</t>
  </si>
  <si>
    <t>7 452,66</t>
  </si>
  <si>
    <t>9 936,88</t>
  </si>
  <si>
    <t>12 263,4</t>
  </si>
  <si>
    <t>5 162,72</t>
  </si>
  <si>
    <t>10 325,44</t>
  </si>
  <si>
    <t>16 778,84</t>
  </si>
  <si>
    <t>21-784-06-59</t>
  </si>
  <si>
    <t>Кепка BAILEY арт. 25550BH DERIN (синий) {blue}</t>
  </si>
  <si>
    <t>1 914,58</t>
  </si>
  <si>
    <t>21-785-08-59</t>
  </si>
  <si>
    <t>Кепка BAILEY арт. 25551BH FOSTER (серый) {avion}</t>
  </si>
  <si>
    <t>2 203,65</t>
  </si>
  <si>
    <t>21-786-14-59</t>
  </si>
  <si>
    <t>Кепка BAILEY арт. 25552BH CLAUD (бронзовый) {bronze}</t>
  </si>
  <si>
    <t>2 040,54</t>
  </si>
  <si>
    <t>21-787-11-59</t>
  </si>
  <si>
    <t>Кепка BAILEY арт. 25553BH ABEL (зеленый) {green}</t>
  </si>
  <si>
    <t>1 919,00</t>
  </si>
  <si>
    <t>1 919</t>
  </si>
  <si>
    <t>21-788-08-59</t>
  </si>
  <si>
    <t>Кепка BAILEY арт. 25554BH LOU (серый) {oak plaid}</t>
  </si>
  <si>
    <t>1 914,57</t>
  </si>
  <si>
    <t>21-789-16-59</t>
  </si>
  <si>
    <t>Кепка BAILEY арт. 25555BH APOSTO (темно-синий) {avion stripe}</t>
  </si>
  <si>
    <t>21-790-11-59</t>
  </si>
  <si>
    <t>Кепка BAILEY арт. 25556BH GRIFF (зеленый) {uniform green plaid}</t>
  </si>
  <si>
    <t>2 235,63</t>
  </si>
  <si>
    <t>21-791-08-59</t>
  </si>
  <si>
    <t>Кепка BAILEY арт. 25557BH BRUNE (серый) {grey}</t>
  </si>
  <si>
    <t>1 910,47</t>
  </si>
  <si>
    <t>21-792-72-59</t>
  </si>
  <si>
    <t>Кепка BAILEY арт. 25558BH FURMAN (красный / черный) {copper plaid}</t>
  </si>
  <si>
    <t>2 201,52</t>
  </si>
  <si>
    <t>21-602-02-55</t>
  </si>
  <si>
    <t>1 593,84</t>
  </si>
  <si>
    <t>21-602-02-57</t>
  </si>
  <si>
    <t>7 969,2</t>
  </si>
  <si>
    <t>21-602-02-61</t>
  </si>
  <si>
    <t>3 187,68</t>
  </si>
  <si>
    <t>21-602-19-55</t>
  </si>
  <si>
    <t>21-602-19-57</t>
  </si>
  <si>
    <t>21-602-19-59</t>
  </si>
  <si>
    <t>6 375,36</t>
  </si>
  <si>
    <t>2 610,82</t>
  </si>
  <si>
    <t>4 125,54</t>
  </si>
  <si>
    <t>21-755-15-55</t>
  </si>
  <si>
    <t>1 711,11</t>
  </si>
  <si>
    <t>21-755-15-57</t>
  </si>
  <si>
    <t>3 422,22</t>
  </si>
  <si>
    <t>8 555,55</t>
  </si>
  <si>
    <t>21-755-15-61</t>
  </si>
  <si>
    <t>21-755-08-55</t>
  </si>
  <si>
    <t>Кепка BAILEY арт. 90158BH BURNEY (серый) {grey}</t>
  </si>
  <si>
    <t>21-755-08-57</t>
  </si>
  <si>
    <t>5 133,33</t>
  </si>
  <si>
    <t>21-755-08-59</t>
  </si>
  <si>
    <t>21-755-08-61</t>
  </si>
  <si>
    <t>21-079-17-00</t>
  </si>
  <si>
    <t>Коробка BAILEY арт. BOX (белый) {whi}</t>
  </si>
  <si>
    <t>1 929,9</t>
  </si>
  <si>
    <t>1 345,2</t>
  </si>
  <si>
    <t>21-004-14-59</t>
  </si>
  <si>
    <t>Шапка BAILEY арт. 25119 VERNON (коричневый) {bro}</t>
  </si>
  <si>
    <t>4 032,00</t>
  </si>
  <si>
    <t>4 032</t>
  </si>
  <si>
    <t>5 800,2</t>
  </si>
  <si>
    <t>5 208,9</t>
  </si>
  <si>
    <t>21-267-02-57</t>
  </si>
  <si>
    <t>1 871,03</t>
  </si>
  <si>
    <t>5 613,09</t>
  </si>
  <si>
    <t>16 996,23</t>
  </si>
  <si>
    <t>18 884,7</t>
  </si>
  <si>
    <t>1 871,02</t>
  </si>
  <si>
    <t>9 355,1</t>
  </si>
  <si>
    <t>21-267-08-63</t>
  </si>
  <si>
    <t>5 613,06</t>
  </si>
  <si>
    <t>7 484,12</t>
  </si>
  <si>
    <t>21-267-16-61</t>
  </si>
  <si>
    <t>14 968,16</t>
  </si>
  <si>
    <t>26 194,28</t>
  </si>
  <si>
    <t>13 097,21</t>
  </si>
  <si>
    <t>21-267-09-63</t>
  </si>
  <si>
    <t>3 742,06</t>
  </si>
  <si>
    <t>21-047-12-57</t>
  </si>
  <si>
    <t>21-047-12-61</t>
  </si>
  <si>
    <t>21-047-09-55</t>
  </si>
  <si>
    <t>Шляпа BAILEY арт. 1369 JACKMAN (черный) {black}</t>
  </si>
  <si>
    <t>21-047-09-61</t>
  </si>
  <si>
    <t>21-048-09-61</t>
  </si>
  <si>
    <t>21-427-14-61</t>
  </si>
  <si>
    <t>2 891,16</t>
  </si>
  <si>
    <t>21-430-73-61</t>
  </si>
  <si>
    <t>Шляпа BAILEY арт. 14537BH BRUM (кремовый / коричневый) {silverbelly}</t>
  </si>
  <si>
    <t>3 461,84</t>
  </si>
  <si>
    <t>21-432-05-57</t>
  </si>
  <si>
    <t>Шляпа BAILEY арт. 20001BH COLVER (темно-серый) {avion}</t>
  </si>
  <si>
    <t>6 704,77</t>
  </si>
  <si>
    <t>14 227,47</t>
  </si>
  <si>
    <t>21-133-03-59</t>
  </si>
  <si>
    <t>Шляпа BAILEY арт. 22719 CUTLER (оливковый) {boa}</t>
  </si>
  <si>
    <t>5 527,79</t>
  </si>
  <si>
    <t>11 055,58</t>
  </si>
  <si>
    <t>21-133-03-61</t>
  </si>
  <si>
    <t>21-209-02-55</t>
  </si>
  <si>
    <t>5 469,15</t>
  </si>
  <si>
    <t>10 938,3</t>
  </si>
  <si>
    <t>21-209-02-61</t>
  </si>
  <si>
    <t>16 407,45</t>
  </si>
  <si>
    <t>21-209-02-63</t>
  </si>
  <si>
    <t>21-209-17-57</t>
  </si>
  <si>
    <t>21-209-17-59</t>
  </si>
  <si>
    <t>21 876,6</t>
  </si>
  <si>
    <t>21-209-11-57</t>
  </si>
  <si>
    <t>Шляпа BAILEY арт. 22721 BROOKS (зеленый) {kapok green}</t>
  </si>
  <si>
    <t>21-209-11-59</t>
  </si>
  <si>
    <t>21-209-11-61</t>
  </si>
  <si>
    <t>21-209-62-57</t>
  </si>
  <si>
    <t>Шляпа BAILEY арт. 22721 BROOKS (коньячный) {mushroom}</t>
  </si>
  <si>
    <t>21-209-62-59</t>
  </si>
  <si>
    <t>21-209-62-61</t>
  </si>
  <si>
    <t>21-209-06-57</t>
  </si>
  <si>
    <t>21-209-06-61</t>
  </si>
  <si>
    <t>21-209-06-63</t>
  </si>
  <si>
    <t>21-288-02-61</t>
  </si>
  <si>
    <t>9 973,47</t>
  </si>
  <si>
    <t>19 946,94</t>
  </si>
  <si>
    <t>21-288-02-63</t>
  </si>
  <si>
    <t>21-297-02-57</t>
  </si>
  <si>
    <t>9 760,25</t>
  </si>
  <si>
    <t>19 520,5</t>
  </si>
  <si>
    <t>5 623,74</t>
  </si>
  <si>
    <t>21-587-90-57</t>
  </si>
  <si>
    <t>Шляпа BAILEY арт. 22791BH STANSFIELD (коньячный) {deep tan}</t>
  </si>
  <si>
    <t>5 554,44</t>
  </si>
  <si>
    <t>21-587-90-59</t>
  </si>
  <si>
    <t>11 108,88</t>
  </si>
  <si>
    <t>21-587-90-61</t>
  </si>
  <si>
    <t>5 703,69</t>
  </si>
  <si>
    <t>14 884,59</t>
  </si>
  <si>
    <t>9 923,04</t>
  </si>
  <si>
    <t>21-807-26-57</t>
  </si>
  <si>
    <t>Шляпа BAILEY арт. 22805BH EZRA (кремовый) {unbleached}</t>
  </si>
  <si>
    <t>6 556,58</t>
  </si>
  <si>
    <t>21-807-26-59</t>
  </si>
  <si>
    <t>6 556,59</t>
  </si>
  <si>
    <t>13 113,18</t>
  </si>
  <si>
    <t>21-807-26-61</t>
  </si>
  <si>
    <t>21-793-09-59</t>
  </si>
  <si>
    <t>Шляпа BAILEY арт. 30003BH LANG (черный) {black}</t>
  </si>
  <si>
    <t>6 492,62</t>
  </si>
  <si>
    <t>6 113,78</t>
  </si>
  <si>
    <t>14 741,8</t>
  </si>
  <si>
    <t>31 199,04</t>
  </si>
  <si>
    <t>22 930,95</t>
  </si>
  <si>
    <t>15 797,56</t>
  </si>
  <si>
    <t>21-582-14-59</t>
  </si>
  <si>
    <t>Шляпа BAILEY арт. 37180BH STEDMAN (коричневый) {oak}</t>
  </si>
  <si>
    <t>6 519,27</t>
  </si>
  <si>
    <t>13 571,61</t>
  </si>
  <si>
    <t>15 878,6</t>
  </si>
  <si>
    <t>21-676-08-57</t>
  </si>
  <si>
    <t>Шляпа BAILEY арт. 37185BH ELLETT (серый) {avion}</t>
  </si>
  <si>
    <t>5 984,08</t>
  </si>
  <si>
    <t>21-718-14-59</t>
  </si>
  <si>
    <t>Шляпа BAILEY арт. 37186BH ERNEST (коричневый) {midnight brown}</t>
  </si>
  <si>
    <t>4 735,70</t>
  </si>
  <si>
    <t>4 735,7</t>
  </si>
  <si>
    <t>21-719-17-57</t>
  </si>
  <si>
    <t>Шляпа BAILEY арт. 37188BH COLBY (белый) {nickel}</t>
  </si>
  <si>
    <t>7 505,42</t>
  </si>
  <si>
    <t>21-720-06-59</t>
  </si>
  <si>
    <t>Шляпа BAILEY арт. 37189BH GODWIN (синий) {lazuli blue}</t>
  </si>
  <si>
    <t>7 734,64</t>
  </si>
  <si>
    <t>21-794-17-57</t>
  </si>
  <si>
    <t>Шляпа BAILEY арт. 37190BH TREVEL (белый) {nickel}</t>
  </si>
  <si>
    <t>7 246,36</t>
  </si>
  <si>
    <t>21-795-14-59</t>
  </si>
  <si>
    <t>Шляпа BAILEY арт. 37191BH LEVON (коричневый) {oak}</t>
  </si>
  <si>
    <t>6 258,07</t>
  </si>
  <si>
    <t>21-796-13-57</t>
  </si>
  <si>
    <t>Шляпа BAILEY арт. 37192BH CROFT (рыжий) {copper}</t>
  </si>
  <si>
    <t>6 268,73</t>
  </si>
  <si>
    <t>21-797-11-59</t>
  </si>
  <si>
    <t>Шляпа BAILEY арт. 37193BH CONLON (зеленый) {uniform green}</t>
  </si>
  <si>
    <t>5 842,29</t>
  </si>
  <si>
    <t>21-271-12-55</t>
  </si>
  <si>
    <t>3 084,3</t>
  </si>
  <si>
    <t>21-298-09-59</t>
  </si>
  <si>
    <t>14 887,52</t>
  </si>
  <si>
    <t>12 714,72</t>
  </si>
  <si>
    <t>19 072,08</t>
  </si>
  <si>
    <t>7 322,28</t>
  </si>
  <si>
    <t>21-560-16-61</t>
  </si>
  <si>
    <t>7 946,75</t>
  </si>
  <si>
    <t>2 791,74</t>
  </si>
  <si>
    <t>2 910,16</t>
  </si>
  <si>
    <t>21-798-09-57</t>
  </si>
  <si>
    <t>Шляпа BAILEY арт. 38359BH TROPE (черный) {black}</t>
  </si>
  <si>
    <t>2 301,73</t>
  </si>
  <si>
    <t>21-799-11-59</t>
  </si>
  <si>
    <t>Шляпа BAILEY арт. 38366BH THALER (зеленый) {uniform green}</t>
  </si>
  <si>
    <t>21-800-02-59</t>
  </si>
  <si>
    <t>Шляпа BAILEY арт. 38367BH NIALL (бежевый) {fawn}</t>
  </si>
  <si>
    <t>4 498,99</t>
  </si>
  <si>
    <t>21-801-90-57</t>
  </si>
  <si>
    <t>Шляпа BAILEY арт. 38368BH CYD (коньячный) {whiskey}</t>
  </si>
  <si>
    <t>4 618,39</t>
  </si>
  <si>
    <t>10 115,88</t>
  </si>
  <si>
    <t>6 994,62</t>
  </si>
  <si>
    <t>10 922,28</t>
  </si>
  <si>
    <t>10 195,11</t>
  </si>
  <si>
    <t>21-308-02-61</t>
  </si>
  <si>
    <t>Шляпа BAILEY арт. 6140 DRAPER III (песочный) {camel}</t>
  </si>
  <si>
    <t>6 086,55</t>
  </si>
  <si>
    <t>21-308-08-58</t>
  </si>
  <si>
    <t>Шляпа BAILEY арт. 6140 DRAPER III (серый) {grey}</t>
  </si>
  <si>
    <t>6 257,44</t>
  </si>
  <si>
    <t>21-802-11-59</t>
  </si>
  <si>
    <t>Шляпа BAILEY арт. 61442BH NILSON (зеленый) {uniform green}</t>
  </si>
  <si>
    <t>13 784,82</t>
  </si>
  <si>
    <t>21-242-17-55</t>
  </si>
  <si>
    <t>Шляпа BAILEY арт. 63117 BLACKBURN (белый) {natural}</t>
  </si>
  <si>
    <t>5 223,95</t>
  </si>
  <si>
    <t>10 447,9</t>
  </si>
  <si>
    <t>21-242-17-57</t>
  </si>
  <si>
    <t>5 223,94</t>
  </si>
  <si>
    <t>15 671,82</t>
  </si>
  <si>
    <t>21-242-17-59</t>
  </si>
  <si>
    <t>20 895,8</t>
  </si>
  <si>
    <t>21-242-17-61</t>
  </si>
  <si>
    <t>21-242-19-57</t>
  </si>
  <si>
    <t>21-242-19-61</t>
  </si>
  <si>
    <t>21-138-14-55</t>
  </si>
  <si>
    <t>Шляпа BAILEY арт. 63120 LOCHE (коричневый) {bro}</t>
  </si>
  <si>
    <t>2 120,27</t>
  </si>
  <si>
    <t>21-217-09-59</t>
  </si>
  <si>
    <t>Шляпа BAILEY арт. 63257 LANDO (черный) {black}</t>
  </si>
  <si>
    <t>2 634,96</t>
  </si>
  <si>
    <t>21-495-09-59</t>
  </si>
  <si>
    <t>Шляпа BAILEY арт. 63268BH WINGER (черный) {black}</t>
  </si>
  <si>
    <t>2 719,64</t>
  </si>
  <si>
    <t>Шляпа BAILEY арт. 63298BH GLASER (светло-бежевый) {natural}</t>
  </si>
  <si>
    <t>21-012-25-57</t>
  </si>
  <si>
    <t>Шляпа BAILEY арт. 7001 TINO (белый / оливковый) {contrapposto}</t>
  </si>
  <si>
    <t>4 179,16</t>
  </si>
  <si>
    <t>21-012-21-59</t>
  </si>
  <si>
    <t>Шляпа BAILEY арт. 7001 TINO (бордовый) {oxblood}</t>
  </si>
  <si>
    <t>21-012-21-61</t>
  </si>
  <si>
    <t>21-012-07-59</t>
  </si>
  <si>
    <t>Шляпа BAILEY арт. 7001 TINO (темно-зеленый) {hemlock}</t>
  </si>
  <si>
    <t>21-068-17-59</t>
  </si>
  <si>
    <t>Шляпа BAILEY арт. 7002 FEDORA (белый) {nickel}</t>
  </si>
  <si>
    <t>4 440,35</t>
  </si>
  <si>
    <t>21-068-06-57</t>
  </si>
  <si>
    <t>1 602,20</t>
  </si>
  <si>
    <t>1 602,2</t>
  </si>
  <si>
    <t>7 464,81</t>
  </si>
  <si>
    <t>21-009-20-57</t>
  </si>
  <si>
    <t>Шляпа BAILEY арт. 7005 CURTIS (светло-голубой) {sea breeze}</t>
  </si>
  <si>
    <t>4 184,49</t>
  </si>
  <si>
    <t>21-009-16-57</t>
  </si>
  <si>
    <t>10 534,53</t>
  </si>
  <si>
    <t>21-069-87-55</t>
  </si>
  <si>
    <t>Шляпа BAILEY арт. 7006 BRIAR (кирпичный) {henna}</t>
  </si>
  <si>
    <t>2 149,48</t>
  </si>
  <si>
    <t>25 908,64</t>
  </si>
  <si>
    <t>9 107,64</t>
  </si>
  <si>
    <t>21-011-14-61</t>
  </si>
  <si>
    <t>21-072-20-59</t>
  </si>
  <si>
    <t>Шляпа BAILEY арт. 7021 DARRON (желтый) {satin brass}</t>
  </si>
  <si>
    <t>4 099,20</t>
  </si>
  <si>
    <t>4 099,2</t>
  </si>
  <si>
    <t>23 345,56</t>
  </si>
  <si>
    <t>21-074-08-57</t>
  </si>
  <si>
    <t>Шляпа BAILEY арт. 7034 BLIXEN (серый) {avion}</t>
  </si>
  <si>
    <t>4 275,11</t>
  </si>
  <si>
    <t>12 198,8</t>
  </si>
  <si>
    <t>5 725,88</t>
  </si>
  <si>
    <t>21-285-14-61</t>
  </si>
  <si>
    <t>21-294-08-55</t>
  </si>
  <si>
    <t>21-294-08-61</t>
  </si>
  <si>
    <t>9 290,96</t>
  </si>
  <si>
    <t>21-391-09-55</t>
  </si>
  <si>
    <t>Шляпа BAILEY арт. 70602BH Pierpont (черный) {black}</t>
  </si>
  <si>
    <t>2 054,04</t>
  </si>
  <si>
    <t>9 694,32</t>
  </si>
  <si>
    <t>8 851,05</t>
  </si>
  <si>
    <t>7 549,8</t>
  </si>
  <si>
    <t>21-629-09-59</t>
  </si>
  <si>
    <t>3 906,45</t>
  </si>
  <si>
    <t>21-629-09-61</t>
  </si>
  <si>
    <t>3 274,07</t>
  </si>
  <si>
    <t>17 089,15</t>
  </si>
  <si>
    <t>13 815,2</t>
  </si>
  <si>
    <t>17 269,05</t>
  </si>
  <si>
    <t>6 907,6</t>
  </si>
  <si>
    <t>21-803-08-57</t>
  </si>
  <si>
    <t>Шляпа BAILEY арт. 70657BH FALCON (серый) {avion}</t>
  </si>
  <si>
    <t>4 680,23</t>
  </si>
  <si>
    <t>21-804-14-59</t>
  </si>
  <si>
    <t>Шляпа BAILEY арт. 70658BH MOLIN (коричневый) {oak}</t>
  </si>
  <si>
    <t>5 405,18</t>
  </si>
  <si>
    <t>21-806-09-59</t>
  </si>
  <si>
    <t>Шляпа BAILEY арт. 70660BH ERLER (черный) {black}</t>
  </si>
  <si>
    <t>4 701,55</t>
  </si>
  <si>
    <t>6 040,02</t>
  </si>
  <si>
    <t>21-337-16-59</t>
  </si>
  <si>
    <t>11 699,76</t>
  </si>
  <si>
    <t>9 477,99</t>
  </si>
  <si>
    <t>7 079,52</t>
  </si>
  <si>
    <t>21-089-17-55</t>
  </si>
  <si>
    <t>1 908,34</t>
  </si>
  <si>
    <t>9 541,7</t>
  </si>
  <si>
    <t>17 175,06</t>
  </si>
  <si>
    <t>15 266,72</t>
  </si>
  <si>
    <t>21-089-17-63</t>
  </si>
  <si>
    <t>3 816,68</t>
  </si>
  <si>
    <t>21-089-14-59</t>
  </si>
  <si>
    <t>Шляпа BAILEY арт. 81650 SALEM (коричневый) {coconut}</t>
  </si>
  <si>
    <t>21-089-36-55</t>
  </si>
  <si>
    <t>21-089-36-57</t>
  </si>
  <si>
    <t>11 450,04</t>
  </si>
  <si>
    <t>13 358,38</t>
  </si>
  <si>
    <t>21-089-36-65</t>
  </si>
  <si>
    <t>21-089-15-57</t>
  </si>
  <si>
    <t>5 725,02</t>
  </si>
  <si>
    <t>21-089-15-61</t>
  </si>
  <si>
    <t>21-089-05-57</t>
  </si>
  <si>
    <t>Шляпа BAILEY арт. 81650 SALEM (темно-серый) {static}</t>
  </si>
  <si>
    <t>7 633,36</t>
  </si>
  <si>
    <t>21-089-05-59</t>
  </si>
  <si>
    <t>21-089-05-61</t>
  </si>
  <si>
    <t>21-089-05-63</t>
  </si>
  <si>
    <t>21-089-09-57</t>
  </si>
  <si>
    <t>Шляпа BAILEY арт. 81650 SALEM (черный) {blk}</t>
  </si>
  <si>
    <t>21-089-09-59</t>
  </si>
  <si>
    <t>21-089-09-61</t>
  </si>
  <si>
    <t>21-089-09-63</t>
  </si>
  <si>
    <t>1 839,04</t>
  </si>
  <si>
    <t>3 678,08</t>
  </si>
  <si>
    <t>7 356,16</t>
  </si>
  <si>
    <t>21-090-53-63</t>
  </si>
  <si>
    <t>21-090-17-55</t>
  </si>
  <si>
    <t>21-090-17-57</t>
  </si>
  <si>
    <t>21-090-17-59</t>
  </si>
  <si>
    <t>22 900,08</t>
  </si>
  <si>
    <t>21-090-17-63</t>
  </si>
  <si>
    <t>21-090-82-61</t>
  </si>
  <si>
    <t>21-090-82-63</t>
  </si>
  <si>
    <t>21-090-09-55</t>
  </si>
  <si>
    <t>21-090-09-57</t>
  </si>
  <si>
    <t>21-090-09-59</t>
  </si>
  <si>
    <t>21-090-09-63</t>
  </si>
  <si>
    <t>21-091-73-57</t>
  </si>
  <si>
    <t>19 083,4</t>
  </si>
  <si>
    <t>21-091-73-63</t>
  </si>
  <si>
    <t>21-091-60-55</t>
  </si>
  <si>
    <t>21-091-60-57</t>
  </si>
  <si>
    <t>21-091-60-59</t>
  </si>
  <si>
    <t>21-091-60-63</t>
  </si>
  <si>
    <t>21-091-00-55</t>
  </si>
  <si>
    <t>21-091-00-57</t>
  </si>
  <si>
    <t>21-091-00-61</t>
  </si>
  <si>
    <t>21-091-00-63</t>
  </si>
  <si>
    <t>6 727,52</t>
  </si>
  <si>
    <t>3 363,76</t>
  </si>
  <si>
    <t>21-091-10-55</t>
  </si>
  <si>
    <t>Шляпа BAILEY арт. 81690 MANNES (оливковый / желтый) {honey}</t>
  </si>
  <si>
    <t>21-091-10-57</t>
  </si>
  <si>
    <t>21-091-10-59</t>
  </si>
  <si>
    <t>20 991,74</t>
  </si>
  <si>
    <t>21-091-10-61</t>
  </si>
  <si>
    <t>21-091-10-63</t>
  </si>
  <si>
    <t>21-091-02-55</t>
  </si>
  <si>
    <t>Шляпа BAILEY арт. 81690 MANNES (песочный) {natural multi}</t>
  </si>
  <si>
    <t>21-091-02-57</t>
  </si>
  <si>
    <t>21-091-02-59</t>
  </si>
  <si>
    <t>24 808,42</t>
  </si>
  <si>
    <t>21-091-02-61</t>
  </si>
  <si>
    <t>21-091-02-63</t>
  </si>
  <si>
    <t>21-091-01-55</t>
  </si>
  <si>
    <t>21-091-01-57</t>
  </si>
  <si>
    <t>21-091-01-61</t>
  </si>
  <si>
    <t>21-091-01-63</t>
  </si>
  <si>
    <t>21-091-08-55</t>
  </si>
  <si>
    <t>Шляпа BAILEY арт. 81690 MANNES (серый) {brown multi}</t>
  </si>
  <si>
    <t>21-091-08-57</t>
  </si>
  <si>
    <t>21-091-08-59</t>
  </si>
  <si>
    <t>21-091-08-61</t>
  </si>
  <si>
    <t>21-091-08-63</t>
  </si>
  <si>
    <t>21-150-36-55</t>
  </si>
  <si>
    <t>21-150-36-61</t>
  </si>
  <si>
    <t>21-150-36-63</t>
  </si>
  <si>
    <t>4 339,86</t>
  </si>
  <si>
    <t>21-505-02-55</t>
  </si>
  <si>
    <t>Шляпа BAILEY арт. 81702BH BERLE (бежевый) {natural}</t>
  </si>
  <si>
    <t>2 340,11</t>
  </si>
  <si>
    <t>21-505-02-57</t>
  </si>
  <si>
    <t>14 040,66</t>
  </si>
  <si>
    <t>21-505-02-59</t>
  </si>
  <si>
    <t>16 380,77</t>
  </si>
  <si>
    <t>21-505-02-61</t>
  </si>
  <si>
    <t>9 360,44</t>
  </si>
  <si>
    <t>21-505-03-55</t>
  </si>
  <si>
    <t>2 340,12</t>
  </si>
  <si>
    <t>4 680,24</t>
  </si>
  <si>
    <t>21-505-03-57</t>
  </si>
  <si>
    <t>11 700,55</t>
  </si>
  <si>
    <t>21-505-03-61</t>
  </si>
  <si>
    <t>7 020,33</t>
  </si>
  <si>
    <t>21-596-02-55</t>
  </si>
  <si>
    <t>1 961,64</t>
  </si>
  <si>
    <t>5 884,92</t>
  </si>
  <si>
    <t>1 961,65</t>
  </si>
  <si>
    <t>9 808,25</t>
  </si>
  <si>
    <t>21 578,04</t>
  </si>
  <si>
    <t>21-596-91-55</t>
  </si>
  <si>
    <t>Шляпа BAILEY арт. 81703BH FOLEY (темно-коричневый) {walnut}</t>
  </si>
  <si>
    <t>3 923,3</t>
  </si>
  <si>
    <t>21-596-91-57</t>
  </si>
  <si>
    <t>21-596-91-59</t>
  </si>
  <si>
    <t>11 769,84</t>
  </si>
  <si>
    <t>21-596-91-61</t>
  </si>
  <si>
    <t>7 846,56</t>
  </si>
  <si>
    <t>21-396-05-55</t>
  </si>
  <si>
    <t>Шляпа BAILEY арт. 81710BH HOOPER (темно-серый) {charcoal}</t>
  </si>
  <si>
    <t>21-396-05-57</t>
  </si>
  <si>
    <t>21-396-05-59</t>
  </si>
  <si>
    <t>21-396-05-61</t>
  </si>
  <si>
    <t>2 036,27</t>
  </si>
  <si>
    <t>12 217,62</t>
  </si>
  <si>
    <t>16 290,16</t>
  </si>
  <si>
    <t>8 145,08</t>
  </si>
  <si>
    <t>21-512-17-57</t>
  </si>
  <si>
    <t>6 108,81</t>
  </si>
  <si>
    <t>21-512-15-57</t>
  </si>
  <si>
    <t>4 072,54</t>
  </si>
  <si>
    <t>21-512-15-61</t>
  </si>
  <si>
    <t>21-514-53-55</t>
  </si>
  <si>
    <t>2 105,57</t>
  </si>
  <si>
    <t>4 211,14</t>
  </si>
  <si>
    <t>21 055,7</t>
  </si>
  <si>
    <t>27 372,41</t>
  </si>
  <si>
    <t>21-514-53-61</t>
  </si>
  <si>
    <t>14 738,99</t>
  </si>
  <si>
    <t>21-514-14-55</t>
  </si>
  <si>
    <t>10 527,85</t>
  </si>
  <si>
    <t>25 266,84</t>
  </si>
  <si>
    <t>21-514-14-59</t>
  </si>
  <si>
    <t>23 161,27</t>
  </si>
  <si>
    <t>21-514-14-61</t>
  </si>
  <si>
    <t>12 633,42</t>
  </si>
  <si>
    <t>2 169,54</t>
  </si>
  <si>
    <t>6 508,62</t>
  </si>
  <si>
    <t>21-515-54-57</t>
  </si>
  <si>
    <t>19 525,86</t>
  </si>
  <si>
    <t>21 695,4</t>
  </si>
  <si>
    <t>21-515-81-57</t>
  </si>
  <si>
    <t>10 847,7</t>
  </si>
  <si>
    <t>21-515-81-61</t>
  </si>
  <si>
    <t>4 339,08</t>
  </si>
  <si>
    <t>2 062,93</t>
  </si>
  <si>
    <t>8 251,72</t>
  </si>
  <si>
    <t>18 566,37</t>
  </si>
  <si>
    <t>21-599-79-59</t>
  </si>
  <si>
    <t>33 006,88</t>
  </si>
  <si>
    <t>21-599-19-55</t>
  </si>
  <si>
    <t>4 125,86</t>
  </si>
  <si>
    <t>21-599-19-57</t>
  </si>
  <si>
    <t>2 062,92</t>
  </si>
  <si>
    <t>12 377,52</t>
  </si>
  <si>
    <t>18 566,28</t>
  </si>
  <si>
    <t>21-599-19-61</t>
  </si>
  <si>
    <t>21-599-06-59</t>
  </si>
  <si>
    <t>10 314,65</t>
  </si>
  <si>
    <t>21-599-06-61</t>
  </si>
  <si>
    <t>12 377,58</t>
  </si>
  <si>
    <t>21-599-00-59</t>
  </si>
  <si>
    <t>28 881,02</t>
  </si>
  <si>
    <t>21-599-00-61</t>
  </si>
  <si>
    <t>16 503,44</t>
  </si>
  <si>
    <t>3 680,34</t>
  </si>
  <si>
    <t>3 838</t>
  </si>
  <si>
    <t>5 757</t>
  </si>
  <si>
    <t>21-600-02-61</t>
  </si>
  <si>
    <t>21-600-09-57</t>
  </si>
  <si>
    <t>Шляпа BAILEY арт. 81727BH DENNEY (черный) {black}</t>
  </si>
  <si>
    <t>21-600-09-59</t>
  </si>
  <si>
    <t>21-600-09-61</t>
  </si>
  <si>
    <t>21-708-02-55</t>
  </si>
  <si>
    <t>Шляпа BAILEY арт. 81739BH CARVER (бежевый) {natural}</t>
  </si>
  <si>
    <t>21-708-02-57</t>
  </si>
  <si>
    <t>8 678,16</t>
  </si>
  <si>
    <t>21-708-02-59</t>
  </si>
  <si>
    <t>13 017,24</t>
  </si>
  <si>
    <t>21-708-02-61</t>
  </si>
  <si>
    <t>21-709-02-57</t>
  </si>
  <si>
    <t>Шляпа BAILEY арт. 81741BH WESTFIELD (бежевый) {natural}</t>
  </si>
  <si>
    <t>10 314,6</t>
  </si>
  <si>
    <t>21-709-02-59</t>
  </si>
  <si>
    <t>14 440,44</t>
  </si>
  <si>
    <t>21-709-02-61</t>
  </si>
  <si>
    <t>21-710-36-57</t>
  </si>
  <si>
    <t>21-710-36-61</t>
  </si>
  <si>
    <t>21-748-17-57</t>
  </si>
  <si>
    <t>Шляпа BAILEY арт. 81744BH ELI (белый) {off white}</t>
  </si>
  <si>
    <t>21-748-17-59</t>
  </si>
  <si>
    <t>21-748-17-61</t>
  </si>
  <si>
    <t>21-155-02-55</t>
  </si>
  <si>
    <t>15 186,78</t>
  </si>
  <si>
    <t>26 034,48</t>
  </si>
  <si>
    <t>21-155-02-61</t>
  </si>
  <si>
    <t>21-155-02-63</t>
  </si>
  <si>
    <t>21-155-15-55</t>
  </si>
  <si>
    <t>21-155-15-57</t>
  </si>
  <si>
    <t>21-155-15-63</t>
  </si>
  <si>
    <t>21-155-18-63</t>
  </si>
  <si>
    <t>21-155-86-55</t>
  </si>
  <si>
    <t>21-155-86-57</t>
  </si>
  <si>
    <t>21-155-86-61</t>
  </si>
  <si>
    <t>21-155-86-63</t>
  </si>
  <si>
    <t>21-155-36-55</t>
  </si>
  <si>
    <t>21-155-36-57</t>
  </si>
  <si>
    <t>17 356,32</t>
  </si>
  <si>
    <t>21-155-36-63</t>
  </si>
  <si>
    <t>21-155-09-55</t>
  </si>
  <si>
    <t>Шляпа BAILEY арт. 81810 WAITS (черный) {black}</t>
  </si>
  <si>
    <t>21-155-09-57</t>
  </si>
  <si>
    <t>21-155-09-59</t>
  </si>
  <si>
    <t>21-155-09-61</t>
  </si>
  <si>
    <t>21-155-09-63</t>
  </si>
  <si>
    <t>3 302,7</t>
  </si>
  <si>
    <t>21-726-14-57</t>
  </si>
  <si>
    <t>Шляпа BAILEY арт. W0604A LIGHTNING 4X (коричневый) {rust}</t>
  </si>
  <si>
    <t>7 332,61</t>
  </si>
  <si>
    <t>11 394,87</t>
  </si>
  <si>
    <t>6 357,16</t>
  </si>
  <si>
    <t>12 261</t>
  </si>
  <si>
    <t>10 499,04</t>
  </si>
  <si>
    <t>7 386,1</t>
  </si>
  <si>
    <t>21-658-09-61</t>
  </si>
  <si>
    <t>Шляпа BAILEY арт. W17RDD ELLSWORTH (черный) {black}</t>
  </si>
  <si>
    <t>3 248,72</t>
  </si>
  <si>
    <t>10 129,38</t>
  </si>
  <si>
    <t>21-808-09-55</t>
  </si>
  <si>
    <t>Шляпа BAILEY арт. W2201A EUSTIS (черный) {black}</t>
  </si>
  <si>
    <t>5 247,83</t>
  </si>
  <si>
    <t>21-811-09-59</t>
  </si>
  <si>
    <t>Шляпа BAILEY арт. W2204D ELKO (черный) {black}</t>
  </si>
  <si>
    <t>5 146,55</t>
  </si>
  <si>
    <t>21-812-09-57</t>
  </si>
  <si>
    <t>Шляпа BAILEY арт. W2205E EL RENO (черный) {black}</t>
  </si>
  <si>
    <t>4 964,03</t>
  </si>
  <si>
    <t>21-814-83-62</t>
  </si>
  <si>
    <t>Шляпа BAILEY арт. W22EDA RUMBLE (светло-бежевый) {palamino}</t>
  </si>
  <si>
    <t>3 598,12</t>
  </si>
  <si>
    <t>21-815-09-59</t>
  </si>
  <si>
    <t>Шляпа BAILEY арт. W22EDB HOOLIHAN (черный) {black}</t>
  </si>
  <si>
    <t>3 113,04</t>
  </si>
  <si>
    <t>21-816-08-62</t>
  </si>
  <si>
    <t>Шляпа BAILEY арт. W22RDA EDEN (серый) {silver sand}</t>
  </si>
  <si>
    <t>5 503,69</t>
  </si>
  <si>
    <t>21-817-94-57</t>
  </si>
  <si>
    <t>Шляпа BAILEY арт. W22RDC EMBER (персиковый) {peach}</t>
  </si>
  <si>
    <t>5 860,84</t>
  </si>
  <si>
    <t>1 987,83</t>
  </si>
  <si>
    <t>Style&amp;Name</t>
  </si>
  <si>
    <t>BW2205OD RAINFLY</t>
  </si>
  <si>
    <t>13731BH BOLEY</t>
  </si>
  <si>
    <t>BF2201OD BEZEL</t>
  </si>
  <si>
    <t>BW2207OD MONTANA</t>
  </si>
  <si>
    <t>BK2205OD FAILSAFE</t>
  </si>
  <si>
    <t>BK2206OD ZERO HORIZON</t>
  </si>
  <si>
    <t>BK2207OD GLISSADE</t>
  </si>
  <si>
    <t>BK2208OD CAIRN</t>
  </si>
  <si>
    <t>BW2201OD OPSEC</t>
  </si>
  <si>
    <t>BW2202OD REDLINE</t>
  </si>
  <si>
    <t>BW2203OD THREE</t>
  </si>
  <si>
    <t>BW2208OD EDC</t>
  </si>
  <si>
    <t>BK2204OD ICEFALL</t>
  </si>
  <si>
    <t>BK2201OD NOBO</t>
  </si>
  <si>
    <t>BK2202OD NOSEEUM</t>
  </si>
  <si>
    <t>WR21A ORE</t>
  </si>
  <si>
    <t>S17WR1 OSWEGO</t>
  </si>
  <si>
    <t>S22WRB DAYTON</t>
  </si>
  <si>
    <t>S17WR2 KILGOR</t>
  </si>
  <si>
    <t>BC2204OD LNT</t>
  </si>
  <si>
    <t>BC2206OD SOBO</t>
  </si>
  <si>
    <t>BC2205OD DUODESS</t>
  </si>
  <si>
    <t>BC2202OD FEN</t>
  </si>
  <si>
    <t>BC2203OD CONIFER</t>
  </si>
  <si>
    <t>BC2201OD CACHE</t>
  </si>
  <si>
    <t>90171BH HELIOS</t>
  </si>
  <si>
    <t>90172BH CONALL</t>
  </si>
  <si>
    <t>90058 SLATER</t>
  </si>
  <si>
    <t>90163BH LEIF</t>
  </si>
  <si>
    <t>90164BH ANSEL</t>
  </si>
  <si>
    <t>90165BH VANDER</t>
  </si>
  <si>
    <t>90166BH DUNSTAN</t>
  </si>
  <si>
    <t>81652 ELLIOTT</t>
  </si>
  <si>
    <t>81703BH FOLEY</t>
  </si>
  <si>
    <t>81710BH HOOPER</t>
  </si>
  <si>
    <t>81720BH MULLAN</t>
  </si>
  <si>
    <t>81727BH DENNEY</t>
  </si>
  <si>
    <t>81695 MANNESROE</t>
  </si>
  <si>
    <t>81726BH HESTER</t>
  </si>
  <si>
    <t>81711BH TATE</t>
  </si>
  <si>
    <t>81650 SALEM</t>
  </si>
  <si>
    <t>81747BH DARIO</t>
  </si>
  <si>
    <t>81702BH BERLE</t>
  </si>
  <si>
    <t>81741BH WESTFIELD</t>
  </si>
  <si>
    <t>81739BH CARVER</t>
  </si>
  <si>
    <t>81722BH ROKIT</t>
  </si>
  <si>
    <t>81732BH RONIT</t>
  </si>
  <si>
    <t>81717BH CRAIG</t>
  </si>
  <si>
    <t>81750BH OTIS</t>
  </si>
  <si>
    <t>81751BH KAI</t>
  </si>
  <si>
    <t>81738BH BALANS ROLL UP</t>
  </si>
  <si>
    <t>81744BH ELI</t>
  </si>
  <si>
    <t>81810 WAITS</t>
  </si>
  <si>
    <t>81745BH SCORSBY</t>
  </si>
  <si>
    <t>81749BH MAX</t>
  </si>
  <si>
    <t>81746BH LOREK</t>
  </si>
  <si>
    <t>5008BH ORSUN</t>
  </si>
  <si>
    <t>5006BH ROTHNEY</t>
  </si>
  <si>
    <t>5001BH DERIAN</t>
  </si>
  <si>
    <t>5000BH ROCKETT</t>
  </si>
  <si>
    <t>5009BH ADLAY</t>
  </si>
  <si>
    <t>5010BH WINSTONE</t>
  </si>
  <si>
    <t>5011BH ANKER</t>
  </si>
  <si>
    <t>63294BH MAGNESS</t>
  </si>
  <si>
    <t>60003BH MELTON</t>
  </si>
  <si>
    <t>63302BH QUIL</t>
  </si>
  <si>
    <t>63297BH BRAYLON</t>
  </si>
  <si>
    <t>63112 HANSON</t>
  </si>
  <si>
    <t>63114 GUTHRIE</t>
  </si>
  <si>
    <t>63125 KONRATH</t>
  </si>
  <si>
    <t>63200 SPENCER</t>
  </si>
  <si>
    <t>63283BH RELIK</t>
  </si>
  <si>
    <t>63117 BLACKBURN</t>
  </si>
  <si>
    <t>63298BH GLASER</t>
  </si>
  <si>
    <t>22705 CHAPLIN</t>
  </si>
  <si>
    <t>22786BH TESSIER</t>
  </si>
  <si>
    <t>22721 BROOKS</t>
  </si>
  <si>
    <t>22719 CUTLER</t>
  </si>
  <si>
    <t>22776BH CUBAN</t>
  </si>
  <si>
    <t>22791BH STANSFIELD</t>
  </si>
  <si>
    <t>22757BH SALTER</t>
  </si>
  <si>
    <t>22760BH LORING</t>
  </si>
  <si>
    <t>22750 ROLL UP II</t>
  </si>
  <si>
    <t>22790BH PARSON</t>
  </si>
  <si>
    <t>22798BH WARLICK</t>
  </si>
  <si>
    <t>22805BH EZRA</t>
  </si>
  <si>
    <t>22787BH GIGER</t>
  </si>
  <si>
    <t>22814BH BYSTROM</t>
  </si>
  <si>
    <t>22815BH EMIL</t>
  </si>
  <si>
    <t>22816BH RACER</t>
  </si>
  <si>
    <t>22817BH CRISPIN</t>
  </si>
  <si>
    <t>22806BH HINX</t>
  </si>
  <si>
    <t>22803BH RASK</t>
  </si>
  <si>
    <t>22804BH HERNEN</t>
  </si>
  <si>
    <t>22784BH TASMIN</t>
  </si>
  <si>
    <t>22810BH ARION</t>
  </si>
  <si>
    <t>22811BH HORAN</t>
  </si>
  <si>
    <t>22813BH PHINEAS</t>
  </si>
  <si>
    <t>22818BH GILES</t>
  </si>
  <si>
    <t>22807BH BOREAL</t>
  </si>
  <si>
    <t>22808BH CORAM</t>
  </si>
  <si>
    <t>22809BH HURTLE</t>
  </si>
  <si>
    <t>BW2205OD</t>
  </si>
  <si>
    <t>BF2201OD</t>
  </si>
  <si>
    <t>BW2207OD</t>
  </si>
  <si>
    <t>BK2205OD</t>
  </si>
  <si>
    <t>BK2206OD</t>
  </si>
  <si>
    <t>BK2207OD</t>
  </si>
  <si>
    <t>BK2208OD</t>
  </si>
  <si>
    <t>BW2201OD</t>
  </si>
  <si>
    <t>BW2202OD</t>
  </si>
  <si>
    <t>BW2203OD</t>
  </si>
  <si>
    <t>BW2208OD</t>
  </si>
  <si>
    <t>BK2204OD</t>
  </si>
  <si>
    <t>BK2201OD</t>
  </si>
  <si>
    <t>BK2202OD</t>
  </si>
  <si>
    <t>WR21A</t>
  </si>
  <si>
    <t>S17WR1</t>
  </si>
  <si>
    <t>S22WRB</t>
  </si>
  <si>
    <t>S17WR2</t>
  </si>
  <si>
    <t>BC2204OD</t>
  </si>
  <si>
    <t>BC2206OD</t>
  </si>
  <si>
    <t>BC2205OD</t>
  </si>
  <si>
    <t>BC2202OD</t>
  </si>
  <si>
    <t>BC2203OD</t>
  </si>
  <si>
    <t>BC2201OD</t>
  </si>
  <si>
    <t>90171BH</t>
  </si>
  <si>
    <t>90172BH</t>
  </si>
  <si>
    <t>90163BH</t>
  </si>
  <si>
    <t>90164BH</t>
  </si>
  <si>
    <t>90165BH</t>
  </si>
  <si>
    <t>90166BH</t>
  </si>
  <si>
    <t>81703BH</t>
  </si>
  <si>
    <t>81710BH</t>
  </si>
  <si>
    <t>81720BH</t>
  </si>
  <si>
    <t>81727BH</t>
  </si>
  <si>
    <t>81726BH</t>
  </si>
  <si>
    <t>81711BH</t>
  </si>
  <si>
    <t>81747BH</t>
  </si>
  <si>
    <t>81702BH</t>
  </si>
  <si>
    <t>81741BH</t>
  </si>
  <si>
    <t>81739BH</t>
  </si>
  <si>
    <t>81722BH</t>
  </si>
  <si>
    <t>81732BH</t>
  </si>
  <si>
    <t>81717BH</t>
  </si>
  <si>
    <t>81750BH</t>
  </si>
  <si>
    <t>81751BH</t>
  </si>
  <si>
    <t>81738BH</t>
  </si>
  <si>
    <t>81744BH</t>
  </si>
  <si>
    <t>81745BH</t>
  </si>
  <si>
    <t>81749BH</t>
  </si>
  <si>
    <t>81746BH</t>
  </si>
  <si>
    <t>5008BH</t>
  </si>
  <si>
    <t>5006BH</t>
  </si>
  <si>
    <t>5001BH</t>
  </si>
  <si>
    <t>5000BH</t>
  </si>
  <si>
    <t>5009BH</t>
  </si>
  <si>
    <t>5010BH</t>
  </si>
  <si>
    <t>5011BH</t>
  </si>
  <si>
    <t>63294BH</t>
  </si>
  <si>
    <t>60003BH</t>
  </si>
  <si>
    <t>63302BH</t>
  </si>
  <si>
    <t>63297BH</t>
  </si>
  <si>
    <t>63283BH</t>
  </si>
  <si>
    <t>63298BH</t>
  </si>
  <si>
    <t>22786BH</t>
  </si>
  <si>
    <t>22776BH</t>
  </si>
  <si>
    <t>22791BH</t>
  </si>
  <si>
    <t>22757BH</t>
  </si>
  <si>
    <t>22760BH</t>
  </si>
  <si>
    <t>22790BH</t>
  </si>
  <si>
    <t>22798BH</t>
  </si>
  <si>
    <t>22805BH</t>
  </si>
  <si>
    <t>22787BH</t>
  </si>
  <si>
    <t>22814BH</t>
  </si>
  <si>
    <t>22815BH</t>
  </si>
  <si>
    <t>22816BH</t>
  </si>
  <si>
    <t>22817BH</t>
  </si>
  <si>
    <t>22806BH</t>
  </si>
  <si>
    <t>22803BH</t>
  </si>
  <si>
    <t>22804BH</t>
  </si>
  <si>
    <t>22784BH</t>
  </si>
  <si>
    <t>22810BH</t>
  </si>
  <si>
    <t>22811BH</t>
  </si>
  <si>
    <t>22813BH</t>
  </si>
  <si>
    <t>22818BH</t>
  </si>
  <si>
    <t>22807BH</t>
  </si>
  <si>
    <t>22808BH</t>
  </si>
  <si>
    <t>22809BH</t>
  </si>
  <si>
    <t>RAINFLY</t>
  </si>
  <si>
    <t>BOLEY</t>
  </si>
  <si>
    <t>JACKMAN</t>
  </si>
  <si>
    <t>BEZEL</t>
  </si>
  <si>
    <t>MONTANA</t>
  </si>
  <si>
    <t>DALTON</t>
  </si>
  <si>
    <t>FAILSAFE</t>
  </si>
  <si>
    <t>ZERO HORIZON</t>
  </si>
  <si>
    <t>GLISSADE</t>
  </si>
  <si>
    <t>CAIRN</t>
  </si>
  <si>
    <t>OPSEC</t>
  </si>
  <si>
    <t>REDLINE</t>
  </si>
  <si>
    <t>THREE</t>
  </si>
  <si>
    <t>EDC</t>
  </si>
  <si>
    <t>ICEFALL</t>
  </si>
  <si>
    <t>NOBO</t>
  </si>
  <si>
    <t>NOSEEUM</t>
  </si>
  <si>
    <t>ORE</t>
  </si>
  <si>
    <t>OSWEGO</t>
  </si>
  <si>
    <t>DAYTON</t>
  </si>
  <si>
    <t>KILGOR</t>
  </si>
  <si>
    <t>LNT</t>
  </si>
  <si>
    <t>SOBO</t>
  </si>
  <si>
    <t>DUODESS</t>
  </si>
  <si>
    <t>FEN</t>
  </si>
  <si>
    <t>CONIFER</t>
  </si>
  <si>
    <t>CACHE</t>
  </si>
  <si>
    <t>HELIOS</t>
  </si>
  <si>
    <t>CONALL</t>
  </si>
  <si>
    <t>SLATER</t>
  </si>
  <si>
    <t>GRAHAM</t>
  </si>
  <si>
    <t>LEIF</t>
  </si>
  <si>
    <t>ANSEL</t>
  </si>
  <si>
    <t>VANDER</t>
  </si>
  <si>
    <t>DUNSTAN</t>
  </si>
  <si>
    <t>ELLIOTT</t>
  </si>
  <si>
    <t>FOLEY</t>
  </si>
  <si>
    <t>HOOPER</t>
  </si>
  <si>
    <t>MULLAN</t>
  </si>
  <si>
    <t>DENNEY</t>
  </si>
  <si>
    <t>MANNES</t>
  </si>
  <si>
    <t>MANNESROE</t>
  </si>
  <si>
    <t>HESTER</t>
  </si>
  <si>
    <t>TATE</t>
  </si>
  <si>
    <t>SALEM</t>
  </si>
  <si>
    <t>BILLY</t>
  </si>
  <si>
    <t>DARIO</t>
  </si>
  <si>
    <t>BERLE</t>
  </si>
  <si>
    <t>WESTFIELD</t>
  </si>
  <si>
    <t>CARVER</t>
  </si>
  <si>
    <t>ROKIT</t>
  </si>
  <si>
    <t>RONIT</t>
  </si>
  <si>
    <t>CRAIG</t>
  </si>
  <si>
    <t>OTIS</t>
  </si>
  <si>
    <t>KAI</t>
  </si>
  <si>
    <t>BALANS ROLL UP</t>
  </si>
  <si>
    <t>ELI</t>
  </si>
  <si>
    <t>WAITS</t>
  </si>
  <si>
    <t>SCORSBY</t>
  </si>
  <si>
    <t>MAX</t>
  </si>
  <si>
    <t>LOREK</t>
  </si>
  <si>
    <t>ORSUN</t>
  </si>
  <si>
    <t>ROTHNEY</t>
  </si>
  <si>
    <t>DERIAN</t>
  </si>
  <si>
    <t>ROCKETT</t>
  </si>
  <si>
    <t>ADLAY</t>
  </si>
  <si>
    <t>WINSTONE</t>
  </si>
  <si>
    <t>ANKER</t>
  </si>
  <si>
    <t>MAGNESS</t>
  </si>
  <si>
    <t>MELTON</t>
  </si>
  <si>
    <t>QUIL</t>
  </si>
  <si>
    <t>BRAYLON</t>
  </si>
  <si>
    <t>HANSON</t>
  </si>
  <si>
    <t>GUTHRIE</t>
  </si>
  <si>
    <t>KONRATH</t>
  </si>
  <si>
    <t>SPENCER</t>
  </si>
  <si>
    <t>RELIK</t>
  </si>
  <si>
    <t>BLACKBURN</t>
  </si>
  <si>
    <t>GLASER</t>
  </si>
  <si>
    <t>CHAPLIN</t>
  </si>
  <si>
    <t>TESSIER</t>
  </si>
  <si>
    <t>BROOKS</t>
  </si>
  <si>
    <t>CUTLER</t>
  </si>
  <si>
    <t>CUBAN</t>
  </si>
  <si>
    <t>STANSFIELD</t>
  </si>
  <si>
    <t>SALTER</t>
  </si>
  <si>
    <t>LORING</t>
  </si>
  <si>
    <t>ROLL UP II</t>
  </si>
  <si>
    <t>PARSON</t>
  </si>
  <si>
    <t>WARLICK</t>
  </si>
  <si>
    <t>EZRA</t>
  </si>
  <si>
    <t>GIGER</t>
  </si>
  <si>
    <t>BYSTROM</t>
  </si>
  <si>
    <t>EMIL</t>
  </si>
  <si>
    <t>RACER</t>
  </si>
  <si>
    <t>CRISPIN</t>
  </si>
  <si>
    <t>HINX</t>
  </si>
  <si>
    <t>RASK</t>
  </si>
  <si>
    <t>HERNEN</t>
  </si>
  <si>
    <t>TASMIN</t>
  </si>
  <si>
    <t>ARION</t>
  </si>
  <si>
    <t>HORAN</t>
  </si>
  <si>
    <t>PHINEAS</t>
  </si>
  <si>
    <t>GILES</t>
  </si>
  <si>
    <t>BOREAL</t>
  </si>
  <si>
    <t>CORAM</t>
  </si>
  <si>
    <t>HURTLE</t>
  </si>
  <si>
    <t>Coffee Gold</t>
  </si>
  <si>
    <t>Dark Brown</t>
  </si>
  <si>
    <t>Vanilla Bean</t>
  </si>
  <si>
    <t>Cordova</t>
  </si>
  <si>
    <t>Nougat</t>
  </si>
  <si>
    <t>Sudan</t>
  </si>
  <si>
    <t>OD Green</t>
  </si>
  <si>
    <t>Blaze Orange</t>
  </si>
  <si>
    <t>Deepwoods Camo</t>
  </si>
  <si>
    <t>Safety First Camo</t>
  </si>
  <si>
    <t>Mole</t>
  </si>
  <si>
    <t>Beaver</t>
  </si>
  <si>
    <t>Penns Woods</t>
  </si>
  <si>
    <t>Warm Taupe</t>
  </si>
  <si>
    <t>Army Green</t>
  </si>
  <si>
    <t>Stone</t>
  </si>
  <si>
    <t>Natural</t>
  </si>
  <si>
    <t>Dk Natural</t>
  </si>
  <si>
    <t>Ivory</t>
  </si>
  <si>
    <t>Oxford Tan</t>
  </si>
  <si>
    <t>Tree Camo</t>
  </si>
  <si>
    <t>Sage</t>
  </si>
  <si>
    <t>Tawny</t>
  </si>
  <si>
    <t>Basalt Grey</t>
  </si>
  <si>
    <t>Cream Stripe</t>
  </si>
  <si>
    <t>Ash Stripe</t>
  </si>
  <si>
    <t>Bloodstone Stripe</t>
  </si>
  <si>
    <t>Mahogany Stripe</t>
  </si>
  <si>
    <t>Bloodstone</t>
  </si>
  <si>
    <t>Bloodstone Plaid</t>
  </si>
  <si>
    <t>Charcoal Plaid</t>
  </si>
  <si>
    <t>Mahogany Plaid</t>
  </si>
  <si>
    <t>Teak</t>
  </si>
  <si>
    <t>Earth</t>
  </si>
  <si>
    <t>Sand</t>
  </si>
  <si>
    <t>Black Multi</t>
  </si>
  <si>
    <t>Black/Charcoal Multi</t>
  </si>
  <si>
    <t>Ivory/Adobe Multi</t>
  </si>
  <si>
    <t>Opal</t>
  </si>
  <si>
    <t>Light Grey</t>
  </si>
  <si>
    <t>Off White</t>
  </si>
  <si>
    <t>Ash</t>
  </si>
  <si>
    <t>Driftwood</t>
  </si>
  <si>
    <t>Black Heather</t>
  </si>
  <si>
    <t>Dk Blue Heather</t>
  </si>
  <si>
    <t>Gravel</t>
  </si>
  <si>
    <t>Kapok Green</t>
  </si>
  <si>
    <t>Navy Heather</t>
  </si>
  <si>
    <t>Vanilla</t>
  </si>
  <si>
    <t>Camo</t>
  </si>
  <si>
    <t>Light Grey/Black</t>
  </si>
  <si>
    <t>Natural/Storm</t>
  </si>
  <si>
    <t>Sky Blue</t>
  </si>
  <si>
    <t>Mushroom</t>
  </si>
  <si>
    <t>Smoke</t>
  </si>
  <si>
    <t>Burlap</t>
  </si>
  <si>
    <t>Dark Natural</t>
  </si>
  <si>
    <t>Limestone</t>
  </si>
  <si>
    <t>Natural/Black</t>
  </si>
  <si>
    <t>Silver</t>
  </si>
  <si>
    <t>Natural/Black Natural/Blue Print</t>
  </si>
  <si>
    <t>Natural/Rust</t>
  </si>
  <si>
    <t>Natural/Blue Print</t>
  </si>
  <si>
    <t>Weathered Oak</t>
  </si>
  <si>
    <t>Natural/Taupe</t>
  </si>
  <si>
    <t>Media Bleach</t>
  </si>
  <si>
    <t>Antiqued Natural</t>
  </si>
  <si>
    <t>Antiqued Sienna</t>
  </si>
  <si>
    <t>Ash Grey</t>
  </si>
  <si>
    <t>Amber</t>
  </si>
  <si>
    <t>Nat/Vintage Blue</t>
  </si>
  <si>
    <t>Natural/Earth</t>
  </si>
  <si>
    <t>Natural/Sunrise</t>
  </si>
  <si>
    <t>Dark Slate</t>
  </si>
  <si>
    <t>Ink Stain</t>
  </si>
  <si>
    <t>Natural/Navy</t>
  </si>
  <si>
    <t>Tea Stain</t>
  </si>
  <si>
    <t>Black/Natural</t>
  </si>
  <si>
    <t>Charcoal/Rust</t>
  </si>
  <si>
    <t>Breezy Plaid</t>
  </si>
  <si>
    <t>Brown Plaid</t>
  </si>
  <si>
    <t>Blue Surf Plaid</t>
  </si>
  <si>
    <t>Tan Plaid</t>
  </si>
  <si>
    <t>Avion Window</t>
  </si>
  <si>
    <t>Butter</t>
  </si>
  <si>
    <t>Cloud</t>
  </si>
  <si>
    <t>Ink</t>
  </si>
  <si>
    <t>Sunset</t>
  </si>
  <si>
    <t>Espresso Check</t>
  </si>
  <si>
    <t>Avion/Natural</t>
  </si>
  <si>
    <t>Oak/Natural</t>
  </si>
  <si>
    <t>Black/Ash</t>
  </si>
  <si>
    <t>Tawny/Natural</t>
  </si>
  <si>
    <t>One Size</t>
  </si>
  <si>
    <t/>
  </si>
  <si>
    <t>HEADWEAR SIZE CHART</t>
  </si>
  <si>
    <t>SIZE</t>
  </si>
  <si>
    <t>HAT SIZE</t>
  </si>
  <si>
    <t>METRIC</t>
  </si>
  <si>
    <t>INCHES</t>
  </si>
  <si>
    <t>6 3/4 – 6 7/8</t>
  </si>
  <si>
    <t>54 – 55 cm</t>
  </si>
  <si>
    <t>21 1/8 – 21 1/2</t>
  </si>
  <si>
    <t>7 – 7 1/8</t>
  </si>
  <si>
    <t>56 – 57 cm</t>
  </si>
  <si>
    <t>21 7/8 – 22 1/4</t>
  </si>
  <si>
    <t>7 1/4 – 7 3/8</t>
  </si>
  <si>
    <t>58 – 59 cm</t>
  </si>
  <si>
    <t>22 5/8 – 23</t>
  </si>
  <si>
    <t>7 1/2 – 7 5/8</t>
  </si>
  <si>
    <t>60 – 61 cm</t>
  </si>
  <si>
    <t>23 1/2 – 23 7/8</t>
  </si>
  <si>
    <t>7 3/4 – 7 7/8</t>
  </si>
  <si>
    <t>62 – 63 cm</t>
  </si>
  <si>
    <t>24 1/4 – 24 5/8</t>
  </si>
  <si>
    <t>S</t>
  </si>
  <si>
    <t>M</t>
  </si>
  <si>
    <t>L</t>
  </si>
  <si>
    <t>XL</t>
  </si>
  <si>
    <t>XXL</t>
  </si>
  <si>
    <t>BW2205OD_CoffeeGold</t>
  </si>
  <si>
    <t>BW2205OD_PaleOlive</t>
  </si>
  <si>
    <t>13731BH_Black</t>
  </si>
  <si>
    <t>1369_Black</t>
  </si>
  <si>
    <t>1369_Burgundy</t>
  </si>
  <si>
    <t>1369_Charcoal</t>
  </si>
  <si>
    <t>1369_DarkBrown</t>
  </si>
  <si>
    <t>1369_Navy</t>
  </si>
  <si>
    <t>1369_VanillaBean</t>
  </si>
  <si>
    <t>BF2201OD_Cordova</t>
  </si>
  <si>
    <t>BW2207OD_Nougat</t>
  </si>
  <si>
    <t>BW2207OD_Sudan</t>
  </si>
  <si>
    <t>1362_Black</t>
  </si>
  <si>
    <t>1362_Chino</t>
  </si>
  <si>
    <t>1362_Navy</t>
  </si>
  <si>
    <t>1362_Tan</t>
  </si>
  <si>
    <t>BK2205OD_Black</t>
  </si>
  <si>
    <t>BK2205OD_Grey</t>
  </si>
  <si>
    <t>BK2205OD_ODGreen</t>
  </si>
  <si>
    <t>BK2206OD_Black</t>
  </si>
  <si>
    <t>BK2206OD_BlazeOrange</t>
  </si>
  <si>
    <t>BK2206OD_ODGreen</t>
  </si>
  <si>
    <t>BK2207OD_Black</t>
  </si>
  <si>
    <t>BK2207OD_BlazeOrange</t>
  </si>
  <si>
    <t>BK2207OD_Grey</t>
  </si>
  <si>
    <t>BK2207OD_ODGreen</t>
  </si>
  <si>
    <t>BK2208OD_Black</t>
  </si>
  <si>
    <t>BK2208OD_BlazeOrange</t>
  </si>
  <si>
    <t>BK2208OD_Grey</t>
  </si>
  <si>
    <t>BK2208OD_ODGreen</t>
  </si>
  <si>
    <t>BW2201OD_DeepwoodsCamo</t>
  </si>
  <si>
    <t>BW2201OD_SafetyFirstCamo</t>
  </si>
  <si>
    <t>BW2202OD_Black</t>
  </si>
  <si>
    <t>BW2202OD_Camel</t>
  </si>
  <si>
    <t>BW2203OD_Black</t>
  </si>
  <si>
    <t>BW2203OD_Mole</t>
  </si>
  <si>
    <t>BW2208OD_Beaver</t>
  </si>
  <si>
    <t>BW2208OD_PennsWoods</t>
  </si>
  <si>
    <t>BK2204OD_Black</t>
  </si>
  <si>
    <t>BK2204OD_BlazeOrange</t>
  </si>
  <si>
    <t>BK2204OD_Grey</t>
  </si>
  <si>
    <t>BK2204OD_ODGreen</t>
  </si>
  <si>
    <t>BK2201OD_Black</t>
  </si>
  <si>
    <t>BK2201OD_BlazeOrange</t>
  </si>
  <si>
    <t>BK2201OD_ODGreen</t>
  </si>
  <si>
    <t>BK2202OD_Black</t>
  </si>
  <si>
    <t>BK2202OD_WarmTaupe</t>
  </si>
  <si>
    <t>WR21A_ArmyGreen</t>
  </si>
  <si>
    <t>WR21A_Stone</t>
  </si>
  <si>
    <t>S17WR1_Natural</t>
  </si>
  <si>
    <t>S22WRB_Ivory</t>
  </si>
  <si>
    <t>S22WRB_Navy</t>
  </si>
  <si>
    <t>S17WR2_OxfordTan</t>
  </si>
  <si>
    <t>BC2204OD_Black</t>
  </si>
  <si>
    <t>BC2204OD_ODGreen</t>
  </si>
  <si>
    <t>BC2204OD_TreeCamo</t>
  </si>
  <si>
    <t>BC2206OD_Black</t>
  </si>
  <si>
    <t>BC2206OD_ODGreen</t>
  </si>
  <si>
    <t>BC2205OD_Black</t>
  </si>
  <si>
    <t>BC2205OD_ODGreen</t>
  </si>
  <si>
    <t>BC2202OD_Charcoal</t>
  </si>
  <si>
    <t>BC2202OD_ODGreen</t>
  </si>
  <si>
    <t>BC2203OD_Black</t>
  </si>
  <si>
    <t>BC2203OD_ODGreen</t>
  </si>
  <si>
    <t>BC2201OD_Black</t>
  </si>
  <si>
    <t>BC2201OD_ODGreen</t>
  </si>
  <si>
    <t>90171BH_Sage</t>
  </si>
  <si>
    <t>90171BH_Tawny</t>
  </si>
  <si>
    <t>90172BH_Avion</t>
  </si>
  <si>
    <t>90172BH_Black</t>
  </si>
  <si>
    <t>90172BH_White</t>
  </si>
  <si>
    <t>90058_Avion</t>
  </si>
  <si>
    <t>90058_Burgundy</t>
  </si>
  <si>
    <t>90058_Graphite</t>
  </si>
  <si>
    <t>90058_Taupe</t>
  </si>
  <si>
    <t>1365_Black</t>
  </si>
  <si>
    <t>1365_Chino</t>
  </si>
  <si>
    <t>1365_Navy</t>
  </si>
  <si>
    <t>1365_Tan</t>
  </si>
  <si>
    <t>90163BH_AvionStripe</t>
  </si>
  <si>
    <t>90163BH_BeigeStripe</t>
  </si>
  <si>
    <t>90163BH_CreamStripe</t>
  </si>
  <si>
    <t>90164BH_AshStripe</t>
  </si>
  <si>
    <t>90164BH_BloodstoneStripe</t>
  </si>
  <si>
    <t>90164BH_MahoganyStripe</t>
  </si>
  <si>
    <t>90165BH_Bloodstone</t>
  </si>
  <si>
    <t>90165BH_Navy</t>
  </si>
  <si>
    <t>90166BH_BloodstonePlaid</t>
  </si>
  <si>
    <t>90166BH_CharcoalPlaid</t>
  </si>
  <si>
    <t>90166BH_MahoganyPlaid</t>
  </si>
  <si>
    <t>81652_Natural</t>
  </si>
  <si>
    <t>81703BH_Natural</t>
  </si>
  <si>
    <t>81703BH_Teak</t>
  </si>
  <si>
    <t>81710BH_Charcoal</t>
  </si>
  <si>
    <t>81710BH_Earth</t>
  </si>
  <si>
    <t>81710BH_Natural</t>
  </si>
  <si>
    <t>81720BH_Black</t>
  </si>
  <si>
    <t>81720BH_Copper</t>
  </si>
  <si>
    <t>81720BH_Sand</t>
  </si>
  <si>
    <t>81727BH_Black</t>
  </si>
  <si>
    <t>81727BH_Latte</t>
  </si>
  <si>
    <t>81690_Avion</t>
  </si>
  <si>
    <t>81690_BlackMulti</t>
  </si>
  <si>
    <t>81690_Bloodstone</t>
  </si>
  <si>
    <t>81690_BrownMulti</t>
  </si>
  <si>
    <t>81690_CementMulti</t>
  </si>
  <si>
    <t>81690_CharcoalMulti</t>
  </si>
  <si>
    <t>81690_LightGreyMulti</t>
  </si>
  <si>
    <t>81690_NavyMulti</t>
  </si>
  <si>
    <t>81690_Oak</t>
  </si>
  <si>
    <t>81690_Overcast</t>
  </si>
  <si>
    <t>81690_Skydiver</t>
  </si>
  <si>
    <t>81690_Tawny</t>
  </si>
  <si>
    <t>81690_WoodsMulti</t>
  </si>
  <si>
    <t>81726BH_Avion</t>
  </si>
  <si>
    <t>81726BH_Copper</t>
  </si>
  <si>
    <t>81726BH_Grey</t>
  </si>
  <si>
    <t>81726BH_Opal</t>
  </si>
  <si>
    <t>81726BH_Sand</t>
  </si>
  <si>
    <t>81726BH_Tawny</t>
  </si>
  <si>
    <t>81711BH_Black</t>
  </si>
  <si>
    <t>81711BH_Latte</t>
  </si>
  <si>
    <t>81711BH_LightGrey</t>
  </si>
  <si>
    <t>81711BH_Navy</t>
  </si>
  <si>
    <t>81711BH_OffWhite</t>
  </si>
  <si>
    <t>81650_Ash</t>
  </si>
  <si>
    <t>81650_Black</t>
  </si>
  <si>
    <t>81650_Driftwood</t>
  </si>
  <si>
    <t>81650_Green</t>
  </si>
  <si>
    <t>81650_Natural</t>
  </si>
  <si>
    <t>81650_Navy</t>
  </si>
  <si>
    <t>81650_Oak</t>
  </si>
  <si>
    <t>81650_Rust</t>
  </si>
  <si>
    <t>81650_Static</t>
  </si>
  <si>
    <t>81650_White</t>
  </si>
  <si>
    <t>81670_Ash</t>
  </si>
  <si>
    <t>81670_Black</t>
  </si>
  <si>
    <t>81670_BlackHeather</t>
  </si>
  <si>
    <t>81670_Bloodstone</t>
  </si>
  <si>
    <t>81670_DkBlueHeather</t>
  </si>
  <si>
    <t>81670_Espresso</t>
  </si>
  <si>
    <t>81670_Gravel</t>
  </si>
  <si>
    <t>81670_Latte</t>
  </si>
  <si>
    <t>81670_Navy</t>
  </si>
  <si>
    <t>81670_Tan</t>
  </si>
  <si>
    <t>81670_Tawny</t>
  </si>
  <si>
    <t>81670_White</t>
  </si>
  <si>
    <t>81747BH_Natural</t>
  </si>
  <si>
    <t>81702BH_KapokGreen</t>
  </si>
  <si>
    <t>81702BH_NavyHeather</t>
  </si>
  <si>
    <t>81702BH_Natural</t>
  </si>
  <si>
    <t>81702BH_Vanilla</t>
  </si>
  <si>
    <t>81741BH_Camo</t>
  </si>
  <si>
    <t>81741BH_Natural</t>
  </si>
  <si>
    <t>81739BH_Grey</t>
  </si>
  <si>
    <t>81739BH_Natural</t>
  </si>
  <si>
    <t>81739BH_Navy</t>
  </si>
  <si>
    <t>81739BH_Taupe</t>
  </si>
  <si>
    <t>81732BH_Burgundy</t>
  </si>
  <si>
    <t>81732BH_Natural</t>
  </si>
  <si>
    <t>81717BH_Black</t>
  </si>
  <si>
    <t>81717BH_Grey</t>
  </si>
  <si>
    <t>81717BH_Natural</t>
  </si>
  <si>
    <t>81717BH_SkyBlue</t>
  </si>
  <si>
    <t>81717BH_Tan</t>
  </si>
  <si>
    <t>81717BH_Tawny</t>
  </si>
  <si>
    <t>81717BH_White</t>
  </si>
  <si>
    <t>81750BH_Avion</t>
  </si>
  <si>
    <t>81750BH_Black</t>
  </si>
  <si>
    <t>81750BH_Oak</t>
  </si>
  <si>
    <t>81751BH_Grey</t>
  </si>
  <si>
    <t>81751BH_Natural</t>
  </si>
  <si>
    <t>81738BH_Avion</t>
  </si>
  <si>
    <t>81738BH_Mushroom</t>
  </si>
  <si>
    <t>81738BH_Slate</t>
  </si>
  <si>
    <t>81738BH_Taupe</t>
  </si>
  <si>
    <t>81744BH_Avion</t>
  </si>
  <si>
    <t>81744BH_Black</t>
  </si>
  <si>
    <t>81744BH_Bloodstone</t>
  </si>
  <si>
    <t>81744BH_Grey</t>
  </si>
  <si>
    <t>81744BH_Tawny</t>
  </si>
  <si>
    <t>81810_Black</t>
  </si>
  <si>
    <t>81810_Blue</t>
  </si>
  <si>
    <t>81810_Copper</t>
  </si>
  <si>
    <t>81810_Green</t>
  </si>
  <si>
    <t>81810_MidnightBrown</t>
  </si>
  <si>
    <t>81810_Sand</t>
  </si>
  <si>
    <t>81810_Smoke</t>
  </si>
  <si>
    <t>81810_Tawny</t>
  </si>
  <si>
    <t>81810_Unbleached</t>
  </si>
  <si>
    <t>81745BH_Black</t>
  </si>
  <si>
    <t>81745BH_Grey</t>
  </si>
  <si>
    <t>81745BH_Natural</t>
  </si>
  <si>
    <t>81749BH_Black</t>
  </si>
  <si>
    <t>81749BH_Ivory</t>
  </si>
  <si>
    <t>81749BH_White</t>
  </si>
  <si>
    <t>81746BH_Black</t>
  </si>
  <si>
    <t>81746BH_Natural</t>
  </si>
  <si>
    <t>5008BH_KapokGreen</t>
  </si>
  <si>
    <t>5008BH_Natural</t>
  </si>
  <si>
    <t>5008BH_Tan</t>
  </si>
  <si>
    <t>5006BH_Ivory</t>
  </si>
  <si>
    <t>5006BH_KapokGreen</t>
  </si>
  <si>
    <t>5001BH_Burlap</t>
  </si>
  <si>
    <t>5000BH_Tan</t>
  </si>
  <si>
    <t>5009BH_DarkNatural</t>
  </si>
  <si>
    <t>5009BH_Navy</t>
  </si>
  <si>
    <t>5010BH_Black</t>
  </si>
  <si>
    <t>5010BH_Limestone</t>
  </si>
  <si>
    <t>5010BH_Natural</t>
  </si>
  <si>
    <t>5011BH_Grey</t>
  </si>
  <si>
    <t>5011BH_Natural</t>
  </si>
  <si>
    <t>63294BH_Sand</t>
  </si>
  <si>
    <t>63294BH_Silver</t>
  </si>
  <si>
    <t>60003BH_Natural</t>
  </si>
  <si>
    <t>63302BH_Black</t>
  </si>
  <si>
    <t>63302BH_Natural</t>
  </si>
  <si>
    <t>63297BH_Black</t>
  </si>
  <si>
    <t>63297BH_Natural</t>
  </si>
  <si>
    <t>63125_Natural</t>
  </si>
  <si>
    <t>63200_Ash</t>
  </si>
  <si>
    <t>63200_Natural</t>
  </si>
  <si>
    <t>63200_Tan</t>
  </si>
  <si>
    <t>63283BH_Natural</t>
  </si>
  <si>
    <t>63117_Caramel</t>
  </si>
  <si>
    <t>63117_Natural</t>
  </si>
  <si>
    <t>63117_Opal</t>
  </si>
  <si>
    <t>63298BH_Black</t>
  </si>
  <si>
    <t>63298BH_Natural</t>
  </si>
  <si>
    <t>22705_Black</t>
  </si>
  <si>
    <t>22705_MediaBleach</t>
  </si>
  <si>
    <t>22786BH_AntiquedNatural</t>
  </si>
  <si>
    <t>22786BH_AntiquedSienna</t>
  </si>
  <si>
    <t>22721_Avion</t>
  </si>
  <si>
    <t>22721_AshGrey</t>
  </si>
  <si>
    <t>22721_MediaBleach</t>
  </si>
  <si>
    <t>22721_Mushroom</t>
  </si>
  <si>
    <t>22721_Natural</t>
  </si>
  <si>
    <t>22721_Tawny</t>
  </si>
  <si>
    <t>22719_Natural</t>
  </si>
  <si>
    <t>22776BH_Amber</t>
  </si>
  <si>
    <t>22776BH_Natural</t>
  </si>
  <si>
    <t>22791BH_DarkSlate</t>
  </si>
  <si>
    <t>22791BH_Natural</t>
  </si>
  <si>
    <t>22791BH_Oak</t>
  </si>
  <si>
    <t>22791BH_Taupe</t>
  </si>
  <si>
    <t>22757BH_Natural</t>
  </si>
  <si>
    <t>22760BH_Natural</t>
  </si>
  <si>
    <t>22750_Natural</t>
  </si>
  <si>
    <t>22790BH_InkStain</t>
  </si>
  <si>
    <t>22790BH_TeaStain</t>
  </si>
  <si>
    <t>22787BH_BreezyPlaid</t>
  </si>
  <si>
    <t>22787BH_BrownPlaid</t>
  </si>
  <si>
    <t>22787BH_BlueSurfPlaid</t>
  </si>
  <si>
    <t>22787BH_TanPlaid</t>
  </si>
  <si>
    <t>22814BH_Natural</t>
  </si>
  <si>
    <t>22814BH_Tawny</t>
  </si>
  <si>
    <t>22815BH_AvionWindow</t>
  </si>
  <si>
    <t>22816BH_Ash</t>
  </si>
  <si>
    <t>22816BH_Natural</t>
  </si>
  <si>
    <t>22817BH_Avion</t>
  </si>
  <si>
    <t>22817BH_Natural</t>
  </si>
  <si>
    <t>22806BH_Butter</t>
  </si>
  <si>
    <t>22806BH_Cloud</t>
  </si>
  <si>
    <t>22806BH_Ink</t>
  </si>
  <si>
    <t>22806BH_Opal</t>
  </si>
  <si>
    <t>22806BH_Rust</t>
  </si>
  <si>
    <t>22803BH_Black</t>
  </si>
  <si>
    <t>22803BH_Sunset</t>
  </si>
  <si>
    <t>22804BH_EspressoCheck</t>
  </si>
  <si>
    <t>22784BH_NaturalMulti</t>
  </si>
  <si>
    <t>22810BH_Natural</t>
  </si>
  <si>
    <t>22810BH_Oak</t>
  </si>
  <si>
    <t>22811BH_Black</t>
  </si>
  <si>
    <t>22811BH_Natural</t>
  </si>
  <si>
    <t>22818BH_Avion</t>
  </si>
  <si>
    <t>22818BH_Oak</t>
  </si>
  <si>
    <t>22808BH_Avion</t>
  </si>
  <si>
    <t>22808BH_Natural</t>
  </si>
  <si>
    <t>22808BH_Tawny</t>
  </si>
  <si>
    <t>22809BH_Black</t>
  </si>
  <si>
    <t>22809BH_Tawny</t>
  </si>
  <si>
    <t>13731BH_DKBrown</t>
  </si>
  <si>
    <t>S22WRB_DarkNatural</t>
  </si>
  <si>
    <t>90058_Basalt</t>
  </si>
  <si>
    <t>81695_BlackCharcoalMulti</t>
  </si>
  <si>
    <t>81695_IvoryAdobeMulti</t>
  </si>
  <si>
    <t>81695_OvercastMulti</t>
  </si>
  <si>
    <t>81722BH_LTGREYBLACK</t>
  </si>
  <si>
    <t>81722BH_NaturalStorm</t>
  </si>
  <si>
    <t>63294BH_NaturalBlack</t>
  </si>
  <si>
    <t>63112_NaturalRust</t>
  </si>
  <si>
    <t>63112_NATURALBLUEPRINT</t>
  </si>
  <si>
    <t>63114_NATURALBLUEPRINT</t>
  </si>
  <si>
    <t>63114_NaturalBlack</t>
  </si>
  <si>
    <t>63114_NaturalRust</t>
  </si>
  <si>
    <t>63283BH_NaturalTaupe</t>
  </si>
  <si>
    <t>22776BH_NaturalEarth</t>
  </si>
  <si>
    <t>22776BH_NaturalSunrise</t>
  </si>
  <si>
    <t>22776BH_VINTAGEBLUE</t>
  </si>
  <si>
    <t>22790BH_NaturalNavy</t>
  </si>
  <si>
    <t>22798BH_BlackNatural</t>
  </si>
  <si>
    <t>22798BH_CHARCOALDUST</t>
  </si>
  <si>
    <t>22798BH_BLACKNATURAL</t>
  </si>
  <si>
    <t>22813BH_AvionNatural</t>
  </si>
  <si>
    <t>22813BH_OakNatural</t>
  </si>
  <si>
    <t>22807BH_BlackAsh</t>
  </si>
  <si>
    <t>22807BH_TawnyNatural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</si>
</sst>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\ _₽_-;\-* #,##0\ _₽_-;_-* &quot;-&quot;\ _₽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[$$-409]* #,##0.00_ ;_-[$$-409]* \-#,##0.00\ ;_-[$$-409]* &quot;-&quot;??_ ;_-@_ "/>
    <numFmt numFmtId="168" formatCode="_-* #,##0&quot;р.&quot;_-;\-* #,##0&quot;р.&quot;_-;_-* &quot;-&quot;??&quot;р.&quot;_-;_-@_-"/>
    <numFmt numFmtId="170" formatCode="[$€-413]\ #,##0.00_-;[$€-413]\ #,##0.00\-"/>
    <numFmt numFmtId="171" formatCode="[$$-1009]#,##0.00;\-[$$-1009]#,##0.00"/>
    <numFmt numFmtId="172" formatCode="_-[$€-2]\ * #,##0.00_-;\-[$€-2]\ * #,##0.00_-;_-[$€-2]\ * &quot;-&quot;??_-;_-@_-"/>
    <numFmt numFmtId="173" formatCode="_ [$€-413]\ * #,##0.00_ ;_ [$€-413]\ * \-#,##0.00_ ;_ [$€-413]\ * &quot;-&quot;??_ ;_ @_ "/>
    <numFmt numFmtId="174" formatCode="0;[Red]\-0"/>
    <numFmt numFmtId="175" formatCode="_-[$€-2]\ * #,##0_-;\-[$€-2]\ * #,##0_-;_-[$€-2]\ * &quot;-&quot;??_-;_-@_-"/>
    <numFmt numFmtId="176" formatCode="[$€-413]\ #,##0_-;[$€-413]\ #,##0\-"/>
    <numFmt numFmtId="177" formatCode="#,##0.0"/>
    <numFmt numFmtId="178" formatCode="0.000;[Red]\-0.000"/>
  </numFmts>
  <fonts count="41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20"/>
      <color rgb="FF0070C0"/>
      <name val="Calibri"/>
      <family val="2"/>
      <charset val="204"/>
      <scheme val="minor"/>
    </font>
    <font>
      <b/>
      <sz val="16"/>
      <color rgb="FF00B0F0"/>
      <name val="Calibri"/>
      <family val="2"/>
      <charset val="204"/>
    </font>
    <font>
      <b/>
      <sz val="11"/>
      <color rgb="FF00B0F0"/>
      <name val="Calibri"/>
      <family val="2"/>
      <charset val="204"/>
    </font>
    <font>
      <b/>
      <sz val="9"/>
      <color rgb="FF00B0F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Verdana"/>
      <family val="2"/>
    </font>
    <font>
      <sz val="11"/>
      <name val="Calibri"/>
      <family val="2"/>
      <charset val="204"/>
      <scheme val="minor"/>
    </font>
    <font>
      <sz val="8"/>
      <name val="Tahoma"/>
      <family val="2"/>
    </font>
    <font>
      <sz val="8"/>
      <name val="Calibri"/>
      <family val="2"/>
      <charset val="204"/>
      <scheme val="minor"/>
    </font>
    <font>
      <sz val="8"/>
      <name val="Verdana"/>
      <family val="2"/>
      <charset val="204"/>
    </font>
    <font>
      <b/>
      <sz val="8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20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166" fontId="1" fillId="0" borderId="2" xfId="1" applyFont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9" fontId="2" fillId="0" borderId="10" xfId="2" applyFont="1" applyFill="1" applyBorder="1" applyAlignment="1">
      <alignment horizontal="center" vertical="center" wrapText="1"/>
    </xf>
    <xf numFmtId="9" fontId="2" fillId="0" borderId="6" xfId="2" applyFont="1" applyFill="1" applyBorder="1" applyAlignment="1">
      <alignment horizontal="center" vertical="center" wrapText="1"/>
    </xf>
    <xf numFmtId="168" fontId="15" fillId="0" borderId="0" xfId="1" applyNumberFormat="1" applyFont="1"/>
    <xf numFmtId="9" fontId="15" fillId="0" borderId="0" xfId="2" applyFont="1" applyAlignment="1">
      <alignment horizontal="center"/>
    </xf>
    <xf numFmtId="168" fontId="2" fillId="4" borderId="7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167" fontId="2" fillId="0" borderId="11" xfId="1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168" fontId="2" fillId="5" borderId="13" xfId="1" applyNumberFormat="1" applyFont="1" applyFill="1" applyBorder="1" applyAlignment="1">
      <alignment horizontal="center" vertical="center" wrapText="1"/>
    </xf>
    <xf numFmtId="168" fontId="2" fillId="5" borderId="14" xfId="1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70" fontId="3" fillId="0" borderId="0" xfId="0" applyNumberFormat="1" applyFont="1" applyFill="1" applyBorder="1" applyAlignment="1">
      <alignment horizontal="left" vertical="center"/>
    </xf>
    <xf numFmtId="171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170" fontId="5" fillId="0" borderId="0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0" fontId="6" fillId="0" borderId="0" xfId="0" applyNumberFormat="1" applyFont="1" applyFill="1" applyBorder="1" applyAlignment="1">
      <alignment horizontal="center" vertical="center" wrapText="1"/>
    </xf>
    <xf numFmtId="17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0" fontId="4" fillId="0" borderId="0" xfId="0" applyNumberFormat="1" applyFont="1" applyFill="1" applyBorder="1" applyAlignment="1">
      <alignment horizontal="center" vertical="center" wrapText="1"/>
    </xf>
    <xf numFmtId="171" fontId="4" fillId="0" borderId="0" xfId="0" applyNumberFormat="1" applyFont="1" applyFill="1" applyBorder="1" applyAlignment="1">
      <alignment horizontal="center" vertical="center" wrapText="1"/>
    </xf>
    <xf numFmtId="172" fontId="17" fillId="0" borderId="1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170" fontId="6" fillId="6" borderId="0" xfId="0" applyNumberFormat="1" applyFont="1" applyFill="1" applyBorder="1" applyAlignment="1">
      <alignment horizontal="center" vertical="center" wrapText="1"/>
    </xf>
    <xf numFmtId="171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171" fontId="18" fillId="0" borderId="0" xfId="0" applyNumberFormat="1" applyFont="1" applyFill="1" applyBorder="1" applyAlignment="1">
      <alignment horizontal="center" vertical="center" wrapText="1"/>
    </xf>
    <xf numFmtId="171" fontId="19" fillId="0" borderId="0" xfId="0" applyNumberFormat="1" applyFont="1" applyFill="1" applyBorder="1" applyAlignment="1">
      <alignment horizontal="center" vertical="center" wrapText="1"/>
    </xf>
    <xf numFmtId="171" fontId="0" fillId="0" borderId="0" xfId="0" applyNumberFormat="1"/>
    <xf numFmtId="0" fontId="14" fillId="0" borderId="0" xfId="0" applyFont="1" applyAlignment="1">
      <alignment horizontal="center"/>
    </xf>
    <xf numFmtId="0" fontId="20" fillId="0" borderId="0" xfId="0" applyFont="1"/>
    <xf numFmtId="173" fontId="18" fillId="0" borderId="0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Fill="1" applyBorder="1" applyAlignment="1">
      <alignment horizontal="center" vertical="center" wrapText="1"/>
    </xf>
    <xf numFmtId="170" fontId="21" fillId="0" borderId="0" xfId="0" applyNumberFormat="1" applyFont="1" applyFill="1" applyBorder="1" applyAlignment="1">
      <alignment horizontal="left" vertical="center"/>
    </xf>
    <xf numFmtId="171" fontId="22" fillId="0" borderId="0" xfId="0" applyNumberFormat="1" applyFont="1" applyFill="1" applyBorder="1" applyAlignment="1">
      <alignment horizontal="center" vertical="center" wrapText="1"/>
    </xf>
    <xf numFmtId="173" fontId="23" fillId="0" borderId="0" xfId="0" applyNumberFormat="1" applyFont="1" applyFill="1" applyBorder="1" applyAlignment="1">
      <alignment horizontal="center" vertical="center" wrapText="1"/>
    </xf>
    <xf numFmtId="173" fontId="23" fillId="6" borderId="0" xfId="0" applyNumberFormat="1" applyFont="1" applyFill="1" applyBorder="1" applyAlignment="1">
      <alignment horizontal="center" vertical="center" wrapText="1"/>
    </xf>
    <xf numFmtId="170" fontId="23" fillId="0" borderId="0" xfId="0" applyNumberFormat="1" applyFont="1" applyFill="1" applyBorder="1" applyAlignment="1">
      <alignment horizontal="center" vertical="center" wrapText="1"/>
    </xf>
    <xf numFmtId="170" fontId="22" fillId="0" borderId="0" xfId="0" applyNumberFormat="1" applyFont="1" applyFill="1" applyBorder="1" applyAlignment="1">
      <alignment horizontal="center" vertical="center" wrapText="1"/>
    </xf>
    <xf numFmtId="172" fontId="2" fillId="0" borderId="7" xfId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168" fontId="0" fillId="0" borderId="7" xfId="0" applyNumberFormat="1" applyBorder="1"/>
    <xf numFmtId="174" fontId="0" fillId="0" borderId="0" xfId="0" applyNumberFormat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75" fontId="2" fillId="0" borderId="6" xfId="1" applyNumberFormat="1" applyFont="1" applyFill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7" xfId="0" applyBorder="1"/>
    <xf numFmtId="17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26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27" fillId="0" borderId="0" xfId="0" applyNumberFormat="1" applyFont="1"/>
    <xf numFmtId="173" fontId="18" fillId="7" borderId="0" xfId="0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horizontal="left" vertical="center"/>
    </xf>
    <xf numFmtId="176" fontId="22" fillId="0" borderId="0" xfId="0" applyNumberFormat="1" applyFont="1" applyFill="1" applyBorder="1" applyAlignment="1">
      <alignment horizontal="center" vertical="center" wrapText="1"/>
    </xf>
    <xf numFmtId="176" fontId="28" fillId="8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5" fontId="0" fillId="0" borderId="0" xfId="0" applyNumberFormat="1"/>
    <xf numFmtId="0" fontId="13" fillId="0" borderId="0" xfId="0" applyFont="1" applyAlignment="1">
      <alignment horizontal="center"/>
    </xf>
    <xf numFmtId="0" fontId="15" fillId="9" borderId="0" xfId="0" applyFont="1" applyFill="1"/>
    <xf numFmtId="166" fontId="1" fillId="9" borderId="2" xfId="1" applyFont="1" applyFill="1" applyBorder="1" applyAlignment="1" applyProtection="1">
      <alignment horizontal="center" vertical="center" wrapText="1"/>
      <protection locked="0"/>
    </xf>
    <xf numFmtId="175" fontId="2" fillId="9" borderId="6" xfId="1" applyNumberFormat="1" applyFont="1" applyFill="1" applyBorder="1" applyAlignment="1">
      <alignment horizontal="center" vertical="center" wrapText="1"/>
    </xf>
    <xf numFmtId="175" fontId="0" fillId="9" borderId="0" xfId="0" applyNumberFormat="1" applyFill="1"/>
    <xf numFmtId="0" fontId="0" fillId="9" borderId="0" xfId="0" applyFill="1"/>
    <xf numFmtId="175" fontId="2" fillId="9" borderId="12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5" fontId="24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72" fontId="30" fillId="0" borderId="14" xfId="1" applyNumberFormat="1" applyFont="1" applyFill="1" applyBorder="1" applyAlignment="1">
      <alignment horizontal="center" vertical="center" wrapText="1"/>
    </xf>
    <xf numFmtId="172" fontId="30" fillId="0" borderId="13" xfId="1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6" fontId="1" fillId="0" borderId="24" xfId="1" applyFont="1" applyBorder="1" applyAlignment="1" applyProtection="1">
      <alignment horizontal="center" vertical="center" wrapText="1"/>
      <protection locked="0"/>
    </xf>
    <xf numFmtId="166" fontId="1" fillId="0" borderId="23" xfId="1" applyFont="1" applyBorder="1" applyAlignment="1" applyProtection="1">
      <alignment horizontal="center" vertical="center" wrapText="1"/>
      <protection locked="0"/>
    </xf>
    <xf numFmtId="166" fontId="1" fillId="0" borderId="25" xfId="1" applyFont="1" applyBorder="1" applyAlignment="1" applyProtection="1">
      <alignment horizontal="center" vertical="center" wrapText="1"/>
      <protection locked="0"/>
    </xf>
    <xf numFmtId="166" fontId="1" fillId="0" borderId="26" xfId="1" applyFont="1" applyBorder="1" applyAlignment="1" applyProtection="1">
      <alignment horizontal="center" vertical="center" wrapText="1"/>
      <protection locked="0"/>
    </xf>
    <xf numFmtId="172" fontId="31" fillId="4" borderId="7" xfId="1" applyNumberFormat="1" applyFont="1" applyFill="1" applyBorder="1" applyAlignment="1">
      <alignment horizontal="center" vertical="center" wrapText="1"/>
    </xf>
    <xf numFmtId="172" fontId="2" fillId="10" borderId="7" xfId="1" applyNumberFormat="1" applyFont="1" applyFill="1" applyBorder="1" applyAlignment="1">
      <alignment horizontal="center" vertical="center" wrapText="1"/>
    </xf>
    <xf numFmtId="172" fontId="2" fillId="11" borderId="7" xfId="1" applyNumberFormat="1" applyFont="1" applyFill="1" applyBorder="1" applyAlignment="1">
      <alignment horizontal="center" vertical="center" wrapText="1"/>
    </xf>
    <xf numFmtId="172" fontId="2" fillId="0" borderId="17" xfId="1" applyNumberFormat="1" applyFont="1" applyFill="1" applyBorder="1" applyAlignment="1">
      <alignment horizontal="center" vertical="center" wrapText="1"/>
    </xf>
    <xf numFmtId="172" fontId="31" fillId="4" borderId="17" xfId="1" applyNumberFormat="1" applyFont="1" applyFill="1" applyBorder="1" applyAlignment="1">
      <alignment horizontal="center" vertical="center" wrapText="1"/>
    </xf>
    <xf numFmtId="172" fontId="2" fillId="10" borderId="17" xfId="1" applyNumberFormat="1" applyFont="1" applyFill="1" applyBorder="1" applyAlignment="1">
      <alignment horizontal="center" vertical="center" wrapText="1"/>
    </xf>
    <xf numFmtId="168" fontId="2" fillId="4" borderId="17" xfId="1" applyNumberFormat="1" applyFont="1" applyFill="1" applyBorder="1" applyAlignment="1">
      <alignment horizontal="center" vertical="center" wrapText="1"/>
    </xf>
    <xf numFmtId="9" fontId="2" fillId="0" borderId="18" xfId="2" applyFont="1" applyFill="1" applyBorder="1" applyAlignment="1">
      <alignment horizontal="center" vertical="center" wrapText="1"/>
    </xf>
    <xf numFmtId="0" fontId="0" fillId="3" borderId="0" xfId="0" applyFill="1"/>
    <xf numFmtId="170" fontId="22" fillId="3" borderId="0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8" xfId="0" applyBorder="1" applyAlignment="1">
      <alignment horizontal="left" vertical="top"/>
    </xf>
    <xf numFmtId="4" fontId="0" fillId="0" borderId="38" xfId="0" applyNumberFormat="1" applyBorder="1" applyAlignment="1">
      <alignment horizontal="right" vertical="top"/>
    </xf>
    <xf numFmtId="1" fontId="0" fillId="0" borderId="38" xfId="0" applyNumberFormat="1" applyBorder="1" applyAlignment="1">
      <alignment horizontal="right" vertical="top"/>
    </xf>
    <xf numFmtId="177" fontId="0" fillId="0" borderId="38" xfId="0" applyNumberFormat="1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178" fontId="0" fillId="0" borderId="38" xfId="0" applyNumberFormat="1" applyBorder="1" applyAlignment="1">
      <alignment horizontal="right" vertical="top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0" xfId="0" applyBorder="1" applyAlignment="1">
      <alignment horizontal="left" vertical="top"/>
    </xf>
    <xf numFmtId="4" fontId="0" fillId="0" borderId="40" xfId="0" applyNumberFormat="1" applyBorder="1" applyAlignment="1">
      <alignment horizontal="right" vertical="top"/>
    </xf>
    <xf numFmtId="1" fontId="0" fillId="0" borderId="40" xfId="0" applyNumberFormat="1" applyBorder="1" applyAlignment="1">
      <alignment horizontal="right" vertical="top"/>
    </xf>
    <xf numFmtId="177" fontId="0" fillId="0" borderId="40" xfId="0" applyNumberFormat="1" applyBorder="1" applyAlignment="1">
      <alignment horizontal="right" vertical="top"/>
    </xf>
    <xf numFmtId="0" fontId="0" fillId="0" borderId="40" xfId="0" applyBorder="1" applyAlignment="1">
      <alignment horizontal="right" vertical="top"/>
    </xf>
    <xf numFmtId="178" fontId="0" fillId="0" borderId="40" xfId="0" applyNumberFormat="1" applyBorder="1" applyAlignment="1">
      <alignment horizontal="right" vertical="top"/>
    </xf>
    <xf numFmtId="174" fontId="0" fillId="0" borderId="4" xfId="0" applyNumberFormat="1" applyBorder="1" applyAlignment="1">
      <alignment horizontal="center"/>
    </xf>
    <xf numFmtId="168" fontId="0" fillId="0" borderId="4" xfId="0" applyNumberFormat="1" applyBorder="1"/>
    <xf numFmtId="0" fontId="33" fillId="12" borderId="43" xfId="0" applyFont="1" applyFill="1" applyBorder="1" applyAlignment="1">
      <alignment horizontal="left" vertical="center"/>
    </xf>
    <xf numFmtId="0" fontId="33" fillId="12" borderId="44" xfId="0" applyFont="1" applyFill="1" applyBorder="1" applyAlignment="1">
      <alignment horizontal="left" vertical="center"/>
    </xf>
    <xf numFmtId="0" fontId="33" fillId="12" borderId="45" xfId="0" applyFont="1" applyFill="1" applyBorder="1" applyAlignment="1">
      <alignment horizontal="left" vertical="center"/>
    </xf>
    <xf numFmtId="0" fontId="0" fillId="0" borderId="29" xfId="0" applyBorder="1"/>
    <xf numFmtId="0" fontId="33" fillId="12" borderId="46" xfId="0" applyFont="1" applyFill="1" applyBorder="1" applyAlignment="1">
      <alignment horizontal="left" vertical="center"/>
    </xf>
    <xf numFmtId="178" fontId="0" fillId="0" borderId="0" xfId="0" applyNumberFormat="1" applyBorder="1" applyAlignment="1">
      <alignment horizontal="right" vertical="top"/>
    </xf>
    <xf numFmtId="0" fontId="33" fillId="12" borderId="44" xfId="0" applyFont="1" applyFill="1" applyBorder="1" applyAlignment="1">
      <alignment vertical="top"/>
    </xf>
    <xf numFmtId="0" fontId="33" fillId="12" borderId="1" xfId="0" applyFont="1" applyFill="1" applyBorder="1" applyAlignment="1">
      <alignment horizontal="left" vertical="center"/>
    </xf>
    <xf numFmtId="0" fontId="0" fillId="13" borderId="1" xfId="0" applyFill="1" applyBorder="1"/>
    <xf numFmtId="9" fontId="16" fillId="3" borderId="27" xfId="0" applyNumberFormat="1" applyFont="1" applyFill="1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72" fontId="15" fillId="0" borderId="27" xfId="0" applyNumberFormat="1" applyFont="1" applyBorder="1" applyAlignment="1">
      <alignment horizontal="center" vertical="center" wrapText="1"/>
    </xf>
    <xf numFmtId="166" fontId="1" fillId="0" borderId="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166" fontId="1" fillId="0" borderId="37" xfId="1" applyFont="1" applyBorder="1" applyAlignment="1" applyProtection="1">
      <alignment horizontal="center" vertical="center" wrapText="1"/>
      <protection locked="0"/>
    </xf>
    <xf numFmtId="1" fontId="15" fillId="0" borderId="27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5" fillId="0" borderId="27" xfId="0" applyFont="1" applyBorder="1" applyAlignment="1">
      <alignment wrapText="1"/>
    </xf>
    <xf numFmtId="0" fontId="32" fillId="0" borderId="30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31" xfId="0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32" fillId="0" borderId="34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175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15" fillId="0" borderId="9" xfId="1" applyFont="1" applyBorder="1" applyAlignment="1">
      <alignment wrapText="1"/>
    </xf>
    <xf numFmtId="166" fontId="15" fillId="0" borderId="15" xfId="1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9" fontId="2" fillId="0" borderId="9" xfId="2" applyFont="1" applyFill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9" fontId="16" fillId="3" borderId="9" xfId="0" applyNumberFormat="1" applyFont="1" applyFill="1" applyBorder="1" applyAlignment="1">
      <alignment horizontal="center"/>
    </xf>
    <xf numFmtId="166" fontId="1" fillId="0" borderId="8" xfId="1" applyFont="1" applyBorder="1" applyAlignment="1" applyProtection="1">
      <alignment horizontal="center" vertical="center" wrapText="1"/>
      <protection locked="0"/>
    </xf>
    <xf numFmtId="9" fontId="2" fillId="0" borderId="12" xfId="2" applyFont="1" applyFill="1" applyBorder="1" applyAlignment="1">
      <alignment horizontal="center" vertical="center" wrapText="1"/>
    </xf>
    <xf numFmtId="1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0" fillId="0" borderId="0" xfId="0" applyBorder="1"/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wrapText="1"/>
    </xf>
    <xf numFmtId="0" fontId="36" fillId="0" borderId="0" xfId="0" applyFont="1"/>
    <xf numFmtId="0" fontId="37" fillId="0" borderId="7" xfId="0" applyFont="1" applyBorder="1" applyAlignment="1">
      <alignment horizontal="left" vertical="center" wrapText="1"/>
    </xf>
    <xf numFmtId="0" fontId="38" fillId="0" borderId="0" xfId="0" applyFont="1"/>
    <xf numFmtId="0" fontId="39" fillId="0" borderId="7" xfId="0" applyFont="1" applyBorder="1" applyAlignment="1">
      <alignment horizontal="left" vertical="center" wrapText="1"/>
    </xf>
    <xf numFmtId="0" fontId="40" fillId="14" borderId="7" xfId="0" applyFont="1" applyFill="1" applyBorder="1" applyAlignment="1">
      <alignment horizontal="center" vertical="center" wrapText="1"/>
    </xf>
    <xf numFmtId="0" fontId="40" fillId="14" borderId="7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" fontId="2" fillId="0" borderId="48" xfId="0" applyNumberFormat="1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1" fontId="15" fillId="0" borderId="47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72" fontId="15" fillId="0" borderId="47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15" fillId="0" borderId="47" xfId="0" applyFont="1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8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Денежный" xfId="1" builtinId="4"/>
    <cellStyle name="Обычный" xfId="0" builtinId="0"/>
    <cellStyle name="Процентный" xfId="2" builtinId="5"/>
  </cellStyles>
  <dxfs count="90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268" Type="http://schemas.openxmlformats.org/officeDocument/2006/relationships/image" Target="../media/image268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279" Type="http://schemas.openxmlformats.org/officeDocument/2006/relationships/image" Target="../media/image279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emf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48" Type="http://schemas.openxmlformats.org/officeDocument/2006/relationships/image" Target="../media/image248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259" Type="http://schemas.openxmlformats.org/officeDocument/2006/relationships/image" Target="../media/image259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249" Type="http://schemas.openxmlformats.org/officeDocument/2006/relationships/image" Target="../media/image249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281" Type="http://schemas.openxmlformats.org/officeDocument/2006/relationships/image" Target="../media/image281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39" Type="http://schemas.openxmlformats.org/officeDocument/2006/relationships/image" Target="../media/image239.jpg"/><Relationship Id="rId250" Type="http://schemas.openxmlformats.org/officeDocument/2006/relationships/image" Target="../media/image250.jpg"/><Relationship Id="rId271" Type="http://schemas.openxmlformats.org/officeDocument/2006/relationships/image" Target="../media/image271.jpg"/><Relationship Id="rId292" Type="http://schemas.openxmlformats.org/officeDocument/2006/relationships/image" Target="../media/image292.jpg"/><Relationship Id="rId306" Type="http://schemas.openxmlformats.org/officeDocument/2006/relationships/image" Target="../media/image306.emf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229" Type="http://schemas.openxmlformats.org/officeDocument/2006/relationships/image" Target="../media/image229.jpg"/><Relationship Id="rId240" Type="http://schemas.openxmlformats.org/officeDocument/2006/relationships/image" Target="../media/image240.jpg"/><Relationship Id="rId261" Type="http://schemas.openxmlformats.org/officeDocument/2006/relationships/image" Target="../media/image261.jpg"/><Relationship Id="rId14" Type="http://schemas.openxmlformats.org/officeDocument/2006/relationships/image" Target="../media/image14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emf"/><Relationship Id="rId8" Type="http://schemas.openxmlformats.org/officeDocument/2006/relationships/image" Target="../media/image8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219" Type="http://schemas.openxmlformats.org/officeDocument/2006/relationships/image" Target="../media/image219.jpg"/><Relationship Id="rId230" Type="http://schemas.openxmlformats.org/officeDocument/2006/relationships/image" Target="../media/image230.jpg"/><Relationship Id="rId251" Type="http://schemas.openxmlformats.org/officeDocument/2006/relationships/image" Target="../media/image251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220" Type="http://schemas.openxmlformats.org/officeDocument/2006/relationships/image" Target="../media/image220.jpg"/><Relationship Id="rId241" Type="http://schemas.openxmlformats.org/officeDocument/2006/relationships/image" Target="../media/image241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283" Type="http://schemas.openxmlformats.org/officeDocument/2006/relationships/image" Target="../media/image283.jpg"/><Relationship Id="rId78" Type="http://schemas.openxmlformats.org/officeDocument/2006/relationships/image" Target="../media/image78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64" Type="http://schemas.openxmlformats.org/officeDocument/2006/relationships/image" Target="../media/image164.jpg"/><Relationship Id="rId185" Type="http://schemas.openxmlformats.org/officeDocument/2006/relationships/image" Target="../media/image185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52" Type="http://schemas.openxmlformats.org/officeDocument/2006/relationships/image" Target="../media/image252.jpg"/><Relationship Id="rId273" Type="http://schemas.openxmlformats.org/officeDocument/2006/relationships/image" Target="../media/image273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42" Type="http://schemas.openxmlformats.org/officeDocument/2006/relationships/image" Target="../media/image242.jpg"/><Relationship Id="rId263" Type="http://schemas.openxmlformats.org/officeDocument/2006/relationships/image" Target="../media/image263.jpg"/><Relationship Id="rId284" Type="http://schemas.openxmlformats.org/officeDocument/2006/relationships/image" Target="../media/image284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32" Type="http://schemas.openxmlformats.org/officeDocument/2006/relationships/image" Target="../media/image232.jpg"/><Relationship Id="rId253" Type="http://schemas.openxmlformats.org/officeDocument/2006/relationships/image" Target="../media/image253.jpg"/><Relationship Id="rId274" Type="http://schemas.openxmlformats.org/officeDocument/2006/relationships/image" Target="../media/image274.jpg"/><Relationship Id="rId295" Type="http://schemas.openxmlformats.org/officeDocument/2006/relationships/image" Target="../media/image295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243" Type="http://schemas.openxmlformats.org/officeDocument/2006/relationships/image" Target="../media/image243.jpg"/><Relationship Id="rId264" Type="http://schemas.openxmlformats.org/officeDocument/2006/relationships/image" Target="../media/image264.jpg"/><Relationship Id="rId285" Type="http://schemas.openxmlformats.org/officeDocument/2006/relationships/image" Target="../media/image285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jpg"/><Relationship Id="rId300" Type="http://schemas.openxmlformats.org/officeDocument/2006/relationships/image" Target="../media/image300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tif"/><Relationship Id="rId286" Type="http://schemas.openxmlformats.org/officeDocument/2006/relationships/image" Target="../media/image286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303" Type="http://schemas.openxmlformats.org/officeDocument/2006/relationships/image" Target="../media/image303.emf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258" Type="http://schemas.openxmlformats.org/officeDocument/2006/relationships/image" Target="../media/image258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3</xdr:row>
      <xdr:rowOff>25400</xdr:rowOff>
    </xdr:from>
    <xdr:to>
      <xdr:col>6</xdr:col>
      <xdr:colOff>1908175</xdr:colOff>
      <xdr:row>3</xdr:row>
      <xdr:rowOff>1803400</xdr:rowOff>
    </xdr:to>
    <xdr:pic>
      <xdr:nvPicPr>
        <xdr:cNvPr id="1916" name="Рисунок 1915">
          <a:extLst>
            <a:ext uri="{FF2B5EF4-FFF2-40B4-BE49-F238E27FC236}">
              <a16:creationId xmlns:a16="http://schemas.microsoft.com/office/drawing/2014/main" id="{C64ADEE4-F1B6-4BAC-B7C5-C3275BDDF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0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</xdr:row>
      <xdr:rowOff>25400</xdr:rowOff>
    </xdr:from>
    <xdr:to>
      <xdr:col>6</xdr:col>
      <xdr:colOff>1908175</xdr:colOff>
      <xdr:row>4</xdr:row>
      <xdr:rowOff>1803400</xdr:rowOff>
    </xdr:to>
    <xdr:pic>
      <xdr:nvPicPr>
        <xdr:cNvPr id="1918" name="Рисунок 1917">
          <a:extLst>
            <a:ext uri="{FF2B5EF4-FFF2-40B4-BE49-F238E27FC236}">
              <a16:creationId xmlns:a16="http://schemas.microsoft.com/office/drawing/2014/main" id="{E92DCB6F-D579-4A0F-8592-FEF30D26F5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30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</xdr:row>
      <xdr:rowOff>25471</xdr:rowOff>
    </xdr:from>
    <xdr:to>
      <xdr:col>6</xdr:col>
      <xdr:colOff>1908175</xdr:colOff>
      <xdr:row>7</xdr:row>
      <xdr:rowOff>1346130</xdr:rowOff>
    </xdr:to>
    <xdr:pic>
      <xdr:nvPicPr>
        <xdr:cNvPr id="1922" name="Рисунок 1921">
          <a:extLst>
            <a:ext uri="{FF2B5EF4-FFF2-40B4-BE49-F238E27FC236}">
              <a16:creationId xmlns:a16="http://schemas.microsoft.com/office/drawing/2014/main" id="{CC0B90EE-871C-463D-9A8D-D4C40F912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083621"/>
          <a:ext cx="1778000" cy="13206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</xdr:row>
      <xdr:rowOff>24095</xdr:rowOff>
    </xdr:from>
    <xdr:to>
      <xdr:col>6</xdr:col>
      <xdr:colOff>1908175</xdr:colOff>
      <xdr:row>8</xdr:row>
      <xdr:rowOff>1261780</xdr:rowOff>
    </xdr:to>
    <xdr:pic>
      <xdr:nvPicPr>
        <xdr:cNvPr id="1924" name="Рисунок 1923">
          <a:extLst>
            <a:ext uri="{FF2B5EF4-FFF2-40B4-BE49-F238E27FC236}">
              <a16:creationId xmlns:a16="http://schemas.microsoft.com/office/drawing/2014/main" id="{B29EC9B4-8893-44C2-94ED-021C24417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453845"/>
          <a:ext cx="1778000" cy="123768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</xdr:row>
      <xdr:rowOff>21978</xdr:rowOff>
    </xdr:from>
    <xdr:to>
      <xdr:col>6</xdr:col>
      <xdr:colOff>1908175</xdr:colOff>
      <xdr:row>11</xdr:row>
      <xdr:rowOff>1378197</xdr:rowOff>
    </xdr:to>
    <xdr:pic>
      <xdr:nvPicPr>
        <xdr:cNvPr id="1928" name="Рисунок 1927">
          <a:extLst>
            <a:ext uri="{FF2B5EF4-FFF2-40B4-BE49-F238E27FC236}">
              <a16:creationId xmlns:a16="http://schemas.microsoft.com/office/drawing/2014/main" id="{D324525A-4BD2-4D74-8FA3-86F61DB56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775953"/>
          <a:ext cx="1778000" cy="135621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</xdr:row>
      <xdr:rowOff>22966</xdr:rowOff>
    </xdr:from>
    <xdr:to>
      <xdr:col>6</xdr:col>
      <xdr:colOff>1908175</xdr:colOff>
      <xdr:row>12</xdr:row>
      <xdr:rowOff>1243859</xdr:rowOff>
    </xdr:to>
    <xdr:pic>
      <xdr:nvPicPr>
        <xdr:cNvPr id="1930" name="Рисунок 1929">
          <a:extLst>
            <a:ext uri="{FF2B5EF4-FFF2-40B4-BE49-F238E27FC236}">
              <a16:creationId xmlns:a16="http://schemas.microsoft.com/office/drawing/2014/main" id="{FDB52A5A-28F4-47F4-9F77-D8EE12093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177116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</xdr:row>
      <xdr:rowOff>25400</xdr:rowOff>
    </xdr:from>
    <xdr:to>
      <xdr:col>6</xdr:col>
      <xdr:colOff>1908175</xdr:colOff>
      <xdr:row>13</xdr:row>
      <xdr:rowOff>1803400</xdr:rowOff>
    </xdr:to>
    <xdr:pic>
      <xdr:nvPicPr>
        <xdr:cNvPr id="1932" name="Рисунок 1931">
          <a:extLst>
            <a:ext uri="{FF2B5EF4-FFF2-40B4-BE49-F238E27FC236}">
              <a16:creationId xmlns:a16="http://schemas.microsoft.com/office/drawing/2014/main" id="{5514C240-1DAD-44AB-B3F9-07522458E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446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</xdr:row>
      <xdr:rowOff>25400</xdr:rowOff>
    </xdr:from>
    <xdr:to>
      <xdr:col>6</xdr:col>
      <xdr:colOff>1908175</xdr:colOff>
      <xdr:row>14</xdr:row>
      <xdr:rowOff>1803400</xdr:rowOff>
    </xdr:to>
    <xdr:pic>
      <xdr:nvPicPr>
        <xdr:cNvPr id="1934" name="Рисунок 1933">
          <a:extLst>
            <a:ext uri="{FF2B5EF4-FFF2-40B4-BE49-F238E27FC236}">
              <a16:creationId xmlns:a16="http://schemas.microsoft.com/office/drawing/2014/main" id="{15360D61-32F6-4F84-A05D-14A6CD79A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275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</xdr:row>
      <xdr:rowOff>25400</xdr:rowOff>
    </xdr:from>
    <xdr:to>
      <xdr:col>6</xdr:col>
      <xdr:colOff>1908175</xdr:colOff>
      <xdr:row>15</xdr:row>
      <xdr:rowOff>1803400</xdr:rowOff>
    </xdr:to>
    <xdr:pic>
      <xdr:nvPicPr>
        <xdr:cNvPr id="1936" name="Рисунок 1935">
          <a:extLst>
            <a:ext uri="{FF2B5EF4-FFF2-40B4-BE49-F238E27FC236}">
              <a16:creationId xmlns:a16="http://schemas.microsoft.com/office/drawing/2014/main" id="{45022612-5DD3-4203-93BD-DB4C93EBF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103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</xdr:row>
      <xdr:rowOff>21484</xdr:rowOff>
    </xdr:from>
    <xdr:to>
      <xdr:col>6</xdr:col>
      <xdr:colOff>1908175</xdr:colOff>
      <xdr:row>16</xdr:row>
      <xdr:rowOff>1378691</xdr:rowOff>
    </xdr:to>
    <xdr:pic>
      <xdr:nvPicPr>
        <xdr:cNvPr id="1938" name="Рисунок 1937">
          <a:extLst>
            <a:ext uri="{FF2B5EF4-FFF2-40B4-BE49-F238E27FC236}">
              <a16:creationId xmlns:a16="http://schemas.microsoft.com/office/drawing/2014/main" id="{F14008A2-16D7-4A98-A6E4-F4A7BBC50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928859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</xdr:row>
      <xdr:rowOff>22402</xdr:rowOff>
    </xdr:from>
    <xdr:to>
      <xdr:col>6</xdr:col>
      <xdr:colOff>1908175</xdr:colOff>
      <xdr:row>17</xdr:row>
      <xdr:rowOff>1301574</xdr:rowOff>
    </xdr:to>
    <xdr:pic>
      <xdr:nvPicPr>
        <xdr:cNvPr id="1940" name="Рисунок 1939">
          <a:extLst>
            <a:ext uri="{FF2B5EF4-FFF2-40B4-BE49-F238E27FC236}">
              <a16:creationId xmlns:a16="http://schemas.microsoft.com/office/drawing/2014/main" id="{DFDADDD5-4C63-4AB4-80F0-29C0BF0EB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329952"/>
          <a:ext cx="1778000" cy="12791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</xdr:row>
      <xdr:rowOff>24200</xdr:rowOff>
    </xdr:from>
    <xdr:to>
      <xdr:col>6</xdr:col>
      <xdr:colOff>1908175</xdr:colOff>
      <xdr:row>18</xdr:row>
      <xdr:rowOff>1309299</xdr:rowOff>
    </xdr:to>
    <xdr:pic>
      <xdr:nvPicPr>
        <xdr:cNvPr id="1942" name="Рисунок 1941">
          <a:extLst>
            <a:ext uri="{FF2B5EF4-FFF2-40B4-BE49-F238E27FC236}">
              <a16:creationId xmlns:a16="http://schemas.microsoft.com/office/drawing/2014/main" id="{C06FB077-CB44-4647-A85F-DF6935617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655725"/>
          <a:ext cx="1778000" cy="128509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</xdr:row>
      <xdr:rowOff>21484</xdr:rowOff>
    </xdr:from>
    <xdr:to>
      <xdr:col>6</xdr:col>
      <xdr:colOff>1908175</xdr:colOff>
      <xdr:row>19</xdr:row>
      <xdr:rowOff>1378691</xdr:rowOff>
    </xdr:to>
    <xdr:pic>
      <xdr:nvPicPr>
        <xdr:cNvPr id="1944" name="Рисунок 1943">
          <a:extLst>
            <a:ext uri="{FF2B5EF4-FFF2-40B4-BE49-F238E27FC236}">
              <a16:creationId xmlns:a16="http://schemas.microsoft.com/office/drawing/2014/main" id="{6601874C-0946-4F29-A369-93519BDB1C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986509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</xdr:row>
      <xdr:rowOff>25400</xdr:rowOff>
    </xdr:from>
    <xdr:to>
      <xdr:col>6</xdr:col>
      <xdr:colOff>1908175</xdr:colOff>
      <xdr:row>20</xdr:row>
      <xdr:rowOff>1803400</xdr:rowOff>
    </xdr:to>
    <xdr:pic>
      <xdr:nvPicPr>
        <xdr:cNvPr id="1946" name="Рисунок 1945">
          <a:extLst>
            <a:ext uri="{FF2B5EF4-FFF2-40B4-BE49-F238E27FC236}">
              <a16:creationId xmlns:a16="http://schemas.microsoft.com/office/drawing/2014/main" id="{17111310-0686-475C-97AD-EB4A22834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90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</xdr:row>
      <xdr:rowOff>25400</xdr:rowOff>
    </xdr:from>
    <xdr:to>
      <xdr:col>6</xdr:col>
      <xdr:colOff>1908175</xdr:colOff>
      <xdr:row>21</xdr:row>
      <xdr:rowOff>1803400</xdr:rowOff>
    </xdr:to>
    <xdr:pic>
      <xdr:nvPicPr>
        <xdr:cNvPr id="1948" name="Рисунок 1947">
          <a:extLst>
            <a:ext uri="{FF2B5EF4-FFF2-40B4-BE49-F238E27FC236}">
              <a16:creationId xmlns:a16="http://schemas.microsoft.com/office/drawing/2014/main" id="{40AF3ABE-0ED0-422C-8D50-1A43A5D941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219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</xdr:row>
      <xdr:rowOff>25400</xdr:rowOff>
    </xdr:from>
    <xdr:to>
      <xdr:col>6</xdr:col>
      <xdr:colOff>1908175</xdr:colOff>
      <xdr:row>22</xdr:row>
      <xdr:rowOff>1803400</xdr:rowOff>
    </xdr:to>
    <xdr:pic>
      <xdr:nvPicPr>
        <xdr:cNvPr id="1950" name="Рисунок 1949">
          <a:extLst>
            <a:ext uri="{FF2B5EF4-FFF2-40B4-BE49-F238E27FC236}">
              <a16:creationId xmlns:a16="http://schemas.microsoft.com/office/drawing/2014/main" id="{E00E7979-0834-4915-9122-F701783EE0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048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</xdr:row>
      <xdr:rowOff>25400</xdr:rowOff>
    </xdr:from>
    <xdr:to>
      <xdr:col>6</xdr:col>
      <xdr:colOff>1908175</xdr:colOff>
      <xdr:row>23</xdr:row>
      <xdr:rowOff>1803400</xdr:rowOff>
    </xdr:to>
    <xdr:pic>
      <xdr:nvPicPr>
        <xdr:cNvPr id="1952" name="Рисунок 1951">
          <a:extLst>
            <a:ext uri="{FF2B5EF4-FFF2-40B4-BE49-F238E27FC236}">
              <a16:creationId xmlns:a16="http://schemas.microsoft.com/office/drawing/2014/main" id="{483EF86C-81A7-4A5D-AB1D-497FA1DC66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877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</xdr:row>
      <xdr:rowOff>25400</xdr:rowOff>
    </xdr:from>
    <xdr:to>
      <xdr:col>6</xdr:col>
      <xdr:colOff>1908175</xdr:colOff>
      <xdr:row>24</xdr:row>
      <xdr:rowOff>1803400</xdr:rowOff>
    </xdr:to>
    <xdr:pic>
      <xdr:nvPicPr>
        <xdr:cNvPr id="1954" name="Рисунок 1953">
          <a:extLst>
            <a:ext uri="{FF2B5EF4-FFF2-40B4-BE49-F238E27FC236}">
              <a16:creationId xmlns:a16="http://schemas.microsoft.com/office/drawing/2014/main" id="{AB0EF07C-C1E8-4AA8-BD29-D9A8E7086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70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</xdr:row>
      <xdr:rowOff>25400</xdr:rowOff>
    </xdr:from>
    <xdr:to>
      <xdr:col>6</xdr:col>
      <xdr:colOff>1908175</xdr:colOff>
      <xdr:row>25</xdr:row>
      <xdr:rowOff>1803400</xdr:rowOff>
    </xdr:to>
    <xdr:pic>
      <xdr:nvPicPr>
        <xdr:cNvPr id="1956" name="Рисунок 1955">
          <a:extLst>
            <a:ext uri="{FF2B5EF4-FFF2-40B4-BE49-F238E27FC236}">
              <a16:creationId xmlns:a16="http://schemas.microsoft.com/office/drawing/2014/main" id="{0910EF47-E060-40F4-8500-811787E0B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534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</xdr:row>
      <xdr:rowOff>25400</xdr:rowOff>
    </xdr:from>
    <xdr:to>
      <xdr:col>6</xdr:col>
      <xdr:colOff>1908175</xdr:colOff>
      <xdr:row>26</xdr:row>
      <xdr:rowOff>1803400</xdr:rowOff>
    </xdr:to>
    <xdr:pic>
      <xdr:nvPicPr>
        <xdr:cNvPr id="1958" name="Рисунок 1957">
          <a:extLst>
            <a:ext uri="{FF2B5EF4-FFF2-40B4-BE49-F238E27FC236}">
              <a16:creationId xmlns:a16="http://schemas.microsoft.com/office/drawing/2014/main" id="{9E7AC1C0-76E4-4AC5-A08D-033400AA37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363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</xdr:row>
      <xdr:rowOff>25400</xdr:rowOff>
    </xdr:from>
    <xdr:to>
      <xdr:col>6</xdr:col>
      <xdr:colOff>1908175</xdr:colOff>
      <xdr:row>27</xdr:row>
      <xdr:rowOff>1803400</xdr:rowOff>
    </xdr:to>
    <xdr:pic>
      <xdr:nvPicPr>
        <xdr:cNvPr id="1960" name="Рисунок 1959">
          <a:extLst>
            <a:ext uri="{FF2B5EF4-FFF2-40B4-BE49-F238E27FC236}">
              <a16:creationId xmlns:a16="http://schemas.microsoft.com/office/drawing/2014/main" id="{A14A5C1F-A4B8-4D9C-99DC-678EEB814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192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</xdr:row>
      <xdr:rowOff>25400</xdr:rowOff>
    </xdr:from>
    <xdr:to>
      <xdr:col>6</xdr:col>
      <xdr:colOff>1908175</xdr:colOff>
      <xdr:row>28</xdr:row>
      <xdr:rowOff>1803400</xdr:rowOff>
    </xdr:to>
    <xdr:pic>
      <xdr:nvPicPr>
        <xdr:cNvPr id="1962" name="Рисунок 1961">
          <a:extLst>
            <a:ext uri="{FF2B5EF4-FFF2-40B4-BE49-F238E27FC236}">
              <a16:creationId xmlns:a16="http://schemas.microsoft.com/office/drawing/2014/main" id="{33EF3B6A-08D2-441A-BE78-944E71EAF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021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</xdr:row>
      <xdr:rowOff>25400</xdr:rowOff>
    </xdr:from>
    <xdr:to>
      <xdr:col>6</xdr:col>
      <xdr:colOff>1908175</xdr:colOff>
      <xdr:row>29</xdr:row>
      <xdr:rowOff>1803400</xdr:rowOff>
    </xdr:to>
    <xdr:pic>
      <xdr:nvPicPr>
        <xdr:cNvPr id="1964" name="Рисунок 1963">
          <a:extLst>
            <a:ext uri="{FF2B5EF4-FFF2-40B4-BE49-F238E27FC236}">
              <a16:creationId xmlns:a16="http://schemas.microsoft.com/office/drawing/2014/main" id="{A6AC46C4-F1AF-4690-A901-D2CE8CCC1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849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</xdr:row>
      <xdr:rowOff>25400</xdr:rowOff>
    </xdr:from>
    <xdr:to>
      <xdr:col>6</xdr:col>
      <xdr:colOff>1908175</xdr:colOff>
      <xdr:row>30</xdr:row>
      <xdr:rowOff>1803400</xdr:rowOff>
    </xdr:to>
    <xdr:pic>
      <xdr:nvPicPr>
        <xdr:cNvPr id="1966" name="Рисунок 1965">
          <a:extLst>
            <a:ext uri="{FF2B5EF4-FFF2-40B4-BE49-F238E27FC236}">
              <a16:creationId xmlns:a16="http://schemas.microsoft.com/office/drawing/2014/main" id="{EC2383DD-B848-495F-96AE-C22E23C080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78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</xdr:row>
      <xdr:rowOff>25400</xdr:rowOff>
    </xdr:from>
    <xdr:to>
      <xdr:col>6</xdr:col>
      <xdr:colOff>1908175</xdr:colOff>
      <xdr:row>31</xdr:row>
      <xdr:rowOff>1803400</xdr:rowOff>
    </xdr:to>
    <xdr:pic>
      <xdr:nvPicPr>
        <xdr:cNvPr id="1968" name="Рисунок 1967">
          <a:extLst>
            <a:ext uri="{FF2B5EF4-FFF2-40B4-BE49-F238E27FC236}">
              <a16:creationId xmlns:a16="http://schemas.microsoft.com/office/drawing/2014/main" id="{98DF4E62-1143-4616-A15F-5F3FB3244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07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32</xdr:row>
      <xdr:rowOff>25400</xdr:rowOff>
    </xdr:from>
    <xdr:to>
      <xdr:col>6</xdr:col>
      <xdr:colOff>1908175</xdr:colOff>
      <xdr:row>32</xdr:row>
      <xdr:rowOff>1803400</xdr:rowOff>
    </xdr:to>
    <xdr:pic>
      <xdr:nvPicPr>
        <xdr:cNvPr id="1970" name="Рисунок 1969">
          <a:extLst>
            <a:ext uri="{FF2B5EF4-FFF2-40B4-BE49-F238E27FC236}">
              <a16:creationId xmlns:a16="http://schemas.microsoft.com/office/drawing/2014/main" id="{D2CCB4CA-7C9B-4F8E-9B61-D6452BBF4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8336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33</xdr:row>
      <xdr:rowOff>25400</xdr:rowOff>
    </xdr:from>
    <xdr:to>
      <xdr:col>6</xdr:col>
      <xdr:colOff>1908175</xdr:colOff>
      <xdr:row>33</xdr:row>
      <xdr:rowOff>1803400</xdr:rowOff>
    </xdr:to>
    <xdr:pic>
      <xdr:nvPicPr>
        <xdr:cNvPr id="1972" name="Рисунок 1971">
          <a:extLst>
            <a:ext uri="{FF2B5EF4-FFF2-40B4-BE49-F238E27FC236}">
              <a16:creationId xmlns:a16="http://schemas.microsoft.com/office/drawing/2014/main" id="{1FC2218F-738E-497D-93B2-2909AA4374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0165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36</xdr:row>
      <xdr:rowOff>25400</xdr:rowOff>
    </xdr:from>
    <xdr:to>
      <xdr:col>6</xdr:col>
      <xdr:colOff>1908175</xdr:colOff>
      <xdr:row>36</xdr:row>
      <xdr:rowOff>1803400</xdr:rowOff>
    </xdr:to>
    <xdr:pic>
      <xdr:nvPicPr>
        <xdr:cNvPr id="1976" name="Рисунок 1975">
          <a:extLst>
            <a:ext uri="{FF2B5EF4-FFF2-40B4-BE49-F238E27FC236}">
              <a16:creationId xmlns:a16="http://schemas.microsoft.com/office/drawing/2014/main" id="{ADD89C47-602D-493C-B099-62B8DD0E48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439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37</xdr:row>
      <xdr:rowOff>25400</xdr:rowOff>
    </xdr:from>
    <xdr:to>
      <xdr:col>6</xdr:col>
      <xdr:colOff>1908175</xdr:colOff>
      <xdr:row>37</xdr:row>
      <xdr:rowOff>1803400</xdr:rowOff>
    </xdr:to>
    <xdr:pic>
      <xdr:nvPicPr>
        <xdr:cNvPr id="1978" name="Рисунок 1977">
          <a:extLst>
            <a:ext uri="{FF2B5EF4-FFF2-40B4-BE49-F238E27FC236}">
              <a16:creationId xmlns:a16="http://schemas.microsoft.com/office/drawing/2014/main" id="{DE34F44F-D4D4-40A6-BBFB-34D575454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622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38</xdr:row>
      <xdr:rowOff>25400</xdr:rowOff>
    </xdr:from>
    <xdr:to>
      <xdr:col>6</xdr:col>
      <xdr:colOff>1908175</xdr:colOff>
      <xdr:row>38</xdr:row>
      <xdr:rowOff>1803400</xdr:rowOff>
    </xdr:to>
    <xdr:pic>
      <xdr:nvPicPr>
        <xdr:cNvPr id="1980" name="Рисунок 1979">
          <a:extLst>
            <a:ext uri="{FF2B5EF4-FFF2-40B4-BE49-F238E27FC236}">
              <a16:creationId xmlns:a16="http://schemas.microsoft.com/office/drawing/2014/main" id="{D35C619E-56FF-43C1-BB1B-7B270595A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805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39</xdr:row>
      <xdr:rowOff>25400</xdr:rowOff>
    </xdr:from>
    <xdr:to>
      <xdr:col>6</xdr:col>
      <xdr:colOff>1908175</xdr:colOff>
      <xdr:row>39</xdr:row>
      <xdr:rowOff>1803400</xdr:rowOff>
    </xdr:to>
    <xdr:pic>
      <xdr:nvPicPr>
        <xdr:cNvPr id="1982" name="Рисунок 1981">
          <a:extLst>
            <a:ext uri="{FF2B5EF4-FFF2-40B4-BE49-F238E27FC236}">
              <a16:creationId xmlns:a16="http://schemas.microsoft.com/office/drawing/2014/main" id="{10CC77E6-4A2F-4804-BE29-0085BF838F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9880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40</xdr:row>
      <xdr:rowOff>25400</xdr:rowOff>
    </xdr:from>
    <xdr:to>
      <xdr:col>6</xdr:col>
      <xdr:colOff>1908175</xdr:colOff>
      <xdr:row>40</xdr:row>
      <xdr:rowOff>1803400</xdr:rowOff>
    </xdr:to>
    <xdr:pic>
      <xdr:nvPicPr>
        <xdr:cNvPr id="1984" name="Рисунок 1983">
          <a:extLst>
            <a:ext uri="{FF2B5EF4-FFF2-40B4-BE49-F238E27FC236}">
              <a16:creationId xmlns:a16="http://schemas.microsoft.com/office/drawing/2014/main" id="{59395E5B-C447-43DE-8C79-E09B8AF97F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1709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41</xdr:row>
      <xdr:rowOff>25400</xdr:rowOff>
    </xdr:from>
    <xdr:to>
      <xdr:col>6</xdr:col>
      <xdr:colOff>1908175</xdr:colOff>
      <xdr:row>41</xdr:row>
      <xdr:rowOff>1803400</xdr:rowOff>
    </xdr:to>
    <xdr:pic>
      <xdr:nvPicPr>
        <xdr:cNvPr id="1986" name="Рисунок 1985">
          <a:extLst>
            <a:ext uri="{FF2B5EF4-FFF2-40B4-BE49-F238E27FC236}">
              <a16:creationId xmlns:a16="http://schemas.microsoft.com/office/drawing/2014/main" id="{0AF4E4BA-3010-444D-8365-A4666F88AD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3538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42</xdr:row>
      <xdr:rowOff>25400</xdr:rowOff>
    </xdr:from>
    <xdr:to>
      <xdr:col>6</xdr:col>
      <xdr:colOff>1908175</xdr:colOff>
      <xdr:row>42</xdr:row>
      <xdr:rowOff>1803400</xdr:rowOff>
    </xdr:to>
    <xdr:pic>
      <xdr:nvPicPr>
        <xdr:cNvPr id="1988" name="Рисунок 1987">
          <a:extLst>
            <a:ext uri="{FF2B5EF4-FFF2-40B4-BE49-F238E27FC236}">
              <a16:creationId xmlns:a16="http://schemas.microsoft.com/office/drawing/2014/main" id="{57D2A4DE-A253-403A-9CEB-58BDF0C27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536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43</xdr:row>
      <xdr:rowOff>25400</xdr:rowOff>
    </xdr:from>
    <xdr:to>
      <xdr:col>6</xdr:col>
      <xdr:colOff>1908175</xdr:colOff>
      <xdr:row>43</xdr:row>
      <xdr:rowOff>1803400</xdr:rowOff>
    </xdr:to>
    <xdr:pic>
      <xdr:nvPicPr>
        <xdr:cNvPr id="1990" name="Рисунок 1989">
          <a:extLst>
            <a:ext uri="{FF2B5EF4-FFF2-40B4-BE49-F238E27FC236}">
              <a16:creationId xmlns:a16="http://schemas.microsoft.com/office/drawing/2014/main" id="{F41481BE-94DF-445B-ACA7-135504CF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7195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44</xdr:row>
      <xdr:rowOff>25400</xdr:rowOff>
    </xdr:from>
    <xdr:to>
      <xdr:col>6</xdr:col>
      <xdr:colOff>1908175</xdr:colOff>
      <xdr:row>44</xdr:row>
      <xdr:rowOff>1803400</xdr:rowOff>
    </xdr:to>
    <xdr:pic>
      <xdr:nvPicPr>
        <xdr:cNvPr id="1992" name="Рисунок 1991">
          <a:extLst>
            <a:ext uri="{FF2B5EF4-FFF2-40B4-BE49-F238E27FC236}">
              <a16:creationId xmlns:a16="http://schemas.microsoft.com/office/drawing/2014/main" id="{89695319-4B0A-4B6C-858B-51141C6D9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9024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45</xdr:row>
      <xdr:rowOff>25400</xdr:rowOff>
    </xdr:from>
    <xdr:to>
      <xdr:col>6</xdr:col>
      <xdr:colOff>1908175</xdr:colOff>
      <xdr:row>45</xdr:row>
      <xdr:rowOff>1803400</xdr:rowOff>
    </xdr:to>
    <xdr:pic>
      <xdr:nvPicPr>
        <xdr:cNvPr id="1994" name="Рисунок 1993">
          <a:extLst>
            <a:ext uri="{FF2B5EF4-FFF2-40B4-BE49-F238E27FC236}">
              <a16:creationId xmlns:a16="http://schemas.microsoft.com/office/drawing/2014/main" id="{9EA24855-D325-4AD9-A6C8-405E0ED2B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0853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46</xdr:row>
      <xdr:rowOff>25400</xdr:rowOff>
    </xdr:from>
    <xdr:to>
      <xdr:col>6</xdr:col>
      <xdr:colOff>1908175</xdr:colOff>
      <xdr:row>46</xdr:row>
      <xdr:rowOff>1803400</xdr:rowOff>
    </xdr:to>
    <xdr:pic>
      <xdr:nvPicPr>
        <xdr:cNvPr id="1996" name="Рисунок 1995">
          <a:extLst>
            <a:ext uri="{FF2B5EF4-FFF2-40B4-BE49-F238E27FC236}">
              <a16:creationId xmlns:a16="http://schemas.microsoft.com/office/drawing/2014/main" id="{E2ACA8E6-D332-4E83-8F4C-413A20A91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268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47</xdr:row>
      <xdr:rowOff>25400</xdr:rowOff>
    </xdr:from>
    <xdr:to>
      <xdr:col>6</xdr:col>
      <xdr:colOff>1908175</xdr:colOff>
      <xdr:row>47</xdr:row>
      <xdr:rowOff>1803400</xdr:rowOff>
    </xdr:to>
    <xdr:pic>
      <xdr:nvPicPr>
        <xdr:cNvPr id="1998" name="Рисунок 1997">
          <a:extLst>
            <a:ext uri="{FF2B5EF4-FFF2-40B4-BE49-F238E27FC236}">
              <a16:creationId xmlns:a16="http://schemas.microsoft.com/office/drawing/2014/main" id="{838FBBAA-89F2-40FC-94F4-9307EFE66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451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48</xdr:row>
      <xdr:rowOff>25400</xdr:rowOff>
    </xdr:from>
    <xdr:to>
      <xdr:col>6</xdr:col>
      <xdr:colOff>1908175</xdr:colOff>
      <xdr:row>48</xdr:row>
      <xdr:rowOff>1803400</xdr:rowOff>
    </xdr:to>
    <xdr:pic>
      <xdr:nvPicPr>
        <xdr:cNvPr id="2000" name="Рисунок 1999">
          <a:extLst>
            <a:ext uri="{FF2B5EF4-FFF2-40B4-BE49-F238E27FC236}">
              <a16:creationId xmlns:a16="http://schemas.microsoft.com/office/drawing/2014/main" id="{4994266E-B2FB-453A-99DF-643EABB84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6339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49</xdr:row>
      <xdr:rowOff>25400</xdr:rowOff>
    </xdr:from>
    <xdr:to>
      <xdr:col>6</xdr:col>
      <xdr:colOff>1908175</xdr:colOff>
      <xdr:row>49</xdr:row>
      <xdr:rowOff>1803400</xdr:rowOff>
    </xdr:to>
    <xdr:pic>
      <xdr:nvPicPr>
        <xdr:cNvPr id="2002" name="Рисунок 2001">
          <a:extLst>
            <a:ext uri="{FF2B5EF4-FFF2-40B4-BE49-F238E27FC236}">
              <a16:creationId xmlns:a16="http://schemas.microsoft.com/office/drawing/2014/main" id="{0473F8AA-E2D8-4C00-8B84-0D70B6194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816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50</xdr:row>
      <xdr:rowOff>25400</xdr:rowOff>
    </xdr:from>
    <xdr:to>
      <xdr:col>6</xdr:col>
      <xdr:colOff>1908175</xdr:colOff>
      <xdr:row>50</xdr:row>
      <xdr:rowOff>1803400</xdr:rowOff>
    </xdr:to>
    <xdr:pic>
      <xdr:nvPicPr>
        <xdr:cNvPr id="2004" name="Рисунок 2003">
          <a:extLst>
            <a:ext uri="{FF2B5EF4-FFF2-40B4-BE49-F238E27FC236}">
              <a16:creationId xmlns:a16="http://schemas.microsoft.com/office/drawing/2014/main" id="{0C65EA01-4B35-406C-92A4-A91D70BC8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9997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51</xdr:row>
      <xdr:rowOff>25400</xdr:rowOff>
    </xdr:from>
    <xdr:to>
      <xdr:col>6</xdr:col>
      <xdr:colOff>1908175</xdr:colOff>
      <xdr:row>51</xdr:row>
      <xdr:rowOff>1803400</xdr:rowOff>
    </xdr:to>
    <xdr:pic>
      <xdr:nvPicPr>
        <xdr:cNvPr id="2006" name="Рисунок 2005">
          <a:extLst>
            <a:ext uri="{FF2B5EF4-FFF2-40B4-BE49-F238E27FC236}">
              <a16:creationId xmlns:a16="http://schemas.microsoft.com/office/drawing/2014/main" id="{E8E7CD8B-5D86-42D5-8B84-A0DA61A78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182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52</xdr:row>
      <xdr:rowOff>25400</xdr:rowOff>
    </xdr:from>
    <xdr:to>
      <xdr:col>6</xdr:col>
      <xdr:colOff>1908175</xdr:colOff>
      <xdr:row>52</xdr:row>
      <xdr:rowOff>1803400</xdr:rowOff>
    </xdr:to>
    <xdr:pic>
      <xdr:nvPicPr>
        <xdr:cNvPr id="2008" name="Рисунок 2007">
          <a:extLst>
            <a:ext uri="{FF2B5EF4-FFF2-40B4-BE49-F238E27FC236}">
              <a16:creationId xmlns:a16="http://schemas.microsoft.com/office/drawing/2014/main" id="{E8BFBC0B-8755-477F-A2DE-289699D7E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365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53</xdr:row>
      <xdr:rowOff>25400</xdr:rowOff>
    </xdr:from>
    <xdr:to>
      <xdr:col>6</xdr:col>
      <xdr:colOff>1908175</xdr:colOff>
      <xdr:row>53</xdr:row>
      <xdr:rowOff>1803400</xdr:rowOff>
    </xdr:to>
    <xdr:pic>
      <xdr:nvPicPr>
        <xdr:cNvPr id="2010" name="Рисунок 2009">
          <a:extLst>
            <a:ext uri="{FF2B5EF4-FFF2-40B4-BE49-F238E27FC236}">
              <a16:creationId xmlns:a16="http://schemas.microsoft.com/office/drawing/2014/main" id="{01A0794D-CCE3-43A5-93EB-78C587855E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548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56</xdr:row>
      <xdr:rowOff>25400</xdr:rowOff>
    </xdr:from>
    <xdr:to>
      <xdr:col>6</xdr:col>
      <xdr:colOff>1908175</xdr:colOff>
      <xdr:row>56</xdr:row>
      <xdr:rowOff>1803400</xdr:rowOff>
    </xdr:to>
    <xdr:pic>
      <xdr:nvPicPr>
        <xdr:cNvPr id="2014" name="Рисунок 2013">
          <a:extLst>
            <a:ext uri="{FF2B5EF4-FFF2-40B4-BE49-F238E27FC236}">
              <a16:creationId xmlns:a16="http://schemas.microsoft.com/office/drawing/2014/main" id="{A569F8BB-74F3-460E-8C7B-16F6DF41F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89903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57</xdr:row>
      <xdr:rowOff>25400</xdr:rowOff>
    </xdr:from>
    <xdr:to>
      <xdr:col>6</xdr:col>
      <xdr:colOff>1908175</xdr:colOff>
      <xdr:row>57</xdr:row>
      <xdr:rowOff>1803400</xdr:rowOff>
    </xdr:to>
    <xdr:pic>
      <xdr:nvPicPr>
        <xdr:cNvPr id="2016" name="Рисунок 2015">
          <a:extLst>
            <a:ext uri="{FF2B5EF4-FFF2-40B4-BE49-F238E27FC236}">
              <a16:creationId xmlns:a16="http://schemas.microsoft.com/office/drawing/2014/main" id="{ECB3FE20-A21B-4452-BE95-F338DEEAC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173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58</xdr:row>
      <xdr:rowOff>25400</xdr:rowOff>
    </xdr:from>
    <xdr:to>
      <xdr:col>6</xdr:col>
      <xdr:colOff>1908175</xdr:colOff>
      <xdr:row>58</xdr:row>
      <xdr:rowOff>1803400</xdr:rowOff>
    </xdr:to>
    <xdr:pic>
      <xdr:nvPicPr>
        <xdr:cNvPr id="2018" name="Рисунок 2017">
          <a:extLst>
            <a:ext uri="{FF2B5EF4-FFF2-40B4-BE49-F238E27FC236}">
              <a16:creationId xmlns:a16="http://schemas.microsoft.com/office/drawing/2014/main" id="{C27C6148-BB38-4A0D-B07E-40D1C265B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356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59</xdr:row>
      <xdr:rowOff>25400</xdr:rowOff>
    </xdr:from>
    <xdr:to>
      <xdr:col>6</xdr:col>
      <xdr:colOff>1908175</xdr:colOff>
      <xdr:row>59</xdr:row>
      <xdr:rowOff>1803400</xdr:rowOff>
    </xdr:to>
    <xdr:pic>
      <xdr:nvPicPr>
        <xdr:cNvPr id="2020" name="Рисунок 2019">
          <a:extLst>
            <a:ext uri="{FF2B5EF4-FFF2-40B4-BE49-F238E27FC236}">
              <a16:creationId xmlns:a16="http://schemas.microsoft.com/office/drawing/2014/main" id="{676357BE-0038-4F81-90C6-D67DF26F52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5389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60</xdr:row>
      <xdr:rowOff>25400</xdr:rowOff>
    </xdr:from>
    <xdr:to>
      <xdr:col>6</xdr:col>
      <xdr:colOff>1908175</xdr:colOff>
      <xdr:row>60</xdr:row>
      <xdr:rowOff>1803400</xdr:rowOff>
    </xdr:to>
    <xdr:pic>
      <xdr:nvPicPr>
        <xdr:cNvPr id="2022" name="Рисунок 2021">
          <a:extLst>
            <a:ext uri="{FF2B5EF4-FFF2-40B4-BE49-F238E27FC236}">
              <a16:creationId xmlns:a16="http://schemas.microsoft.com/office/drawing/2014/main" id="{B7A603A3-28CD-4411-AA9A-4CF561C29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721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61</xdr:row>
      <xdr:rowOff>25400</xdr:rowOff>
    </xdr:from>
    <xdr:to>
      <xdr:col>6</xdr:col>
      <xdr:colOff>1908175</xdr:colOff>
      <xdr:row>61</xdr:row>
      <xdr:rowOff>1803400</xdr:rowOff>
    </xdr:to>
    <xdr:pic>
      <xdr:nvPicPr>
        <xdr:cNvPr id="2024" name="Рисунок 2023">
          <a:extLst>
            <a:ext uri="{FF2B5EF4-FFF2-40B4-BE49-F238E27FC236}">
              <a16:creationId xmlns:a16="http://schemas.microsoft.com/office/drawing/2014/main" id="{28EA01D4-A059-4E3E-9DB8-F4520B806B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9047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62</xdr:row>
      <xdr:rowOff>25400</xdr:rowOff>
    </xdr:from>
    <xdr:to>
      <xdr:col>6</xdr:col>
      <xdr:colOff>1908175</xdr:colOff>
      <xdr:row>62</xdr:row>
      <xdr:rowOff>1803400</xdr:rowOff>
    </xdr:to>
    <xdr:pic>
      <xdr:nvPicPr>
        <xdr:cNvPr id="2026" name="Рисунок 2025">
          <a:extLst>
            <a:ext uri="{FF2B5EF4-FFF2-40B4-BE49-F238E27FC236}">
              <a16:creationId xmlns:a16="http://schemas.microsoft.com/office/drawing/2014/main" id="{4100CFF2-225C-43F7-B85E-E390448B34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087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63</xdr:row>
      <xdr:rowOff>25400</xdr:rowOff>
    </xdr:from>
    <xdr:to>
      <xdr:col>6</xdr:col>
      <xdr:colOff>1908175</xdr:colOff>
      <xdr:row>63</xdr:row>
      <xdr:rowOff>1803400</xdr:rowOff>
    </xdr:to>
    <xdr:pic>
      <xdr:nvPicPr>
        <xdr:cNvPr id="2028" name="Рисунок 2027">
          <a:extLst>
            <a:ext uri="{FF2B5EF4-FFF2-40B4-BE49-F238E27FC236}">
              <a16:creationId xmlns:a16="http://schemas.microsoft.com/office/drawing/2014/main" id="{6CBE90D3-CF17-47AF-AD9F-1559E3458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270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64</xdr:row>
      <xdr:rowOff>25400</xdr:rowOff>
    </xdr:from>
    <xdr:to>
      <xdr:col>6</xdr:col>
      <xdr:colOff>1908175</xdr:colOff>
      <xdr:row>64</xdr:row>
      <xdr:rowOff>1803400</xdr:rowOff>
    </xdr:to>
    <xdr:pic>
      <xdr:nvPicPr>
        <xdr:cNvPr id="2030" name="Рисунок 2029">
          <a:extLst>
            <a:ext uri="{FF2B5EF4-FFF2-40B4-BE49-F238E27FC236}">
              <a16:creationId xmlns:a16="http://schemas.microsoft.com/office/drawing/2014/main" id="{D77755CE-AD27-4FD7-8585-CCA1589CC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453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65</xdr:row>
      <xdr:rowOff>25400</xdr:rowOff>
    </xdr:from>
    <xdr:to>
      <xdr:col>6</xdr:col>
      <xdr:colOff>1908175</xdr:colOff>
      <xdr:row>65</xdr:row>
      <xdr:rowOff>1803400</xdr:rowOff>
    </xdr:to>
    <xdr:pic>
      <xdr:nvPicPr>
        <xdr:cNvPr id="2032" name="Рисунок 2031">
          <a:extLst>
            <a:ext uri="{FF2B5EF4-FFF2-40B4-BE49-F238E27FC236}">
              <a16:creationId xmlns:a16="http://schemas.microsoft.com/office/drawing/2014/main" id="{67588148-45DD-4897-A8ED-A145CD08C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6362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66</xdr:row>
      <xdr:rowOff>25400</xdr:rowOff>
    </xdr:from>
    <xdr:to>
      <xdr:col>6</xdr:col>
      <xdr:colOff>1908175</xdr:colOff>
      <xdr:row>66</xdr:row>
      <xdr:rowOff>1803400</xdr:rowOff>
    </xdr:to>
    <xdr:pic>
      <xdr:nvPicPr>
        <xdr:cNvPr id="2034" name="Рисунок 2033">
          <a:extLst>
            <a:ext uri="{FF2B5EF4-FFF2-40B4-BE49-F238E27FC236}">
              <a16:creationId xmlns:a16="http://schemas.microsoft.com/office/drawing/2014/main" id="{7C690E6A-2344-460B-9D86-65060CF46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08191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67</xdr:row>
      <xdr:rowOff>25400</xdr:rowOff>
    </xdr:from>
    <xdr:to>
      <xdr:col>6</xdr:col>
      <xdr:colOff>1908175</xdr:colOff>
      <xdr:row>67</xdr:row>
      <xdr:rowOff>1803400</xdr:rowOff>
    </xdr:to>
    <xdr:pic>
      <xdr:nvPicPr>
        <xdr:cNvPr id="2036" name="Рисунок 2035">
          <a:extLst>
            <a:ext uri="{FF2B5EF4-FFF2-40B4-BE49-F238E27FC236}">
              <a16:creationId xmlns:a16="http://schemas.microsoft.com/office/drawing/2014/main" id="{9CF8F3D7-3E63-4623-97C6-31F1029C5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0020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68</xdr:row>
      <xdr:rowOff>25400</xdr:rowOff>
    </xdr:from>
    <xdr:to>
      <xdr:col>6</xdr:col>
      <xdr:colOff>1908175</xdr:colOff>
      <xdr:row>68</xdr:row>
      <xdr:rowOff>1803400</xdr:rowOff>
    </xdr:to>
    <xdr:pic>
      <xdr:nvPicPr>
        <xdr:cNvPr id="2038" name="Рисунок 2037">
          <a:extLst>
            <a:ext uri="{FF2B5EF4-FFF2-40B4-BE49-F238E27FC236}">
              <a16:creationId xmlns:a16="http://schemas.microsoft.com/office/drawing/2014/main" id="{E7535599-66E7-466A-B6E5-1C51B7D3B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184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69</xdr:row>
      <xdr:rowOff>25400</xdr:rowOff>
    </xdr:from>
    <xdr:to>
      <xdr:col>6</xdr:col>
      <xdr:colOff>1908175</xdr:colOff>
      <xdr:row>69</xdr:row>
      <xdr:rowOff>1803400</xdr:rowOff>
    </xdr:to>
    <xdr:pic>
      <xdr:nvPicPr>
        <xdr:cNvPr id="2040" name="Рисунок 2039">
          <a:extLst>
            <a:ext uri="{FF2B5EF4-FFF2-40B4-BE49-F238E27FC236}">
              <a16:creationId xmlns:a16="http://schemas.microsoft.com/office/drawing/2014/main" id="{06401144-DC1C-4C34-A4FA-049047869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3677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70</xdr:row>
      <xdr:rowOff>25400</xdr:rowOff>
    </xdr:from>
    <xdr:to>
      <xdr:col>6</xdr:col>
      <xdr:colOff>1908175</xdr:colOff>
      <xdr:row>70</xdr:row>
      <xdr:rowOff>1803400</xdr:rowOff>
    </xdr:to>
    <xdr:pic>
      <xdr:nvPicPr>
        <xdr:cNvPr id="2042" name="Рисунок 2041">
          <a:extLst>
            <a:ext uri="{FF2B5EF4-FFF2-40B4-BE49-F238E27FC236}">
              <a16:creationId xmlns:a16="http://schemas.microsoft.com/office/drawing/2014/main" id="{777BD52B-82F7-449B-BC9D-B454B0148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5506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71</xdr:row>
      <xdr:rowOff>25400</xdr:rowOff>
    </xdr:from>
    <xdr:to>
      <xdr:col>6</xdr:col>
      <xdr:colOff>1908175</xdr:colOff>
      <xdr:row>71</xdr:row>
      <xdr:rowOff>1803400</xdr:rowOff>
    </xdr:to>
    <xdr:pic>
      <xdr:nvPicPr>
        <xdr:cNvPr id="2044" name="Рисунок 2043">
          <a:extLst>
            <a:ext uri="{FF2B5EF4-FFF2-40B4-BE49-F238E27FC236}">
              <a16:creationId xmlns:a16="http://schemas.microsoft.com/office/drawing/2014/main" id="{6B5035B9-76A7-4576-BFA1-7B4A64941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7335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72</xdr:row>
      <xdr:rowOff>25400</xdr:rowOff>
    </xdr:from>
    <xdr:to>
      <xdr:col>6</xdr:col>
      <xdr:colOff>1908175</xdr:colOff>
      <xdr:row>72</xdr:row>
      <xdr:rowOff>1803400</xdr:rowOff>
    </xdr:to>
    <xdr:pic>
      <xdr:nvPicPr>
        <xdr:cNvPr id="2046" name="Рисунок 2045">
          <a:extLst>
            <a:ext uri="{FF2B5EF4-FFF2-40B4-BE49-F238E27FC236}">
              <a16:creationId xmlns:a16="http://schemas.microsoft.com/office/drawing/2014/main" id="{CAB88DD7-0617-450B-8BE1-8F372BC59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916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73</xdr:row>
      <xdr:rowOff>25400</xdr:rowOff>
    </xdr:from>
    <xdr:to>
      <xdr:col>6</xdr:col>
      <xdr:colOff>1908175</xdr:colOff>
      <xdr:row>73</xdr:row>
      <xdr:rowOff>1803400</xdr:rowOff>
    </xdr:to>
    <xdr:pic>
      <xdr:nvPicPr>
        <xdr:cNvPr id="2048" name="Рисунок 2047">
          <a:extLst>
            <a:ext uri="{FF2B5EF4-FFF2-40B4-BE49-F238E27FC236}">
              <a16:creationId xmlns:a16="http://schemas.microsoft.com/office/drawing/2014/main" id="{8CFEF91D-97D8-4A1A-8AF2-449B72868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0992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74</xdr:row>
      <xdr:rowOff>25400</xdr:rowOff>
    </xdr:from>
    <xdr:to>
      <xdr:col>6</xdr:col>
      <xdr:colOff>1908175</xdr:colOff>
      <xdr:row>74</xdr:row>
      <xdr:rowOff>1803400</xdr:rowOff>
    </xdr:to>
    <xdr:pic>
      <xdr:nvPicPr>
        <xdr:cNvPr id="2050" name="Рисунок 2049">
          <a:extLst>
            <a:ext uri="{FF2B5EF4-FFF2-40B4-BE49-F238E27FC236}">
              <a16:creationId xmlns:a16="http://schemas.microsoft.com/office/drawing/2014/main" id="{586E6906-CD26-4B70-9B0F-DFCBCD478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282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75</xdr:row>
      <xdr:rowOff>25400</xdr:rowOff>
    </xdr:from>
    <xdr:to>
      <xdr:col>6</xdr:col>
      <xdr:colOff>1908175</xdr:colOff>
      <xdr:row>75</xdr:row>
      <xdr:rowOff>1803400</xdr:rowOff>
    </xdr:to>
    <xdr:pic>
      <xdr:nvPicPr>
        <xdr:cNvPr id="2052" name="Рисунок 2051">
          <a:extLst>
            <a:ext uri="{FF2B5EF4-FFF2-40B4-BE49-F238E27FC236}">
              <a16:creationId xmlns:a16="http://schemas.microsoft.com/office/drawing/2014/main" id="{15219C4D-9F81-468D-9FF0-D92B0E9B6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4650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78</xdr:row>
      <xdr:rowOff>25400</xdr:rowOff>
    </xdr:from>
    <xdr:to>
      <xdr:col>6</xdr:col>
      <xdr:colOff>1908175</xdr:colOff>
      <xdr:row>78</xdr:row>
      <xdr:rowOff>1803400</xdr:rowOff>
    </xdr:to>
    <xdr:pic>
      <xdr:nvPicPr>
        <xdr:cNvPr id="2056" name="Рисунок 2055">
          <a:extLst>
            <a:ext uri="{FF2B5EF4-FFF2-40B4-BE49-F238E27FC236}">
              <a16:creationId xmlns:a16="http://schemas.microsoft.com/office/drawing/2014/main" id="{1E82CC07-E73D-4247-86BE-A0F7469F41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8689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80</xdr:row>
      <xdr:rowOff>25400</xdr:rowOff>
    </xdr:from>
    <xdr:to>
      <xdr:col>6</xdr:col>
      <xdr:colOff>1908175</xdr:colOff>
      <xdr:row>80</xdr:row>
      <xdr:rowOff>1803400</xdr:rowOff>
    </xdr:to>
    <xdr:pic>
      <xdr:nvPicPr>
        <xdr:cNvPr id="2058" name="Рисунок 2057">
          <a:extLst>
            <a:ext uri="{FF2B5EF4-FFF2-40B4-BE49-F238E27FC236}">
              <a16:creationId xmlns:a16="http://schemas.microsoft.com/office/drawing/2014/main" id="{887C23D7-6B16-4CC2-951E-65CDB8FE5A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089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81</xdr:row>
      <xdr:rowOff>22299</xdr:rowOff>
    </xdr:from>
    <xdr:to>
      <xdr:col>6</xdr:col>
      <xdr:colOff>1908175</xdr:colOff>
      <xdr:row>81</xdr:row>
      <xdr:rowOff>1254058</xdr:rowOff>
    </xdr:to>
    <xdr:pic>
      <xdr:nvPicPr>
        <xdr:cNvPr id="2060" name="Рисунок 2059">
          <a:extLst>
            <a:ext uri="{FF2B5EF4-FFF2-40B4-BE49-F238E27FC236}">
              <a16:creationId xmlns:a16="http://schemas.microsoft.com/office/drawing/2014/main" id="{2AD83457-AF4B-47E6-966C-2935E54029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2724599"/>
          <a:ext cx="1778000" cy="12317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82</xdr:row>
      <xdr:rowOff>24805</xdr:rowOff>
    </xdr:from>
    <xdr:to>
      <xdr:col>6</xdr:col>
      <xdr:colOff>1908175</xdr:colOff>
      <xdr:row>82</xdr:row>
      <xdr:rowOff>1089629</xdr:rowOff>
    </xdr:to>
    <xdr:pic>
      <xdr:nvPicPr>
        <xdr:cNvPr id="2062" name="Рисунок 2061">
          <a:extLst>
            <a:ext uri="{FF2B5EF4-FFF2-40B4-BE49-F238E27FC236}">
              <a16:creationId xmlns:a16="http://schemas.microsoft.com/office/drawing/2014/main" id="{28C4927D-7BA0-41F7-9A79-C97A96CA49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4003455"/>
          <a:ext cx="1778000" cy="106482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83</xdr:row>
      <xdr:rowOff>24619</xdr:rowOff>
    </xdr:from>
    <xdr:to>
      <xdr:col>6</xdr:col>
      <xdr:colOff>1908175</xdr:colOff>
      <xdr:row>83</xdr:row>
      <xdr:rowOff>1099321</xdr:rowOff>
    </xdr:to>
    <xdr:pic>
      <xdr:nvPicPr>
        <xdr:cNvPr id="2064" name="Рисунок 2063">
          <a:extLst>
            <a:ext uri="{FF2B5EF4-FFF2-40B4-BE49-F238E27FC236}">
              <a16:creationId xmlns:a16="http://schemas.microsoft.com/office/drawing/2014/main" id="{BBC86690-D1FC-4B68-A397-366CF48B1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5117694"/>
          <a:ext cx="1778000" cy="107470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84</xdr:row>
      <xdr:rowOff>22299</xdr:rowOff>
    </xdr:from>
    <xdr:to>
      <xdr:col>6</xdr:col>
      <xdr:colOff>1908175</xdr:colOff>
      <xdr:row>84</xdr:row>
      <xdr:rowOff>1254058</xdr:rowOff>
    </xdr:to>
    <xdr:pic>
      <xdr:nvPicPr>
        <xdr:cNvPr id="2066" name="Рисунок 2065">
          <a:extLst>
            <a:ext uri="{FF2B5EF4-FFF2-40B4-BE49-F238E27FC236}">
              <a16:creationId xmlns:a16="http://schemas.microsoft.com/office/drawing/2014/main" id="{1AAB55BE-1ED5-4308-93C0-FC5D0A066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6239324"/>
          <a:ext cx="1778000" cy="123175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85</xdr:row>
      <xdr:rowOff>25400</xdr:rowOff>
    </xdr:from>
    <xdr:to>
      <xdr:col>6</xdr:col>
      <xdr:colOff>1908175</xdr:colOff>
      <xdr:row>85</xdr:row>
      <xdr:rowOff>1803400</xdr:rowOff>
    </xdr:to>
    <xdr:pic>
      <xdr:nvPicPr>
        <xdr:cNvPr id="2068" name="Рисунок 2067">
          <a:extLst>
            <a:ext uri="{FF2B5EF4-FFF2-40B4-BE49-F238E27FC236}">
              <a16:creationId xmlns:a16="http://schemas.microsoft.com/office/drawing/2014/main" id="{886A119C-1835-41B7-979F-8A2C16636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7518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86</xdr:row>
      <xdr:rowOff>25400</xdr:rowOff>
    </xdr:from>
    <xdr:to>
      <xdr:col>6</xdr:col>
      <xdr:colOff>1908175</xdr:colOff>
      <xdr:row>86</xdr:row>
      <xdr:rowOff>1803400</xdr:rowOff>
    </xdr:to>
    <xdr:pic>
      <xdr:nvPicPr>
        <xdr:cNvPr id="2070" name="Рисунок 2069">
          <a:extLst>
            <a:ext uri="{FF2B5EF4-FFF2-40B4-BE49-F238E27FC236}">
              <a16:creationId xmlns:a16="http://schemas.microsoft.com/office/drawing/2014/main" id="{AE3FD3A4-133F-40C3-AA4C-C77B63CDF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9347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87</xdr:row>
      <xdr:rowOff>25400</xdr:rowOff>
    </xdr:from>
    <xdr:to>
      <xdr:col>6</xdr:col>
      <xdr:colOff>1908175</xdr:colOff>
      <xdr:row>87</xdr:row>
      <xdr:rowOff>1803400</xdr:rowOff>
    </xdr:to>
    <xdr:pic>
      <xdr:nvPicPr>
        <xdr:cNvPr id="2072" name="Рисунок 2071">
          <a:extLst>
            <a:ext uri="{FF2B5EF4-FFF2-40B4-BE49-F238E27FC236}">
              <a16:creationId xmlns:a16="http://schemas.microsoft.com/office/drawing/2014/main" id="{636F811D-E654-4EC0-AC49-8934F7334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1176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88</xdr:row>
      <xdr:rowOff>25400</xdr:rowOff>
    </xdr:from>
    <xdr:to>
      <xdr:col>6</xdr:col>
      <xdr:colOff>1908175</xdr:colOff>
      <xdr:row>88</xdr:row>
      <xdr:rowOff>1803400</xdr:rowOff>
    </xdr:to>
    <xdr:pic>
      <xdr:nvPicPr>
        <xdr:cNvPr id="2074" name="Рисунок 2073">
          <a:extLst>
            <a:ext uri="{FF2B5EF4-FFF2-40B4-BE49-F238E27FC236}">
              <a16:creationId xmlns:a16="http://schemas.microsoft.com/office/drawing/2014/main" id="{A38A8DDA-5355-4BD2-A1D7-DB84A570D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3005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89</xdr:row>
      <xdr:rowOff>25400</xdr:rowOff>
    </xdr:from>
    <xdr:to>
      <xdr:col>6</xdr:col>
      <xdr:colOff>1908175</xdr:colOff>
      <xdr:row>89</xdr:row>
      <xdr:rowOff>1803400</xdr:rowOff>
    </xdr:to>
    <xdr:pic>
      <xdr:nvPicPr>
        <xdr:cNvPr id="2076" name="Рисунок 2075">
          <a:extLst>
            <a:ext uri="{FF2B5EF4-FFF2-40B4-BE49-F238E27FC236}">
              <a16:creationId xmlns:a16="http://schemas.microsoft.com/office/drawing/2014/main" id="{009F9A27-2174-4691-A9F4-927B0A2FC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4833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90</xdr:row>
      <xdr:rowOff>25400</xdr:rowOff>
    </xdr:from>
    <xdr:to>
      <xdr:col>6</xdr:col>
      <xdr:colOff>1908175</xdr:colOff>
      <xdr:row>90</xdr:row>
      <xdr:rowOff>1803400</xdr:rowOff>
    </xdr:to>
    <xdr:pic>
      <xdr:nvPicPr>
        <xdr:cNvPr id="2078" name="Рисунок 2077">
          <a:extLst>
            <a:ext uri="{FF2B5EF4-FFF2-40B4-BE49-F238E27FC236}">
              <a16:creationId xmlns:a16="http://schemas.microsoft.com/office/drawing/2014/main" id="{7E4AB06C-C512-469E-984C-58CFE94249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6662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91</xdr:row>
      <xdr:rowOff>25400</xdr:rowOff>
    </xdr:from>
    <xdr:to>
      <xdr:col>6</xdr:col>
      <xdr:colOff>1908175</xdr:colOff>
      <xdr:row>91</xdr:row>
      <xdr:rowOff>1803400</xdr:rowOff>
    </xdr:to>
    <xdr:pic>
      <xdr:nvPicPr>
        <xdr:cNvPr id="2080" name="Рисунок 2079">
          <a:extLst>
            <a:ext uri="{FF2B5EF4-FFF2-40B4-BE49-F238E27FC236}">
              <a16:creationId xmlns:a16="http://schemas.microsoft.com/office/drawing/2014/main" id="{0ABC0289-F353-49EA-83AB-B64F8BDC03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48491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92</xdr:row>
      <xdr:rowOff>25400</xdr:rowOff>
    </xdr:from>
    <xdr:to>
      <xdr:col>6</xdr:col>
      <xdr:colOff>1908175</xdr:colOff>
      <xdr:row>92</xdr:row>
      <xdr:rowOff>1803400</xdr:rowOff>
    </xdr:to>
    <xdr:pic>
      <xdr:nvPicPr>
        <xdr:cNvPr id="2082" name="Рисунок 2081">
          <a:extLst>
            <a:ext uri="{FF2B5EF4-FFF2-40B4-BE49-F238E27FC236}">
              <a16:creationId xmlns:a16="http://schemas.microsoft.com/office/drawing/2014/main" id="{32A07CF6-9723-4543-8731-B5584B1BC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0320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93</xdr:row>
      <xdr:rowOff>25400</xdr:rowOff>
    </xdr:from>
    <xdr:to>
      <xdr:col>6</xdr:col>
      <xdr:colOff>1908175</xdr:colOff>
      <xdr:row>93</xdr:row>
      <xdr:rowOff>1803400</xdr:rowOff>
    </xdr:to>
    <xdr:pic>
      <xdr:nvPicPr>
        <xdr:cNvPr id="2084" name="Рисунок 2083">
          <a:extLst>
            <a:ext uri="{FF2B5EF4-FFF2-40B4-BE49-F238E27FC236}">
              <a16:creationId xmlns:a16="http://schemas.microsoft.com/office/drawing/2014/main" id="{36F2F066-2581-4261-91A7-6C2357B0D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2149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94</xdr:row>
      <xdr:rowOff>25400</xdr:rowOff>
    </xdr:from>
    <xdr:to>
      <xdr:col>6</xdr:col>
      <xdr:colOff>1908175</xdr:colOff>
      <xdr:row>94</xdr:row>
      <xdr:rowOff>1803400</xdr:rowOff>
    </xdr:to>
    <xdr:pic>
      <xdr:nvPicPr>
        <xdr:cNvPr id="2086" name="Рисунок 2085">
          <a:extLst>
            <a:ext uri="{FF2B5EF4-FFF2-40B4-BE49-F238E27FC236}">
              <a16:creationId xmlns:a16="http://schemas.microsoft.com/office/drawing/2014/main" id="{745FACC7-663C-4E50-9607-7FF415754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3977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95</xdr:row>
      <xdr:rowOff>25400</xdr:rowOff>
    </xdr:from>
    <xdr:to>
      <xdr:col>6</xdr:col>
      <xdr:colOff>1908175</xdr:colOff>
      <xdr:row>95</xdr:row>
      <xdr:rowOff>1803400</xdr:rowOff>
    </xdr:to>
    <xdr:pic>
      <xdr:nvPicPr>
        <xdr:cNvPr id="2088" name="Рисунок 2087">
          <a:extLst>
            <a:ext uri="{FF2B5EF4-FFF2-40B4-BE49-F238E27FC236}">
              <a16:creationId xmlns:a16="http://schemas.microsoft.com/office/drawing/2014/main" id="{4BD2D7F9-614A-49DB-B3EC-6A39C1614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5806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96</xdr:row>
      <xdr:rowOff>23279</xdr:rowOff>
    </xdr:from>
    <xdr:to>
      <xdr:col>6</xdr:col>
      <xdr:colOff>1908175</xdr:colOff>
      <xdr:row>96</xdr:row>
      <xdr:rowOff>1386412</xdr:rowOff>
    </xdr:to>
    <xdr:pic>
      <xdr:nvPicPr>
        <xdr:cNvPr id="2090" name="Рисунок 2089">
          <a:extLst>
            <a:ext uri="{FF2B5EF4-FFF2-40B4-BE49-F238E27FC236}">
              <a16:creationId xmlns:a16="http://schemas.microsoft.com/office/drawing/2014/main" id="{0B745907-005B-413F-9126-C3A117879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7633454"/>
          <a:ext cx="1778000" cy="13631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97</xdr:row>
      <xdr:rowOff>24445</xdr:rowOff>
    </xdr:from>
    <xdr:to>
      <xdr:col>6</xdr:col>
      <xdr:colOff>1908175</xdr:colOff>
      <xdr:row>97</xdr:row>
      <xdr:rowOff>1642425</xdr:rowOff>
    </xdr:to>
    <xdr:pic>
      <xdr:nvPicPr>
        <xdr:cNvPr id="2092" name="Рисунок 2091">
          <a:extLst>
            <a:ext uri="{FF2B5EF4-FFF2-40B4-BE49-F238E27FC236}">
              <a16:creationId xmlns:a16="http://schemas.microsoft.com/office/drawing/2014/main" id="{5640F67B-1121-4F8B-8808-66835470A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59044320"/>
          <a:ext cx="1778000" cy="161798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98</xdr:row>
      <xdr:rowOff>25115</xdr:rowOff>
    </xdr:from>
    <xdr:to>
      <xdr:col>6</xdr:col>
      <xdr:colOff>1908175</xdr:colOff>
      <xdr:row>98</xdr:row>
      <xdr:rowOff>1632230</xdr:rowOff>
    </xdr:to>
    <xdr:pic>
      <xdr:nvPicPr>
        <xdr:cNvPr id="2094" name="Рисунок 2093">
          <a:extLst>
            <a:ext uri="{FF2B5EF4-FFF2-40B4-BE49-F238E27FC236}">
              <a16:creationId xmlns:a16="http://schemas.microsoft.com/office/drawing/2014/main" id="{71C95E52-4CC8-4915-A05A-4EBF4255A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0711865"/>
          <a:ext cx="1778000" cy="16071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99</xdr:row>
      <xdr:rowOff>24023</xdr:rowOff>
    </xdr:from>
    <xdr:to>
      <xdr:col>6</xdr:col>
      <xdr:colOff>1908175</xdr:colOff>
      <xdr:row>99</xdr:row>
      <xdr:rowOff>1452350</xdr:rowOff>
    </xdr:to>
    <xdr:pic>
      <xdr:nvPicPr>
        <xdr:cNvPr id="2096" name="Рисунок 2095">
          <a:extLst>
            <a:ext uri="{FF2B5EF4-FFF2-40B4-BE49-F238E27FC236}">
              <a16:creationId xmlns:a16="http://schemas.microsoft.com/office/drawing/2014/main" id="{51CD46E7-5521-4F11-9405-4F28FF8CC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2368123"/>
          <a:ext cx="1778000" cy="142832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100</xdr:row>
      <xdr:rowOff>21729</xdr:rowOff>
    </xdr:from>
    <xdr:to>
      <xdr:col>6</xdr:col>
      <xdr:colOff>1908175</xdr:colOff>
      <xdr:row>100</xdr:row>
      <xdr:rowOff>1445117</xdr:rowOff>
    </xdr:to>
    <xdr:pic>
      <xdr:nvPicPr>
        <xdr:cNvPr id="2098" name="Рисунок 2097">
          <a:extLst>
            <a:ext uri="{FF2B5EF4-FFF2-40B4-BE49-F238E27FC236}">
              <a16:creationId xmlns:a16="http://schemas.microsoft.com/office/drawing/2014/main" id="{F8851424-B060-402D-8975-43101872C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384220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101</xdr:row>
      <xdr:rowOff>24346</xdr:rowOff>
    </xdr:from>
    <xdr:to>
      <xdr:col>6</xdr:col>
      <xdr:colOff>1908175</xdr:colOff>
      <xdr:row>101</xdr:row>
      <xdr:rowOff>1461563</xdr:rowOff>
    </xdr:to>
    <xdr:pic>
      <xdr:nvPicPr>
        <xdr:cNvPr id="2100" name="Рисунок 2099">
          <a:extLst>
            <a:ext uri="{FF2B5EF4-FFF2-40B4-BE49-F238E27FC236}">
              <a16:creationId xmlns:a16="http://schemas.microsoft.com/office/drawing/2014/main" id="{B4B96190-5C44-4CA8-B3CA-7724B2636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5311671"/>
          <a:ext cx="1778000" cy="143721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102</xdr:row>
      <xdr:rowOff>23217</xdr:rowOff>
    </xdr:from>
    <xdr:to>
      <xdr:col>6</xdr:col>
      <xdr:colOff>1908175</xdr:colOff>
      <xdr:row>102</xdr:row>
      <xdr:rowOff>1310291</xdr:rowOff>
    </xdr:to>
    <xdr:pic>
      <xdr:nvPicPr>
        <xdr:cNvPr id="2102" name="Рисунок 2101">
          <a:extLst>
            <a:ext uri="{FF2B5EF4-FFF2-40B4-BE49-F238E27FC236}">
              <a16:creationId xmlns:a16="http://schemas.microsoft.com/office/drawing/2014/main" id="{A4FABB43-80D3-4D6E-8536-1BB553C1F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6796442"/>
          <a:ext cx="1778000" cy="128707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103</xdr:row>
      <xdr:rowOff>25326</xdr:rowOff>
    </xdr:from>
    <xdr:to>
      <xdr:col>6</xdr:col>
      <xdr:colOff>1908175</xdr:colOff>
      <xdr:row>103</xdr:row>
      <xdr:rowOff>1327217</xdr:rowOff>
    </xdr:to>
    <xdr:pic>
      <xdr:nvPicPr>
        <xdr:cNvPr id="2104" name="Рисунок 2103">
          <a:extLst>
            <a:ext uri="{FF2B5EF4-FFF2-40B4-BE49-F238E27FC236}">
              <a16:creationId xmlns:a16="http://schemas.microsoft.com/office/drawing/2014/main" id="{8EA239B5-0FA1-49EB-8406-375C1E281F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8132051"/>
          <a:ext cx="1778000" cy="130189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104</xdr:row>
      <xdr:rowOff>25685</xdr:rowOff>
    </xdr:from>
    <xdr:to>
      <xdr:col>6</xdr:col>
      <xdr:colOff>1908175</xdr:colOff>
      <xdr:row>104</xdr:row>
      <xdr:rowOff>1307821</xdr:rowOff>
    </xdr:to>
    <xdr:pic>
      <xdr:nvPicPr>
        <xdr:cNvPr id="2106" name="Рисунок 2105">
          <a:extLst>
            <a:ext uri="{FF2B5EF4-FFF2-40B4-BE49-F238E27FC236}">
              <a16:creationId xmlns:a16="http://schemas.microsoft.com/office/drawing/2014/main" id="{A9EFFD8A-FC92-40A2-939D-3D5AA8291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69484960"/>
          <a:ext cx="1778000" cy="128213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107</xdr:row>
      <xdr:rowOff>25400</xdr:rowOff>
    </xdr:from>
    <xdr:to>
      <xdr:col>6</xdr:col>
      <xdr:colOff>1908175</xdr:colOff>
      <xdr:row>107</xdr:row>
      <xdr:rowOff>1803400</xdr:rowOff>
    </xdr:to>
    <xdr:pic>
      <xdr:nvPicPr>
        <xdr:cNvPr id="2108" name="Рисунок 2107">
          <a:extLst>
            <a:ext uri="{FF2B5EF4-FFF2-40B4-BE49-F238E27FC236}">
              <a16:creationId xmlns:a16="http://schemas.microsoft.com/office/drawing/2014/main" id="{70E2B45A-897A-4EEC-ACFA-EE022A488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2342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108</xdr:row>
      <xdr:rowOff>25400</xdr:rowOff>
    </xdr:from>
    <xdr:to>
      <xdr:col>6</xdr:col>
      <xdr:colOff>1908175</xdr:colOff>
      <xdr:row>108</xdr:row>
      <xdr:rowOff>1803400</xdr:rowOff>
    </xdr:to>
    <xdr:pic>
      <xdr:nvPicPr>
        <xdr:cNvPr id="2110" name="Рисунок 2109">
          <a:extLst>
            <a:ext uri="{FF2B5EF4-FFF2-40B4-BE49-F238E27FC236}">
              <a16:creationId xmlns:a16="http://schemas.microsoft.com/office/drawing/2014/main" id="{E194E65B-9A80-4F75-98E6-4D994F62F0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4170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109</xdr:row>
      <xdr:rowOff>25400</xdr:rowOff>
    </xdr:from>
    <xdr:to>
      <xdr:col>6</xdr:col>
      <xdr:colOff>1908175</xdr:colOff>
      <xdr:row>109</xdr:row>
      <xdr:rowOff>1803400</xdr:rowOff>
    </xdr:to>
    <xdr:pic>
      <xdr:nvPicPr>
        <xdr:cNvPr id="2112" name="Рисунок 2111">
          <a:extLst>
            <a:ext uri="{FF2B5EF4-FFF2-40B4-BE49-F238E27FC236}">
              <a16:creationId xmlns:a16="http://schemas.microsoft.com/office/drawing/2014/main" id="{41E2DEE2-9C3E-4A87-9DFC-608B1FB6A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5999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110</xdr:row>
      <xdr:rowOff>21171</xdr:rowOff>
    </xdr:from>
    <xdr:to>
      <xdr:col>6</xdr:col>
      <xdr:colOff>1908175</xdr:colOff>
      <xdr:row>110</xdr:row>
      <xdr:rowOff>1502838</xdr:rowOff>
    </xdr:to>
    <xdr:pic>
      <xdr:nvPicPr>
        <xdr:cNvPr id="2114" name="Рисунок 2113">
          <a:extLst>
            <a:ext uri="{FF2B5EF4-FFF2-40B4-BE49-F238E27FC236}">
              <a16:creationId xmlns:a16="http://schemas.microsoft.com/office/drawing/2014/main" id="{8A66C5E1-915A-4CD1-B376-8F77AA049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7824346"/>
          <a:ext cx="1778000" cy="148166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111</xdr:row>
      <xdr:rowOff>25115</xdr:rowOff>
    </xdr:from>
    <xdr:to>
      <xdr:col>6</xdr:col>
      <xdr:colOff>1908175</xdr:colOff>
      <xdr:row>111</xdr:row>
      <xdr:rowOff>1232180</xdr:rowOff>
    </xdr:to>
    <xdr:pic>
      <xdr:nvPicPr>
        <xdr:cNvPr id="2116" name="Рисунок 2115">
          <a:extLst>
            <a:ext uri="{FF2B5EF4-FFF2-40B4-BE49-F238E27FC236}">
              <a16:creationId xmlns:a16="http://schemas.microsoft.com/office/drawing/2014/main" id="{1F7A102F-E874-4B25-B6CA-6F4B74A37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9352290"/>
          <a:ext cx="1778000" cy="120706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112</xdr:row>
      <xdr:rowOff>23564</xdr:rowOff>
    </xdr:from>
    <xdr:to>
      <xdr:col>6</xdr:col>
      <xdr:colOff>1908175</xdr:colOff>
      <xdr:row>112</xdr:row>
      <xdr:rowOff>1424233</xdr:rowOff>
    </xdr:to>
    <xdr:pic>
      <xdr:nvPicPr>
        <xdr:cNvPr id="2118" name="Рисунок 2117">
          <a:extLst>
            <a:ext uri="{FF2B5EF4-FFF2-40B4-BE49-F238E27FC236}">
              <a16:creationId xmlns:a16="http://schemas.microsoft.com/office/drawing/2014/main" id="{4F4C9EF6-5A1D-417C-856E-2B85E81D56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0608039"/>
          <a:ext cx="1778000" cy="140066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113</xdr:row>
      <xdr:rowOff>25400</xdr:rowOff>
    </xdr:from>
    <xdr:to>
      <xdr:col>6</xdr:col>
      <xdr:colOff>1908175</xdr:colOff>
      <xdr:row>113</xdr:row>
      <xdr:rowOff>1803400</xdr:rowOff>
    </xdr:to>
    <xdr:pic>
      <xdr:nvPicPr>
        <xdr:cNvPr id="2120" name="Рисунок 2119">
          <a:extLst>
            <a:ext uri="{FF2B5EF4-FFF2-40B4-BE49-F238E27FC236}">
              <a16:creationId xmlns:a16="http://schemas.microsoft.com/office/drawing/2014/main" id="{7E69A871-D55B-46AA-AF5E-6BE3FFFF1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2057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114</xdr:row>
      <xdr:rowOff>21692</xdr:rowOff>
    </xdr:from>
    <xdr:to>
      <xdr:col>6</xdr:col>
      <xdr:colOff>1908175</xdr:colOff>
      <xdr:row>114</xdr:row>
      <xdr:rowOff>1473725</xdr:rowOff>
    </xdr:to>
    <xdr:pic>
      <xdr:nvPicPr>
        <xdr:cNvPr id="2122" name="Рисунок 2121">
          <a:extLst>
            <a:ext uri="{FF2B5EF4-FFF2-40B4-BE49-F238E27FC236}">
              <a16:creationId xmlns:a16="http://schemas.microsoft.com/office/drawing/2014/main" id="{DD308B39-3601-4D83-988D-F71996D95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3882767"/>
          <a:ext cx="1778000" cy="14520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115</xdr:row>
      <xdr:rowOff>25400</xdr:rowOff>
    </xdr:from>
    <xdr:to>
      <xdr:col>6</xdr:col>
      <xdr:colOff>1908175</xdr:colOff>
      <xdr:row>115</xdr:row>
      <xdr:rowOff>1803400</xdr:rowOff>
    </xdr:to>
    <xdr:pic>
      <xdr:nvPicPr>
        <xdr:cNvPr id="2124" name="Рисунок 2123">
          <a:extLst>
            <a:ext uri="{FF2B5EF4-FFF2-40B4-BE49-F238E27FC236}">
              <a16:creationId xmlns:a16="http://schemas.microsoft.com/office/drawing/2014/main" id="{B1874CA1-20F3-4878-AB16-DB8EB98B4F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5381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116</xdr:row>
      <xdr:rowOff>24693</xdr:rowOff>
    </xdr:from>
    <xdr:to>
      <xdr:col>6</xdr:col>
      <xdr:colOff>1908175</xdr:colOff>
      <xdr:row>116</xdr:row>
      <xdr:rowOff>1442154</xdr:rowOff>
    </xdr:to>
    <xdr:pic>
      <xdr:nvPicPr>
        <xdr:cNvPr id="2126" name="Рисунок 2125">
          <a:extLst>
            <a:ext uri="{FF2B5EF4-FFF2-40B4-BE49-F238E27FC236}">
              <a16:creationId xmlns:a16="http://schemas.microsoft.com/office/drawing/2014/main" id="{B6B01D92-B416-424B-8562-B2EC9207C1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7209993"/>
          <a:ext cx="1778000" cy="14174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117</xdr:row>
      <xdr:rowOff>25400</xdr:rowOff>
    </xdr:from>
    <xdr:to>
      <xdr:col>6</xdr:col>
      <xdr:colOff>1908175</xdr:colOff>
      <xdr:row>117</xdr:row>
      <xdr:rowOff>1803400</xdr:rowOff>
    </xdr:to>
    <xdr:pic>
      <xdr:nvPicPr>
        <xdr:cNvPr id="2128" name="Рисунок 2127">
          <a:extLst>
            <a:ext uri="{FF2B5EF4-FFF2-40B4-BE49-F238E27FC236}">
              <a16:creationId xmlns:a16="http://schemas.microsoft.com/office/drawing/2014/main" id="{F186E81F-41F4-4F6E-8D53-FF48629695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886775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118</xdr:row>
      <xdr:rowOff>25400</xdr:rowOff>
    </xdr:from>
    <xdr:to>
      <xdr:col>6</xdr:col>
      <xdr:colOff>1908175</xdr:colOff>
      <xdr:row>118</xdr:row>
      <xdr:rowOff>1803400</xdr:rowOff>
    </xdr:to>
    <xdr:pic>
      <xdr:nvPicPr>
        <xdr:cNvPr id="2130" name="Рисунок 2129">
          <a:extLst>
            <a:ext uri="{FF2B5EF4-FFF2-40B4-BE49-F238E27FC236}">
              <a16:creationId xmlns:a16="http://schemas.microsoft.com/office/drawing/2014/main" id="{220673F2-E340-4DB5-A2F5-47B3C05731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0506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119</xdr:row>
      <xdr:rowOff>25400</xdr:rowOff>
    </xdr:from>
    <xdr:to>
      <xdr:col>6</xdr:col>
      <xdr:colOff>1908175</xdr:colOff>
      <xdr:row>119</xdr:row>
      <xdr:rowOff>1803400</xdr:rowOff>
    </xdr:to>
    <xdr:pic>
      <xdr:nvPicPr>
        <xdr:cNvPr id="2132" name="Рисунок 2131">
          <a:extLst>
            <a:ext uri="{FF2B5EF4-FFF2-40B4-BE49-F238E27FC236}">
              <a16:creationId xmlns:a16="http://schemas.microsoft.com/office/drawing/2014/main" id="{A3A5E822-EB87-473D-B92E-DB7EBF3B5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2335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125</xdr:row>
      <xdr:rowOff>25400</xdr:rowOff>
    </xdr:from>
    <xdr:to>
      <xdr:col>6</xdr:col>
      <xdr:colOff>1908175</xdr:colOff>
      <xdr:row>125</xdr:row>
      <xdr:rowOff>1803400</xdr:rowOff>
    </xdr:to>
    <xdr:pic>
      <xdr:nvPicPr>
        <xdr:cNvPr id="2136" name="Рисунок 2135">
          <a:extLst>
            <a:ext uri="{FF2B5EF4-FFF2-40B4-BE49-F238E27FC236}">
              <a16:creationId xmlns:a16="http://schemas.microsoft.com/office/drawing/2014/main" id="{FFA4925A-9642-4109-977F-EFF5511B5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98354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128</xdr:row>
      <xdr:rowOff>25400</xdr:rowOff>
    </xdr:from>
    <xdr:to>
      <xdr:col>6</xdr:col>
      <xdr:colOff>1908175</xdr:colOff>
      <xdr:row>128</xdr:row>
      <xdr:rowOff>1803400</xdr:rowOff>
    </xdr:to>
    <xdr:pic>
      <xdr:nvPicPr>
        <xdr:cNvPr id="2140" name="Рисунок 2139">
          <a:extLst>
            <a:ext uri="{FF2B5EF4-FFF2-40B4-BE49-F238E27FC236}">
              <a16:creationId xmlns:a16="http://schemas.microsoft.com/office/drawing/2014/main" id="{5A2BE0B8-88BF-4E5D-B543-489B748E6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2584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129</xdr:row>
      <xdr:rowOff>22647</xdr:rowOff>
    </xdr:from>
    <xdr:to>
      <xdr:col>6</xdr:col>
      <xdr:colOff>1908175</xdr:colOff>
      <xdr:row>129</xdr:row>
      <xdr:rowOff>1501350</xdr:rowOff>
    </xdr:to>
    <xdr:pic>
      <xdr:nvPicPr>
        <xdr:cNvPr id="2142" name="Рисунок 2141">
          <a:extLst>
            <a:ext uri="{FF2B5EF4-FFF2-40B4-BE49-F238E27FC236}">
              <a16:creationId xmlns:a16="http://schemas.microsoft.com/office/drawing/2014/main" id="{2A89FAB3-A241-4A1E-A4EA-A90C73200C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4410097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134</xdr:row>
      <xdr:rowOff>25400</xdr:rowOff>
    </xdr:from>
    <xdr:to>
      <xdr:col>6</xdr:col>
      <xdr:colOff>1908175</xdr:colOff>
      <xdr:row>134</xdr:row>
      <xdr:rowOff>1803400</xdr:rowOff>
    </xdr:to>
    <xdr:pic>
      <xdr:nvPicPr>
        <xdr:cNvPr id="2148" name="Рисунок 2147">
          <a:extLst>
            <a:ext uri="{FF2B5EF4-FFF2-40B4-BE49-F238E27FC236}">
              <a16:creationId xmlns:a16="http://schemas.microsoft.com/office/drawing/2014/main" id="{6ED60D5E-9C01-4E0E-BEC2-98CF3E24B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9727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135</xdr:row>
      <xdr:rowOff>23242</xdr:rowOff>
    </xdr:from>
    <xdr:to>
      <xdr:col>6</xdr:col>
      <xdr:colOff>1908175</xdr:colOff>
      <xdr:row>135</xdr:row>
      <xdr:rowOff>1281671</xdr:rowOff>
    </xdr:to>
    <xdr:pic>
      <xdr:nvPicPr>
        <xdr:cNvPr id="2150" name="Рисунок 2149">
          <a:extLst>
            <a:ext uri="{FF2B5EF4-FFF2-40B4-BE49-F238E27FC236}">
              <a16:creationId xmlns:a16="http://schemas.microsoft.com/office/drawing/2014/main" id="{D585514B-4F98-445C-B727-C4132A373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1554442"/>
          <a:ext cx="1778000" cy="125842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136</xdr:row>
      <xdr:rowOff>21952</xdr:rowOff>
    </xdr:from>
    <xdr:to>
      <xdr:col>6</xdr:col>
      <xdr:colOff>1908175</xdr:colOff>
      <xdr:row>136</xdr:row>
      <xdr:rowOff>1273467</xdr:rowOff>
    </xdr:to>
    <xdr:pic>
      <xdr:nvPicPr>
        <xdr:cNvPr id="2152" name="Рисунок 2151">
          <a:extLst>
            <a:ext uri="{FF2B5EF4-FFF2-40B4-BE49-F238E27FC236}">
              <a16:creationId xmlns:a16="http://schemas.microsoft.com/office/drawing/2014/main" id="{A7735232-C3F1-4498-9A8B-7EC905CCF6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2858077"/>
          <a:ext cx="1778000" cy="12515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137</xdr:row>
      <xdr:rowOff>25400</xdr:rowOff>
    </xdr:from>
    <xdr:to>
      <xdr:col>6</xdr:col>
      <xdr:colOff>1908175</xdr:colOff>
      <xdr:row>137</xdr:row>
      <xdr:rowOff>1803400</xdr:rowOff>
    </xdr:to>
    <xdr:pic>
      <xdr:nvPicPr>
        <xdr:cNvPr id="2154" name="Рисунок 2153">
          <a:extLst>
            <a:ext uri="{FF2B5EF4-FFF2-40B4-BE49-F238E27FC236}">
              <a16:creationId xmlns:a16="http://schemas.microsoft.com/office/drawing/2014/main" id="{E53A9221-2450-4CF3-915D-455AD33C09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4156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138</xdr:row>
      <xdr:rowOff>22969</xdr:rowOff>
    </xdr:from>
    <xdr:to>
      <xdr:col>6</xdr:col>
      <xdr:colOff>1908175</xdr:colOff>
      <xdr:row>138</xdr:row>
      <xdr:rowOff>1243862</xdr:rowOff>
    </xdr:to>
    <xdr:pic>
      <xdr:nvPicPr>
        <xdr:cNvPr id="2156" name="Рисунок 2155">
          <a:extLst>
            <a:ext uri="{FF2B5EF4-FFF2-40B4-BE49-F238E27FC236}">
              <a16:creationId xmlns:a16="http://schemas.microsoft.com/office/drawing/2014/main" id="{0D2D94B5-6328-4AD3-AC10-DA658CC77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5983294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139</xdr:row>
      <xdr:rowOff>25400</xdr:rowOff>
    </xdr:from>
    <xdr:to>
      <xdr:col>6</xdr:col>
      <xdr:colOff>1908175</xdr:colOff>
      <xdr:row>139</xdr:row>
      <xdr:rowOff>1803400</xdr:rowOff>
    </xdr:to>
    <xdr:pic>
      <xdr:nvPicPr>
        <xdr:cNvPr id="2158" name="Рисунок 2157">
          <a:extLst>
            <a:ext uri="{FF2B5EF4-FFF2-40B4-BE49-F238E27FC236}">
              <a16:creationId xmlns:a16="http://schemas.microsoft.com/office/drawing/2014/main" id="{50E0C7EA-C42A-462D-85F5-69A99A4DA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72525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140</xdr:row>
      <xdr:rowOff>25400</xdr:rowOff>
    </xdr:from>
    <xdr:to>
      <xdr:col>6</xdr:col>
      <xdr:colOff>1908175</xdr:colOff>
      <xdr:row>140</xdr:row>
      <xdr:rowOff>1803400</xdr:rowOff>
    </xdr:to>
    <xdr:pic>
      <xdr:nvPicPr>
        <xdr:cNvPr id="2160" name="Рисунок 2159">
          <a:extLst>
            <a:ext uri="{FF2B5EF4-FFF2-40B4-BE49-F238E27FC236}">
              <a16:creationId xmlns:a16="http://schemas.microsoft.com/office/drawing/2014/main" id="{9B739927-7FD4-4FA1-B128-FDEB1ABF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9081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141</xdr:row>
      <xdr:rowOff>25400</xdr:rowOff>
    </xdr:from>
    <xdr:to>
      <xdr:col>6</xdr:col>
      <xdr:colOff>1908175</xdr:colOff>
      <xdr:row>141</xdr:row>
      <xdr:rowOff>1803400</xdr:rowOff>
    </xdr:to>
    <xdr:pic>
      <xdr:nvPicPr>
        <xdr:cNvPr id="2162" name="Рисунок 2161">
          <a:extLst>
            <a:ext uri="{FF2B5EF4-FFF2-40B4-BE49-F238E27FC236}">
              <a16:creationId xmlns:a16="http://schemas.microsoft.com/office/drawing/2014/main" id="{66C77173-98CB-4504-B179-9A6A07DD9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0910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142</xdr:row>
      <xdr:rowOff>25400</xdr:rowOff>
    </xdr:from>
    <xdr:to>
      <xdr:col>6</xdr:col>
      <xdr:colOff>1908175</xdr:colOff>
      <xdr:row>142</xdr:row>
      <xdr:rowOff>1803400</xdr:rowOff>
    </xdr:to>
    <xdr:pic>
      <xdr:nvPicPr>
        <xdr:cNvPr id="2164" name="Рисунок 2163">
          <a:extLst>
            <a:ext uri="{FF2B5EF4-FFF2-40B4-BE49-F238E27FC236}">
              <a16:creationId xmlns:a16="http://schemas.microsoft.com/office/drawing/2014/main" id="{D546269F-3D65-4E3D-ACC1-BDA4943D7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2738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143</xdr:row>
      <xdr:rowOff>23416</xdr:rowOff>
    </xdr:from>
    <xdr:to>
      <xdr:col>6</xdr:col>
      <xdr:colOff>1908175</xdr:colOff>
      <xdr:row>143</xdr:row>
      <xdr:rowOff>1271967</xdr:rowOff>
    </xdr:to>
    <xdr:pic>
      <xdr:nvPicPr>
        <xdr:cNvPr id="2166" name="Рисунок 2165">
          <a:extLst>
            <a:ext uri="{FF2B5EF4-FFF2-40B4-BE49-F238E27FC236}">
              <a16:creationId xmlns:a16="http://schemas.microsoft.com/office/drawing/2014/main" id="{5BCC1A75-81D3-44F8-AA61-96F226E156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4565766"/>
          <a:ext cx="1778000" cy="124855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144</xdr:row>
      <xdr:rowOff>25400</xdr:rowOff>
    </xdr:from>
    <xdr:to>
      <xdr:col>6</xdr:col>
      <xdr:colOff>1908175</xdr:colOff>
      <xdr:row>144</xdr:row>
      <xdr:rowOff>1803400</xdr:rowOff>
    </xdr:to>
    <xdr:pic>
      <xdr:nvPicPr>
        <xdr:cNvPr id="2168" name="Рисунок 2167">
          <a:extLst>
            <a:ext uri="{FF2B5EF4-FFF2-40B4-BE49-F238E27FC236}">
              <a16:creationId xmlns:a16="http://schemas.microsoft.com/office/drawing/2014/main" id="{336F64FA-85BD-475E-8428-93CD58F22E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5863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145</xdr:row>
      <xdr:rowOff>23118</xdr:rowOff>
    </xdr:from>
    <xdr:to>
      <xdr:col>6</xdr:col>
      <xdr:colOff>1908175</xdr:colOff>
      <xdr:row>145</xdr:row>
      <xdr:rowOff>1262779</xdr:rowOff>
    </xdr:to>
    <xdr:pic>
      <xdr:nvPicPr>
        <xdr:cNvPr id="2170" name="Рисунок 2169">
          <a:extLst>
            <a:ext uri="{FF2B5EF4-FFF2-40B4-BE49-F238E27FC236}">
              <a16:creationId xmlns:a16="http://schemas.microsoft.com/office/drawing/2014/main" id="{EBFDFD7D-364D-48B4-8AAD-A54B84D57F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7689668"/>
          <a:ext cx="1778000" cy="12396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146</xdr:row>
      <xdr:rowOff>25400</xdr:rowOff>
    </xdr:from>
    <xdr:to>
      <xdr:col>6</xdr:col>
      <xdr:colOff>1908175</xdr:colOff>
      <xdr:row>146</xdr:row>
      <xdr:rowOff>1803400</xdr:rowOff>
    </xdr:to>
    <xdr:pic>
      <xdr:nvPicPr>
        <xdr:cNvPr id="2172" name="Рисунок 2171">
          <a:extLst>
            <a:ext uri="{FF2B5EF4-FFF2-40B4-BE49-F238E27FC236}">
              <a16:creationId xmlns:a16="http://schemas.microsoft.com/office/drawing/2014/main" id="{F33029F2-4BBB-470F-AF19-7DB0518356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8977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147</xdr:row>
      <xdr:rowOff>25400</xdr:rowOff>
    </xdr:from>
    <xdr:to>
      <xdr:col>6</xdr:col>
      <xdr:colOff>1908175</xdr:colOff>
      <xdr:row>147</xdr:row>
      <xdr:rowOff>1803400</xdr:rowOff>
    </xdr:to>
    <xdr:pic>
      <xdr:nvPicPr>
        <xdr:cNvPr id="2174" name="Рисунок 2173">
          <a:extLst>
            <a:ext uri="{FF2B5EF4-FFF2-40B4-BE49-F238E27FC236}">
              <a16:creationId xmlns:a16="http://schemas.microsoft.com/office/drawing/2014/main" id="{08458146-6010-4D62-86A6-51FD48D30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0806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148</xdr:row>
      <xdr:rowOff>25400</xdr:rowOff>
    </xdr:from>
    <xdr:to>
      <xdr:col>6</xdr:col>
      <xdr:colOff>1908175</xdr:colOff>
      <xdr:row>148</xdr:row>
      <xdr:rowOff>1803400</xdr:rowOff>
    </xdr:to>
    <xdr:pic>
      <xdr:nvPicPr>
        <xdr:cNvPr id="2176" name="Рисунок 2175">
          <a:extLst>
            <a:ext uri="{FF2B5EF4-FFF2-40B4-BE49-F238E27FC236}">
              <a16:creationId xmlns:a16="http://schemas.microsoft.com/office/drawing/2014/main" id="{94C95229-C7D6-4417-BB24-BFD3346EF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2635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149</xdr:row>
      <xdr:rowOff>25549</xdr:rowOff>
    </xdr:from>
    <xdr:to>
      <xdr:col>6</xdr:col>
      <xdr:colOff>1908175</xdr:colOff>
      <xdr:row>149</xdr:row>
      <xdr:rowOff>1288917</xdr:rowOff>
    </xdr:to>
    <xdr:pic>
      <xdr:nvPicPr>
        <xdr:cNvPr id="2178" name="Рисунок 2177">
          <a:extLst>
            <a:ext uri="{FF2B5EF4-FFF2-40B4-BE49-F238E27FC236}">
              <a16:creationId xmlns:a16="http://schemas.microsoft.com/office/drawing/2014/main" id="{A84E6FCC-DDDA-4AD1-8C61-05ED76505F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4464374"/>
          <a:ext cx="1778000" cy="126336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150</xdr:row>
      <xdr:rowOff>23738</xdr:rowOff>
    </xdr:from>
    <xdr:to>
      <xdr:col>6</xdr:col>
      <xdr:colOff>1908175</xdr:colOff>
      <xdr:row>150</xdr:row>
      <xdr:rowOff>1281179</xdr:rowOff>
    </xdr:to>
    <xdr:pic>
      <xdr:nvPicPr>
        <xdr:cNvPr id="2180" name="Рисунок 2179">
          <a:extLst>
            <a:ext uri="{FF2B5EF4-FFF2-40B4-BE49-F238E27FC236}">
              <a16:creationId xmlns:a16="http://schemas.microsoft.com/office/drawing/2014/main" id="{2D00E7A1-B284-445D-A08E-D98FDDEA8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5777013"/>
          <a:ext cx="1778000" cy="125744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151</xdr:row>
      <xdr:rowOff>21555</xdr:rowOff>
    </xdr:from>
    <xdr:to>
      <xdr:col>6</xdr:col>
      <xdr:colOff>1908175</xdr:colOff>
      <xdr:row>151</xdr:row>
      <xdr:rowOff>1321471</xdr:rowOff>
    </xdr:to>
    <xdr:pic>
      <xdr:nvPicPr>
        <xdr:cNvPr id="2182" name="Рисунок 2181">
          <a:extLst>
            <a:ext uri="{FF2B5EF4-FFF2-40B4-BE49-F238E27FC236}">
              <a16:creationId xmlns:a16="http://schemas.microsoft.com/office/drawing/2014/main" id="{EE06AF1A-0E15-4F10-9FB0-6C4C0DB63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7079755"/>
          <a:ext cx="1778000" cy="129991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152</xdr:row>
      <xdr:rowOff>24557</xdr:rowOff>
    </xdr:from>
    <xdr:to>
      <xdr:col>6</xdr:col>
      <xdr:colOff>1908175</xdr:colOff>
      <xdr:row>152</xdr:row>
      <xdr:rowOff>1289900</xdr:rowOff>
    </xdr:to>
    <xdr:pic>
      <xdr:nvPicPr>
        <xdr:cNvPr id="2184" name="Рисунок 2183">
          <a:extLst>
            <a:ext uri="{FF2B5EF4-FFF2-40B4-BE49-F238E27FC236}">
              <a16:creationId xmlns:a16="http://schemas.microsoft.com/office/drawing/2014/main" id="{139EC32B-DB4D-4130-A49E-83B85C0F5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8425782"/>
          <a:ext cx="1778000" cy="126534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153</xdr:row>
      <xdr:rowOff>25400</xdr:rowOff>
    </xdr:from>
    <xdr:to>
      <xdr:col>6</xdr:col>
      <xdr:colOff>1908175</xdr:colOff>
      <xdr:row>153</xdr:row>
      <xdr:rowOff>1803400</xdr:rowOff>
    </xdr:to>
    <xdr:pic>
      <xdr:nvPicPr>
        <xdr:cNvPr id="2186" name="Рисунок 2185">
          <a:extLst>
            <a:ext uri="{FF2B5EF4-FFF2-40B4-BE49-F238E27FC236}">
              <a16:creationId xmlns:a16="http://schemas.microsoft.com/office/drawing/2014/main" id="{2B20FEB2-3C12-477B-A4C5-EFEC7A21C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39741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154</xdr:row>
      <xdr:rowOff>25400</xdr:rowOff>
    </xdr:from>
    <xdr:to>
      <xdr:col>6</xdr:col>
      <xdr:colOff>1908175</xdr:colOff>
      <xdr:row>154</xdr:row>
      <xdr:rowOff>1803400</xdr:rowOff>
    </xdr:to>
    <xdr:pic>
      <xdr:nvPicPr>
        <xdr:cNvPr id="2188" name="Рисунок 2187">
          <a:extLst>
            <a:ext uri="{FF2B5EF4-FFF2-40B4-BE49-F238E27FC236}">
              <a16:creationId xmlns:a16="http://schemas.microsoft.com/office/drawing/2014/main" id="{8FD78A61-50F7-40C9-A346-50D795610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1569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155</xdr:row>
      <xdr:rowOff>22721</xdr:rowOff>
    </xdr:from>
    <xdr:to>
      <xdr:col>6</xdr:col>
      <xdr:colOff>1908175</xdr:colOff>
      <xdr:row>155</xdr:row>
      <xdr:rowOff>1177433</xdr:rowOff>
    </xdr:to>
    <xdr:pic>
      <xdr:nvPicPr>
        <xdr:cNvPr id="2190" name="Рисунок 2189">
          <a:extLst>
            <a:ext uri="{FF2B5EF4-FFF2-40B4-BE49-F238E27FC236}">
              <a16:creationId xmlns:a16="http://schemas.microsoft.com/office/drawing/2014/main" id="{6A52762F-2A5A-49E1-A032-6862C0D33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3395996"/>
          <a:ext cx="1778000" cy="115471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156</xdr:row>
      <xdr:rowOff>25400</xdr:rowOff>
    </xdr:from>
    <xdr:to>
      <xdr:col>6</xdr:col>
      <xdr:colOff>1908175</xdr:colOff>
      <xdr:row>156</xdr:row>
      <xdr:rowOff>1803400</xdr:rowOff>
    </xdr:to>
    <xdr:pic>
      <xdr:nvPicPr>
        <xdr:cNvPr id="2192" name="Рисунок 2191">
          <a:extLst>
            <a:ext uri="{FF2B5EF4-FFF2-40B4-BE49-F238E27FC236}">
              <a16:creationId xmlns:a16="http://schemas.microsoft.com/office/drawing/2014/main" id="{D48A0F1A-716E-450F-B998-15BEE8D02B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4598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157</xdr:row>
      <xdr:rowOff>25400</xdr:rowOff>
    </xdr:from>
    <xdr:to>
      <xdr:col>6</xdr:col>
      <xdr:colOff>1908175</xdr:colOff>
      <xdr:row>157</xdr:row>
      <xdr:rowOff>1803400</xdr:rowOff>
    </xdr:to>
    <xdr:pic>
      <xdr:nvPicPr>
        <xdr:cNvPr id="2194" name="Рисунок 2193">
          <a:extLst>
            <a:ext uri="{FF2B5EF4-FFF2-40B4-BE49-F238E27FC236}">
              <a16:creationId xmlns:a16="http://schemas.microsoft.com/office/drawing/2014/main" id="{92132DBA-9EF9-4517-88DF-B2374CAA1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6427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158</xdr:row>
      <xdr:rowOff>22895</xdr:rowOff>
    </xdr:from>
    <xdr:to>
      <xdr:col>6</xdr:col>
      <xdr:colOff>1908175</xdr:colOff>
      <xdr:row>158</xdr:row>
      <xdr:rowOff>1167729</xdr:rowOff>
    </xdr:to>
    <xdr:pic>
      <xdr:nvPicPr>
        <xdr:cNvPr id="2196" name="Рисунок 2195">
          <a:extLst>
            <a:ext uri="{FF2B5EF4-FFF2-40B4-BE49-F238E27FC236}">
              <a16:creationId xmlns:a16="http://schemas.microsoft.com/office/drawing/2014/main" id="{BBC8650D-5FAA-42DD-B191-9571EC0A7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48253920"/>
          <a:ext cx="1778000" cy="114483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161</xdr:row>
      <xdr:rowOff>25400</xdr:rowOff>
    </xdr:from>
    <xdr:to>
      <xdr:col>6</xdr:col>
      <xdr:colOff>1908175</xdr:colOff>
      <xdr:row>161</xdr:row>
      <xdr:rowOff>1803400</xdr:rowOff>
    </xdr:to>
    <xdr:pic>
      <xdr:nvPicPr>
        <xdr:cNvPr id="2200" name="Рисунок 2199">
          <a:extLst>
            <a:ext uri="{FF2B5EF4-FFF2-40B4-BE49-F238E27FC236}">
              <a16:creationId xmlns:a16="http://schemas.microsoft.com/office/drawing/2014/main" id="{FC2C5938-12E6-420E-9ECC-8BBB5CBEC8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1294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162</xdr:row>
      <xdr:rowOff>25400</xdr:rowOff>
    </xdr:from>
    <xdr:to>
      <xdr:col>6</xdr:col>
      <xdr:colOff>1908175</xdr:colOff>
      <xdr:row>162</xdr:row>
      <xdr:rowOff>1803400</xdr:rowOff>
    </xdr:to>
    <xdr:pic>
      <xdr:nvPicPr>
        <xdr:cNvPr id="2202" name="Рисунок 2201">
          <a:extLst>
            <a:ext uri="{FF2B5EF4-FFF2-40B4-BE49-F238E27FC236}">
              <a16:creationId xmlns:a16="http://schemas.microsoft.com/office/drawing/2014/main" id="{49CFA79C-224B-4812-ADB5-0419CD4DE1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312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163</xdr:row>
      <xdr:rowOff>25400</xdr:rowOff>
    </xdr:from>
    <xdr:to>
      <xdr:col>6</xdr:col>
      <xdr:colOff>1908175</xdr:colOff>
      <xdr:row>163</xdr:row>
      <xdr:rowOff>1803400</xdr:rowOff>
    </xdr:to>
    <xdr:pic>
      <xdr:nvPicPr>
        <xdr:cNvPr id="2204" name="Рисунок 2203">
          <a:extLst>
            <a:ext uri="{FF2B5EF4-FFF2-40B4-BE49-F238E27FC236}">
              <a16:creationId xmlns:a16="http://schemas.microsoft.com/office/drawing/2014/main" id="{9DE93EC0-314E-4588-B401-6A99844B1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4952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164</xdr:row>
      <xdr:rowOff>25400</xdr:rowOff>
    </xdr:from>
    <xdr:to>
      <xdr:col>6</xdr:col>
      <xdr:colOff>1908175</xdr:colOff>
      <xdr:row>164</xdr:row>
      <xdr:rowOff>1803400</xdr:rowOff>
    </xdr:to>
    <xdr:pic>
      <xdr:nvPicPr>
        <xdr:cNvPr id="2206" name="Рисунок 2205">
          <a:extLst>
            <a:ext uri="{FF2B5EF4-FFF2-40B4-BE49-F238E27FC236}">
              <a16:creationId xmlns:a16="http://schemas.microsoft.com/office/drawing/2014/main" id="{22544F7D-2115-4549-9968-7121351D8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6781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165</xdr:row>
      <xdr:rowOff>25400</xdr:rowOff>
    </xdr:from>
    <xdr:to>
      <xdr:col>6</xdr:col>
      <xdr:colOff>1908175</xdr:colOff>
      <xdr:row>165</xdr:row>
      <xdr:rowOff>1803400</xdr:rowOff>
    </xdr:to>
    <xdr:pic>
      <xdr:nvPicPr>
        <xdr:cNvPr id="2208" name="Рисунок 2207">
          <a:extLst>
            <a:ext uri="{FF2B5EF4-FFF2-40B4-BE49-F238E27FC236}">
              <a16:creationId xmlns:a16="http://schemas.microsoft.com/office/drawing/2014/main" id="{977FC25A-576B-487B-B5C7-CA49A5CD0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58610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166</xdr:row>
      <xdr:rowOff>25400</xdr:rowOff>
    </xdr:from>
    <xdr:to>
      <xdr:col>6</xdr:col>
      <xdr:colOff>1908175</xdr:colOff>
      <xdr:row>166</xdr:row>
      <xdr:rowOff>1803400</xdr:rowOff>
    </xdr:to>
    <xdr:pic>
      <xdr:nvPicPr>
        <xdr:cNvPr id="2210" name="Рисунок 2209">
          <a:extLst>
            <a:ext uri="{FF2B5EF4-FFF2-40B4-BE49-F238E27FC236}">
              <a16:creationId xmlns:a16="http://schemas.microsoft.com/office/drawing/2014/main" id="{87127F70-2B5A-457F-85DC-47834F8B6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0438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169</xdr:row>
      <xdr:rowOff>25400</xdr:rowOff>
    </xdr:from>
    <xdr:to>
      <xdr:col>6</xdr:col>
      <xdr:colOff>1908175</xdr:colOff>
      <xdr:row>169</xdr:row>
      <xdr:rowOff>1803400</xdr:rowOff>
    </xdr:to>
    <xdr:pic>
      <xdr:nvPicPr>
        <xdr:cNvPr id="2212" name="Рисунок 2211">
          <a:extLst>
            <a:ext uri="{FF2B5EF4-FFF2-40B4-BE49-F238E27FC236}">
              <a16:creationId xmlns:a16="http://schemas.microsoft.com/office/drawing/2014/main" id="{098084D3-3462-4232-83F4-A7C27912D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410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170</xdr:row>
      <xdr:rowOff>25400</xdr:rowOff>
    </xdr:from>
    <xdr:to>
      <xdr:col>6</xdr:col>
      <xdr:colOff>1908175</xdr:colOff>
      <xdr:row>170</xdr:row>
      <xdr:rowOff>1803400</xdr:rowOff>
    </xdr:to>
    <xdr:pic>
      <xdr:nvPicPr>
        <xdr:cNvPr id="2214" name="Рисунок 2213">
          <a:extLst>
            <a:ext uri="{FF2B5EF4-FFF2-40B4-BE49-F238E27FC236}">
              <a16:creationId xmlns:a16="http://schemas.microsoft.com/office/drawing/2014/main" id="{BC627BDC-CA93-4A11-8529-C2A0A8C29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5239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171</xdr:row>
      <xdr:rowOff>22647</xdr:rowOff>
    </xdr:from>
    <xdr:to>
      <xdr:col>6</xdr:col>
      <xdr:colOff>1908175</xdr:colOff>
      <xdr:row>171</xdr:row>
      <xdr:rowOff>1501350</xdr:rowOff>
    </xdr:to>
    <xdr:pic>
      <xdr:nvPicPr>
        <xdr:cNvPr id="2216" name="Рисунок 2215">
          <a:extLst>
            <a:ext uri="{FF2B5EF4-FFF2-40B4-BE49-F238E27FC236}">
              <a16:creationId xmlns:a16="http://schemas.microsoft.com/office/drawing/2014/main" id="{70AB0CC0-D149-4D87-903B-308B37A63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7065547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172</xdr:row>
      <xdr:rowOff>25400</xdr:rowOff>
    </xdr:from>
    <xdr:to>
      <xdr:col>6</xdr:col>
      <xdr:colOff>1908175</xdr:colOff>
      <xdr:row>172</xdr:row>
      <xdr:rowOff>1803400</xdr:rowOff>
    </xdr:to>
    <xdr:pic>
      <xdr:nvPicPr>
        <xdr:cNvPr id="2218" name="Рисунок 2217">
          <a:extLst>
            <a:ext uri="{FF2B5EF4-FFF2-40B4-BE49-F238E27FC236}">
              <a16:creationId xmlns:a16="http://schemas.microsoft.com/office/drawing/2014/main" id="{3E7DE118-B838-4DE5-971F-92A85F07DC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8592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173</xdr:row>
      <xdr:rowOff>25623</xdr:rowOff>
    </xdr:from>
    <xdr:to>
      <xdr:col>6</xdr:col>
      <xdr:colOff>1908175</xdr:colOff>
      <xdr:row>173</xdr:row>
      <xdr:rowOff>1498400</xdr:rowOff>
    </xdr:to>
    <xdr:pic>
      <xdr:nvPicPr>
        <xdr:cNvPr id="2220" name="Рисунок 2219">
          <a:extLst>
            <a:ext uri="{FF2B5EF4-FFF2-40B4-BE49-F238E27FC236}">
              <a16:creationId xmlns:a16="http://schemas.microsoft.com/office/drawing/2014/main" id="{2B51744B-CA74-40A3-AD0C-709818DA4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0421323"/>
          <a:ext cx="1778000" cy="147277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174</xdr:row>
      <xdr:rowOff>25400</xdr:rowOff>
    </xdr:from>
    <xdr:to>
      <xdr:col>6</xdr:col>
      <xdr:colOff>1908175</xdr:colOff>
      <xdr:row>174</xdr:row>
      <xdr:rowOff>1803400</xdr:rowOff>
    </xdr:to>
    <xdr:pic>
      <xdr:nvPicPr>
        <xdr:cNvPr id="2222" name="Рисунок 2221">
          <a:extLst>
            <a:ext uri="{FF2B5EF4-FFF2-40B4-BE49-F238E27FC236}">
              <a16:creationId xmlns:a16="http://schemas.microsoft.com/office/drawing/2014/main" id="{8010D873-30B0-4DC2-80F8-96C437F01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1945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175</xdr:row>
      <xdr:rowOff>25400</xdr:rowOff>
    </xdr:from>
    <xdr:to>
      <xdr:col>6</xdr:col>
      <xdr:colOff>1908175</xdr:colOff>
      <xdr:row>175</xdr:row>
      <xdr:rowOff>1803400</xdr:rowOff>
    </xdr:to>
    <xdr:pic>
      <xdr:nvPicPr>
        <xdr:cNvPr id="2224" name="Рисунок 2223">
          <a:extLst>
            <a:ext uri="{FF2B5EF4-FFF2-40B4-BE49-F238E27FC236}">
              <a16:creationId xmlns:a16="http://schemas.microsoft.com/office/drawing/2014/main" id="{E0EDBF37-836B-4F5A-9E34-4D22E1123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377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178</xdr:row>
      <xdr:rowOff>25400</xdr:rowOff>
    </xdr:from>
    <xdr:to>
      <xdr:col>6</xdr:col>
      <xdr:colOff>1908175</xdr:colOff>
      <xdr:row>178</xdr:row>
      <xdr:rowOff>1803400</xdr:rowOff>
    </xdr:to>
    <xdr:pic>
      <xdr:nvPicPr>
        <xdr:cNvPr id="2228" name="Рисунок 2227">
          <a:extLst>
            <a:ext uri="{FF2B5EF4-FFF2-40B4-BE49-F238E27FC236}">
              <a16:creationId xmlns:a16="http://schemas.microsoft.com/office/drawing/2014/main" id="{78B4A100-0997-4523-9B75-676C81427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8003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179</xdr:row>
      <xdr:rowOff>25400</xdr:rowOff>
    </xdr:from>
    <xdr:to>
      <xdr:col>6</xdr:col>
      <xdr:colOff>1908175</xdr:colOff>
      <xdr:row>179</xdr:row>
      <xdr:rowOff>1803400</xdr:rowOff>
    </xdr:to>
    <xdr:pic>
      <xdr:nvPicPr>
        <xdr:cNvPr id="2230" name="Рисунок 2229">
          <a:extLst>
            <a:ext uri="{FF2B5EF4-FFF2-40B4-BE49-F238E27FC236}">
              <a16:creationId xmlns:a16="http://schemas.microsoft.com/office/drawing/2014/main" id="{BDA78A0B-B12E-412E-9E75-4988886AD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9831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180</xdr:row>
      <xdr:rowOff>25400</xdr:rowOff>
    </xdr:from>
    <xdr:to>
      <xdr:col>6</xdr:col>
      <xdr:colOff>1908175</xdr:colOff>
      <xdr:row>180</xdr:row>
      <xdr:rowOff>1803400</xdr:rowOff>
    </xdr:to>
    <xdr:pic>
      <xdr:nvPicPr>
        <xdr:cNvPr id="2232" name="Рисунок 2231">
          <a:extLst>
            <a:ext uri="{FF2B5EF4-FFF2-40B4-BE49-F238E27FC236}">
              <a16:creationId xmlns:a16="http://schemas.microsoft.com/office/drawing/2014/main" id="{135E4C5C-D885-46AE-98D3-E13EFD2A9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1660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181</xdr:row>
      <xdr:rowOff>25400</xdr:rowOff>
    </xdr:from>
    <xdr:to>
      <xdr:col>6</xdr:col>
      <xdr:colOff>1908175</xdr:colOff>
      <xdr:row>181</xdr:row>
      <xdr:rowOff>1803400</xdr:rowOff>
    </xdr:to>
    <xdr:pic>
      <xdr:nvPicPr>
        <xdr:cNvPr id="2234" name="Рисунок 2233">
          <a:extLst>
            <a:ext uri="{FF2B5EF4-FFF2-40B4-BE49-F238E27FC236}">
              <a16:creationId xmlns:a16="http://schemas.microsoft.com/office/drawing/2014/main" id="{08AAC202-D12B-461E-9D25-3795750E8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3489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182</xdr:row>
      <xdr:rowOff>25400</xdr:rowOff>
    </xdr:from>
    <xdr:to>
      <xdr:col>6</xdr:col>
      <xdr:colOff>1908175</xdr:colOff>
      <xdr:row>182</xdr:row>
      <xdr:rowOff>1803400</xdr:rowOff>
    </xdr:to>
    <xdr:pic>
      <xdr:nvPicPr>
        <xdr:cNvPr id="2236" name="Рисунок 2235">
          <a:extLst>
            <a:ext uri="{FF2B5EF4-FFF2-40B4-BE49-F238E27FC236}">
              <a16:creationId xmlns:a16="http://schemas.microsoft.com/office/drawing/2014/main" id="{15325222-0AFD-4671-897D-5932B623C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5318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183</xdr:row>
      <xdr:rowOff>25400</xdr:rowOff>
    </xdr:from>
    <xdr:to>
      <xdr:col>6</xdr:col>
      <xdr:colOff>1908175</xdr:colOff>
      <xdr:row>183</xdr:row>
      <xdr:rowOff>1803400</xdr:rowOff>
    </xdr:to>
    <xdr:pic>
      <xdr:nvPicPr>
        <xdr:cNvPr id="2238" name="Рисунок 2237">
          <a:extLst>
            <a:ext uri="{FF2B5EF4-FFF2-40B4-BE49-F238E27FC236}">
              <a16:creationId xmlns:a16="http://schemas.microsoft.com/office/drawing/2014/main" id="{4DFCFE97-E382-4D15-8194-0F217E25D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7147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184</xdr:row>
      <xdr:rowOff>25400</xdr:rowOff>
    </xdr:from>
    <xdr:to>
      <xdr:col>6</xdr:col>
      <xdr:colOff>1908175</xdr:colOff>
      <xdr:row>184</xdr:row>
      <xdr:rowOff>1803400</xdr:rowOff>
    </xdr:to>
    <xdr:pic>
      <xdr:nvPicPr>
        <xdr:cNvPr id="2240" name="Рисунок 2239">
          <a:extLst>
            <a:ext uri="{FF2B5EF4-FFF2-40B4-BE49-F238E27FC236}">
              <a16:creationId xmlns:a16="http://schemas.microsoft.com/office/drawing/2014/main" id="{AFB1B297-9383-47D4-81FB-7F4178D69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8897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185</xdr:row>
      <xdr:rowOff>25400</xdr:rowOff>
    </xdr:from>
    <xdr:to>
      <xdr:col>6</xdr:col>
      <xdr:colOff>1908175</xdr:colOff>
      <xdr:row>185</xdr:row>
      <xdr:rowOff>1803400</xdr:rowOff>
    </xdr:to>
    <xdr:pic>
      <xdr:nvPicPr>
        <xdr:cNvPr id="2242" name="Рисунок 2241">
          <a:extLst>
            <a:ext uri="{FF2B5EF4-FFF2-40B4-BE49-F238E27FC236}">
              <a16:creationId xmlns:a16="http://schemas.microsoft.com/office/drawing/2014/main" id="{AADDC768-4DA2-4744-956E-D1D66C625F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0804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186</xdr:row>
      <xdr:rowOff>25400</xdr:rowOff>
    </xdr:from>
    <xdr:to>
      <xdr:col>6</xdr:col>
      <xdr:colOff>1908175</xdr:colOff>
      <xdr:row>186</xdr:row>
      <xdr:rowOff>1803400</xdr:rowOff>
    </xdr:to>
    <xdr:pic>
      <xdr:nvPicPr>
        <xdr:cNvPr id="2244" name="Рисунок 2243">
          <a:extLst>
            <a:ext uri="{FF2B5EF4-FFF2-40B4-BE49-F238E27FC236}">
              <a16:creationId xmlns:a16="http://schemas.microsoft.com/office/drawing/2014/main" id="{66F35E1C-79C4-4DC4-BAFC-DC3C3CDA7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2633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187</xdr:row>
      <xdr:rowOff>25400</xdr:rowOff>
    </xdr:from>
    <xdr:to>
      <xdr:col>6</xdr:col>
      <xdr:colOff>1908175</xdr:colOff>
      <xdr:row>187</xdr:row>
      <xdr:rowOff>1803400</xdr:rowOff>
    </xdr:to>
    <xdr:pic>
      <xdr:nvPicPr>
        <xdr:cNvPr id="2246" name="Рисунок 2245">
          <a:extLst>
            <a:ext uri="{FF2B5EF4-FFF2-40B4-BE49-F238E27FC236}">
              <a16:creationId xmlns:a16="http://schemas.microsoft.com/office/drawing/2014/main" id="{7F496031-D6AB-4F18-8534-925AF8F8E2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4462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188</xdr:row>
      <xdr:rowOff>25400</xdr:rowOff>
    </xdr:from>
    <xdr:to>
      <xdr:col>6</xdr:col>
      <xdr:colOff>1908175</xdr:colOff>
      <xdr:row>188</xdr:row>
      <xdr:rowOff>1803400</xdr:rowOff>
    </xdr:to>
    <xdr:pic>
      <xdr:nvPicPr>
        <xdr:cNvPr id="2248" name="Рисунок 2247">
          <a:extLst>
            <a:ext uri="{FF2B5EF4-FFF2-40B4-BE49-F238E27FC236}">
              <a16:creationId xmlns:a16="http://schemas.microsoft.com/office/drawing/2014/main" id="{6BEE8AA2-2346-4D2B-B316-4861D207E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6291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189</xdr:row>
      <xdr:rowOff>25400</xdr:rowOff>
    </xdr:from>
    <xdr:to>
      <xdr:col>6</xdr:col>
      <xdr:colOff>1908175</xdr:colOff>
      <xdr:row>189</xdr:row>
      <xdr:rowOff>1803400</xdr:rowOff>
    </xdr:to>
    <xdr:pic>
      <xdr:nvPicPr>
        <xdr:cNvPr id="2250" name="Рисунок 2249">
          <a:extLst>
            <a:ext uri="{FF2B5EF4-FFF2-40B4-BE49-F238E27FC236}">
              <a16:creationId xmlns:a16="http://schemas.microsoft.com/office/drawing/2014/main" id="{D7AEBA8D-2FB6-4A1C-8417-A7787E6B7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8119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190</xdr:row>
      <xdr:rowOff>25400</xdr:rowOff>
    </xdr:from>
    <xdr:to>
      <xdr:col>6</xdr:col>
      <xdr:colOff>1908175</xdr:colOff>
      <xdr:row>190</xdr:row>
      <xdr:rowOff>1803400</xdr:rowOff>
    </xdr:to>
    <xdr:pic>
      <xdr:nvPicPr>
        <xdr:cNvPr id="2252" name="Рисунок 2251">
          <a:extLst>
            <a:ext uri="{FF2B5EF4-FFF2-40B4-BE49-F238E27FC236}">
              <a16:creationId xmlns:a16="http://schemas.microsoft.com/office/drawing/2014/main" id="{0D2FD25F-963A-47BD-BD69-C9F25FD968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9948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191</xdr:row>
      <xdr:rowOff>25400</xdr:rowOff>
    </xdr:from>
    <xdr:to>
      <xdr:col>6</xdr:col>
      <xdr:colOff>1908175</xdr:colOff>
      <xdr:row>191</xdr:row>
      <xdr:rowOff>1803400</xdr:rowOff>
    </xdr:to>
    <xdr:pic>
      <xdr:nvPicPr>
        <xdr:cNvPr id="2254" name="Рисунок 2253">
          <a:extLst>
            <a:ext uri="{FF2B5EF4-FFF2-40B4-BE49-F238E27FC236}">
              <a16:creationId xmlns:a16="http://schemas.microsoft.com/office/drawing/2014/main" id="{5ED02BA0-5A6E-4EBF-B520-DBD3FEF15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17774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193</xdr:row>
      <xdr:rowOff>25400</xdr:rowOff>
    </xdr:from>
    <xdr:to>
      <xdr:col>6</xdr:col>
      <xdr:colOff>1908175</xdr:colOff>
      <xdr:row>193</xdr:row>
      <xdr:rowOff>1803400</xdr:rowOff>
    </xdr:to>
    <xdr:pic>
      <xdr:nvPicPr>
        <xdr:cNvPr id="2256" name="Рисунок 2255">
          <a:extLst>
            <a:ext uri="{FF2B5EF4-FFF2-40B4-BE49-F238E27FC236}">
              <a16:creationId xmlns:a16="http://schemas.microsoft.com/office/drawing/2014/main" id="{156FAE4B-EA18-4171-9463-AE7279349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39872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196</xdr:row>
      <xdr:rowOff>25400</xdr:rowOff>
    </xdr:from>
    <xdr:to>
      <xdr:col>6</xdr:col>
      <xdr:colOff>1908175</xdr:colOff>
      <xdr:row>196</xdr:row>
      <xdr:rowOff>1803400</xdr:rowOff>
    </xdr:to>
    <xdr:pic>
      <xdr:nvPicPr>
        <xdr:cNvPr id="2258" name="Рисунок 2257">
          <a:extLst>
            <a:ext uri="{FF2B5EF4-FFF2-40B4-BE49-F238E27FC236}">
              <a16:creationId xmlns:a16="http://schemas.microsoft.com/office/drawing/2014/main" id="{68D0DEC4-8862-49F7-AA26-700367DF5E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657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197</xdr:row>
      <xdr:rowOff>22994</xdr:rowOff>
    </xdr:from>
    <xdr:to>
      <xdr:col>6</xdr:col>
      <xdr:colOff>1908175</xdr:colOff>
      <xdr:row>197</xdr:row>
      <xdr:rowOff>1348592</xdr:rowOff>
    </xdr:to>
    <xdr:pic>
      <xdr:nvPicPr>
        <xdr:cNvPr id="2260" name="Рисунок 2259">
          <a:extLst>
            <a:ext uri="{FF2B5EF4-FFF2-40B4-BE49-F238E27FC236}">
              <a16:creationId xmlns:a16="http://schemas.microsoft.com/office/drawing/2014/main" id="{08210C5E-AD26-4AB9-9ACE-857F068A5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8404394"/>
          <a:ext cx="1778000" cy="132559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198</xdr:row>
      <xdr:rowOff>21282</xdr:rowOff>
    </xdr:from>
    <xdr:to>
      <xdr:col>6</xdr:col>
      <xdr:colOff>1908175</xdr:colOff>
      <xdr:row>198</xdr:row>
      <xdr:rowOff>1283662</xdr:rowOff>
    </xdr:to>
    <xdr:pic>
      <xdr:nvPicPr>
        <xdr:cNvPr id="2262" name="Рисунок 2261">
          <a:extLst>
            <a:ext uri="{FF2B5EF4-FFF2-40B4-BE49-F238E27FC236}">
              <a16:creationId xmlns:a16="http://schemas.microsoft.com/office/drawing/2014/main" id="{53EF3DBA-B183-4D56-BCC7-B6D4CC49F7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09774282"/>
          <a:ext cx="1778000" cy="126238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199</xdr:row>
      <xdr:rowOff>25400</xdr:rowOff>
    </xdr:from>
    <xdr:to>
      <xdr:col>6</xdr:col>
      <xdr:colOff>1908175</xdr:colOff>
      <xdr:row>199</xdr:row>
      <xdr:rowOff>1803400</xdr:rowOff>
    </xdr:to>
    <xdr:pic>
      <xdr:nvPicPr>
        <xdr:cNvPr id="2264" name="Рисунок 2263">
          <a:extLst>
            <a:ext uri="{FF2B5EF4-FFF2-40B4-BE49-F238E27FC236}">
              <a16:creationId xmlns:a16="http://schemas.microsoft.com/office/drawing/2014/main" id="{57E2374E-8508-460F-8E0E-D4F7A0D57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1083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200</xdr:row>
      <xdr:rowOff>25400</xdr:rowOff>
    </xdr:from>
    <xdr:to>
      <xdr:col>6</xdr:col>
      <xdr:colOff>1908175</xdr:colOff>
      <xdr:row>200</xdr:row>
      <xdr:rowOff>1803400</xdr:rowOff>
    </xdr:to>
    <xdr:pic>
      <xdr:nvPicPr>
        <xdr:cNvPr id="2266" name="Рисунок 2265">
          <a:extLst>
            <a:ext uri="{FF2B5EF4-FFF2-40B4-BE49-F238E27FC236}">
              <a16:creationId xmlns:a16="http://schemas.microsoft.com/office/drawing/2014/main" id="{EE2923A5-3447-487F-B941-BECFEA3806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2912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201</xdr:row>
      <xdr:rowOff>25400</xdr:rowOff>
    </xdr:from>
    <xdr:to>
      <xdr:col>6</xdr:col>
      <xdr:colOff>1908175</xdr:colOff>
      <xdr:row>201</xdr:row>
      <xdr:rowOff>1803400</xdr:rowOff>
    </xdr:to>
    <xdr:pic>
      <xdr:nvPicPr>
        <xdr:cNvPr id="2268" name="Рисунок 2267">
          <a:extLst>
            <a:ext uri="{FF2B5EF4-FFF2-40B4-BE49-F238E27FC236}">
              <a16:creationId xmlns:a16="http://schemas.microsoft.com/office/drawing/2014/main" id="{9404CF66-ACB6-4196-BD8E-1EE177423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4740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202</xdr:row>
      <xdr:rowOff>25400</xdr:rowOff>
    </xdr:from>
    <xdr:to>
      <xdr:col>6</xdr:col>
      <xdr:colOff>1908175</xdr:colOff>
      <xdr:row>202</xdr:row>
      <xdr:rowOff>1803400</xdr:rowOff>
    </xdr:to>
    <xdr:pic>
      <xdr:nvPicPr>
        <xdr:cNvPr id="2270" name="Рисунок 2269">
          <a:extLst>
            <a:ext uri="{FF2B5EF4-FFF2-40B4-BE49-F238E27FC236}">
              <a16:creationId xmlns:a16="http://schemas.microsoft.com/office/drawing/2014/main" id="{ECB2F27D-F3F7-42BE-933D-1616C119F3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6569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203</xdr:row>
      <xdr:rowOff>25400</xdr:rowOff>
    </xdr:from>
    <xdr:to>
      <xdr:col>6</xdr:col>
      <xdr:colOff>1908175</xdr:colOff>
      <xdr:row>203</xdr:row>
      <xdr:rowOff>1803400</xdr:rowOff>
    </xdr:to>
    <xdr:pic>
      <xdr:nvPicPr>
        <xdr:cNvPr id="2272" name="Рисунок 2271">
          <a:extLst>
            <a:ext uri="{FF2B5EF4-FFF2-40B4-BE49-F238E27FC236}">
              <a16:creationId xmlns:a16="http://schemas.microsoft.com/office/drawing/2014/main" id="{D7021ED0-1A2D-4BEF-928C-D2CA4206B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18398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204</xdr:row>
      <xdr:rowOff>25400</xdr:rowOff>
    </xdr:from>
    <xdr:to>
      <xdr:col>6</xdr:col>
      <xdr:colOff>1908175</xdr:colOff>
      <xdr:row>204</xdr:row>
      <xdr:rowOff>1803400</xdr:rowOff>
    </xdr:to>
    <xdr:pic>
      <xdr:nvPicPr>
        <xdr:cNvPr id="2274" name="Рисунок 2273">
          <a:extLst>
            <a:ext uri="{FF2B5EF4-FFF2-40B4-BE49-F238E27FC236}">
              <a16:creationId xmlns:a16="http://schemas.microsoft.com/office/drawing/2014/main" id="{38BA48F7-EC2A-4E63-9033-2737C436B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0227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205</xdr:row>
      <xdr:rowOff>25400</xdr:rowOff>
    </xdr:from>
    <xdr:to>
      <xdr:col>6</xdr:col>
      <xdr:colOff>1908175</xdr:colOff>
      <xdr:row>205</xdr:row>
      <xdr:rowOff>1803400</xdr:rowOff>
    </xdr:to>
    <xdr:pic>
      <xdr:nvPicPr>
        <xdr:cNvPr id="2276" name="Рисунок 2275">
          <a:extLst>
            <a:ext uri="{FF2B5EF4-FFF2-40B4-BE49-F238E27FC236}">
              <a16:creationId xmlns:a16="http://schemas.microsoft.com/office/drawing/2014/main" id="{0EB414D5-A6D4-4690-8D90-AEF253D8F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2056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206</xdr:row>
      <xdr:rowOff>25400</xdr:rowOff>
    </xdr:from>
    <xdr:to>
      <xdr:col>6</xdr:col>
      <xdr:colOff>1908175</xdr:colOff>
      <xdr:row>206</xdr:row>
      <xdr:rowOff>1803400</xdr:rowOff>
    </xdr:to>
    <xdr:pic>
      <xdr:nvPicPr>
        <xdr:cNvPr id="2278" name="Рисунок 2277">
          <a:extLst>
            <a:ext uri="{FF2B5EF4-FFF2-40B4-BE49-F238E27FC236}">
              <a16:creationId xmlns:a16="http://schemas.microsoft.com/office/drawing/2014/main" id="{F17AE4AF-7D7C-4910-A0A6-519CCA8D18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3884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207</xdr:row>
      <xdr:rowOff>25400</xdr:rowOff>
    </xdr:from>
    <xdr:to>
      <xdr:col>6</xdr:col>
      <xdr:colOff>1908175</xdr:colOff>
      <xdr:row>207</xdr:row>
      <xdr:rowOff>1803400</xdr:rowOff>
    </xdr:to>
    <xdr:pic>
      <xdr:nvPicPr>
        <xdr:cNvPr id="2280" name="Рисунок 2279">
          <a:extLst>
            <a:ext uri="{FF2B5EF4-FFF2-40B4-BE49-F238E27FC236}">
              <a16:creationId xmlns:a16="http://schemas.microsoft.com/office/drawing/2014/main" id="{27F6A36E-87FA-40D5-B4DB-445C6CF23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5713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208</xdr:row>
      <xdr:rowOff>25400</xdr:rowOff>
    </xdr:from>
    <xdr:to>
      <xdr:col>6</xdr:col>
      <xdr:colOff>1908175</xdr:colOff>
      <xdr:row>208</xdr:row>
      <xdr:rowOff>1803400</xdr:rowOff>
    </xdr:to>
    <xdr:pic>
      <xdr:nvPicPr>
        <xdr:cNvPr id="2282" name="Рисунок 2281">
          <a:extLst>
            <a:ext uri="{FF2B5EF4-FFF2-40B4-BE49-F238E27FC236}">
              <a16:creationId xmlns:a16="http://schemas.microsoft.com/office/drawing/2014/main" id="{A766022E-9875-4B79-8431-B200028B7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7542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209</xdr:row>
      <xdr:rowOff>25400</xdr:rowOff>
    </xdr:from>
    <xdr:to>
      <xdr:col>6</xdr:col>
      <xdr:colOff>1908175</xdr:colOff>
      <xdr:row>209</xdr:row>
      <xdr:rowOff>1803400</xdr:rowOff>
    </xdr:to>
    <xdr:pic>
      <xdr:nvPicPr>
        <xdr:cNvPr id="2284" name="Рисунок 2283">
          <a:extLst>
            <a:ext uri="{FF2B5EF4-FFF2-40B4-BE49-F238E27FC236}">
              <a16:creationId xmlns:a16="http://schemas.microsoft.com/office/drawing/2014/main" id="{4820BE8B-3391-4C54-B3F2-15AE89FE06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9371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210</xdr:row>
      <xdr:rowOff>25400</xdr:rowOff>
    </xdr:from>
    <xdr:to>
      <xdr:col>6</xdr:col>
      <xdr:colOff>1908175</xdr:colOff>
      <xdr:row>210</xdr:row>
      <xdr:rowOff>1803400</xdr:rowOff>
    </xdr:to>
    <xdr:pic>
      <xdr:nvPicPr>
        <xdr:cNvPr id="2286" name="Рисунок 2285">
          <a:extLst>
            <a:ext uri="{FF2B5EF4-FFF2-40B4-BE49-F238E27FC236}">
              <a16:creationId xmlns:a16="http://schemas.microsoft.com/office/drawing/2014/main" id="{EA547ADA-CB46-425A-89D2-F104638CA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1200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211</xdr:row>
      <xdr:rowOff>25400</xdr:rowOff>
    </xdr:from>
    <xdr:to>
      <xdr:col>6</xdr:col>
      <xdr:colOff>1908175</xdr:colOff>
      <xdr:row>211</xdr:row>
      <xdr:rowOff>1803400</xdr:rowOff>
    </xdr:to>
    <xdr:pic>
      <xdr:nvPicPr>
        <xdr:cNvPr id="2288" name="Рисунок 2287">
          <a:extLst>
            <a:ext uri="{FF2B5EF4-FFF2-40B4-BE49-F238E27FC236}">
              <a16:creationId xmlns:a16="http://schemas.microsoft.com/office/drawing/2014/main" id="{FAE97904-9B85-4BAB-AEDD-545FA2452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3028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212</xdr:row>
      <xdr:rowOff>25400</xdr:rowOff>
    </xdr:from>
    <xdr:to>
      <xdr:col>6</xdr:col>
      <xdr:colOff>1908175</xdr:colOff>
      <xdr:row>212</xdr:row>
      <xdr:rowOff>1803400</xdr:rowOff>
    </xdr:to>
    <xdr:pic>
      <xdr:nvPicPr>
        <xdr:cNvPr id="2290" name="Рисунок 2289">
          <a:extLst>
            <a:ext uri="{FF2B5EF4-FFF2-40B4-BE49-F238E27FC236}">
              <a16:creationId xmlns:a16="http://schemas.microsoft.com/office/drawing/2014/main" id="{1E8E8147-D8D9-4FFE-BA0E-0BEB421C9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4857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213</xdr:row>
      <xdr:rowOff>25400</xdr:rowOff>
    </xdr:from>
    <xdr:to>
      <xdr:col>6</xdr:col>
      <xdr:colOff>1908175</xdr:colOff>
      <xdr:row>213</xdr:row>
      <xdr:rowOff>1803400</xdr:rowOff>
    </xdr:to>
    <xdr:pic>
      <xdr:nvPicPr>
        <xdr:cNvPr id="2292" name="Рисунок 2291">
          <a:extLst>
            <a:ext uri="{FF2B5EF4-FFF2-40B4-BE49-F238E27FC236}">
              <a16:creationId xmlns:a16="http://schemas.microsoft.com/office/drawing/2014/main" id="{242DA48B-C871-40AA-BAFE-8D7F030EC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6686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214</xdr:row>
      <xdr:rowOff>22746</xdr:rowOff>
    </xdr:from>
    <xdr:to>
      <xdr:col>6</xdr:col>
      <xdr:colOff>1908175</xdr:colOff>
      <xdr:row>214</xdr:row>
      <xdr:rowOff>1415513</xdr:rowOff>
    </xdr:to>
    <xdr:pic>
      <xdr:nvPicPr>
        <xdr:cNvPr id="2294" name="Рисунок 2293">
          <a:extLst>
            <a:ext uri="{FF2B5EF4-FFF2-40B4-BE49-F238E27FC236}">
              <a16:creationId xmlns:a16="http://schemas.microsoft.com/office/drawing/2014/main" id="{2D4B7338-0B9C-4971-B772-94CF947C4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8512671"/>
          <a:ext cx="1778000" cy="139276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215</xdr:row>
      <xdr:rowOff>22721</xdr:rowOff>
    </xdr:from>
    <xdr:to>
      <xdr:col>6</xdr:col>
      <xdr:colOff>1908175</xdr:colOff>
      <xdr:row>215</xdr:row>
      <xdr:rowOff>1444133</xdr:rowOff>
    </xdr:to>
    <xdr:pic>
      <xdr:nvPicPr>
        <xdr:cNvPr id="2296" name="Рисунок 2295">
          <a:extLst>
            <a:ext uri="{FF2B5EF4-FFF2-40B4-BE49-F238E27FC236}">
              <a16:creationId xmlns:a16="http://schemas.microsoft.com/office/drawing/2014/main" id="{CAB4001C-3754-4813-9582-822F6380A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39950921"/>
          <a:ext cx="1778000" cy="142141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216</xdr:row>
      <xdr:rowOff>25400</xdr:rowOff>
    </xdr:from>
    <xdr:to>
      <xdr:col>6</xdr:col>
      <xdr:colOff>1908175</xdr:colOff>
      <xdr:row>216</xdr:row>
      <xdr:rowOff>1803400</xdr:rowOff>
    </xdr:to>
    <xdr:pic>
      <xdr:nvPicPr>
        <xdr:cNvPr id="2298" name="Рисунок 2297">
          <a:extLst>
            <a:ext uri="{FF2B5EF4-FFF2-40B4-BE49-F238E27FC236}">
              <a16:creationId xmlns:a16="http://schemas.microsoft.com/office/drawing/2014/main" id="{A69F37CA-2C7F-4AC1-B6CD-A2FC9E03F8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1420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217</xdr:row>
      <xdr:rowOff>25400</xdr:rowOff>
    </xdr:from>
    <xdr:to>
      <xdr:col>6</xdr:col>
      <xdr:colOff>1908175</xdr:colOff>
      <xdr:row>217</xdr:row>
      <xdr:rowOff>1803400</xdr:rowOff>
    </xdr:to>
    <xdr:pic>
      <xdr:nvPicPr>
        <xdr:cNvPr id="2300" name="Рисунок 2299">
          <a:extLst>
            <a:ext uri="{FF2B5EF4-FFF2-40B4-BE49-F238E27FC236}">
              <a16:creationId xmlns:a16="http://schemas.microsoft.com/office/drawing/2014/main" id="{4957FBE3-EA22-4661-BAD2-337AC532F2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3249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218</xdr:row>
      <xdr:rowOff>25400</xdr:rowOff>
    </xdr:from>
    <xdr:to>
      <xdr:col>6</xdr:col>
      <xdr:colOff>1908175</xdr:colOff>
      <xdr:row>218</xdr:row>
      <xdr:rowOff>1803400</xdr:rowOff>
    </xdr:to>
    <xdr:pic>
      <xdr:nvPicPr>
        <xdr:cNvPr id="2302" name="Рисунок 2301">
          <a:extLst>
            <a:ext uri="{FF2B5EF4-FFF2-40B4-BE49-F238E27FC236}">
              <a16:creationId xmlns:a16="http://schemas.microsoft.com/office/drawing/2014/main" id="{CAAE8594-07E1-4C46-B06E-15206E640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5078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219</xdr:row>
      <xdr:rowOff>25400</xdr:rowOff>
    </xdr:from>
    <xdr:to>
      <xdr:col>6</xdr:col>
      <xdr:colOff>1908175</xdr:colOff>
      <xdr:row>219</xdr:row>
      <xdr:rowOff>1803400</xdr:rowOff>
    </xdr:to>
    <xdr:pic>
      <xdr:nvPicPr>
        <xdr:cNvPr id="2304" name="Рисунок 2303">
          <a:extLst>
            <a:ext uri="{FF2B5EF4-FFF2-40B4-BE49-F238E27FC236}">
              <a16:creationId xmlns:a16="http://schemas.microsoft.com/office/drawing/2014/main" id="{D09350E5-D20D-4C09-A474-B0F071324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6906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220</xdr:row>
      <xdr:rowOff>25400</xdr:rowOff>
    </xdr:from>
    <xdr:to>
      <xdr:col>6</xdr:col>
      <xdr:colOff>1908175</xdr:colOff>
      <xdr:row>220</xdr:row>
      <xdr:rowOff>1803400</xdr:rowOff>
    </xdr:to>
    <xdr:pic>
      <xdr:nvPicPr>
        <xdr:cNvPr id="2306" name="Рисунок 2305">
          <a:extLst>
            <a:ext uri="{FF2B5EF4-FFF2-40B4-BE49-F238E27FC236}">
              <a16:creationId xmlns:a16="http://schemas.microsoft.com/office/drawing/2014/main" id="{F17AE1AF-E0EE-4460-858D-76469B9D90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4873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221</xdr:row>
      <xdr:rowOff>25400</xdr:rowOff>
    </xdr:from>
    <xdr:to>
      <xdr:col>6</xdr:col>
      <xdr:colOff>1908175</xdr:colOff>
      <xdr:row>221</xdr:row>
      <xdr:rowOff>1803400</xdr:rowOff>
    </xdr:to>
    <xdr:pic>
      <xdr:nvPicPr>
        <xdr:cNvPr id="2308" name="Рисунок 2307">
          <a:extLst>
            <a:ext uri="{FF2B5EF4-FFF2-40B4-BE49-F238E27FC236}">
              <a16:creationId xmlns:a16="http://schemas.microsoft.com/office/drawing/2014/main" id="{E4A17FF1-F550-41BB-9C21-289F01EF1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0564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224</xdr:row>
      <xdr:rowOff>25400</xdr:rowOff>
    </xdr:from>
    <xdr:to>
      <xdr:col>6</xdr:col>
      <xdr:colOff>1908175</xdr:colOff>
      <xdr:row>224</xdr:row>
      <xdr:rowOff>1803400</xdr:rowOff>
    </xdr:to>
    <xdr:pic>
      <xdr:nvPicPr>
        <xdr:cNvPr id="2312" name="Рисунок 2311">
          <a:extLst>
            <a:ext uri="{FF2B5EF4-FFF2-40B4-BE49-F238E27FC236}">
              <a16:creationId xmlns:a16="http://schemas.microsoft.com/office/drawing/2014/main" id="{A74EE3BC-0631-4DC7-87C3-2F525E7AA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4984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227</xdr:row>
      <xdr:rowOff>25400</xdr:rowOff>
    </xdr:from>
    <xdr:to>
      <xdr:col>6</xdr:col>
      <xdr:colOff>1908175</xdr:colOff>
      <xdr:row>227</xdr:row>
      <xdr:rowOff>1803400</xdr:rowOff>
    </xdr:to>
    <xdr:pic>
      <xdr:nvPicPr>
        <xdr:cNvPr id="2316" name="Рисунок 2315">
          <a:extLst>
            <a:ext uri="{FF2B5EF4-FFF2-40B4-BE49-F238E27FC236}">
              <a16:creationId xmlns:a16="http://schemas.microsoft.com/office/drawing/2014/main" id="{21FF8AC7-BF0E-4803-AEC1-EFCF15C6F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59403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228</xdr:row>
      <xdr:rowOff>25400</xdr:rowOff>
    </xdr:from>
    <xdr:to>
      <xdr:col>6</xdr:col>
      <xdr:colOff>1908175</xdr:colOff>
      <xdr:row>228</xdr:row>
      <xdr:rowOff>1803400</xdr:rowOff>
    </xdr:to>
    <xdr:pic>
      <xdr:nvPicPr>
        <xdr:cNvPr id="2318" name="Рисунок 2317">
          <a:extLst>
            <a:ext uri="{FF2B5EF4-FFF2-40B4-BE49-F238E27FC236}">
              <a16:creationId xmlns:a16="http://schemas.microsoft.com/office/drawing/2014/main" id="{D5A13237-916C-4B15-879A-1339A03C3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1232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229</xdr:row>
      <xdr:rowOff>25400</xdr:rowOff>
    </xdr:from>
    <xdr:to>
      <xdr:col>6</xdr:col>
      <xdr:colOff>1908175</xdr:colOff>
      <xdr:row>229</xdr:row>
      <xdr:rowOff>1803400</xdr:rowOff>
    </xdr:to>
    <xdr:pic>
      <xdr:nvPicPr>
        <xdr:cNvPr id="2320" name="Рисунок 2319">
          <a:extLst>
            <a:ext uri="{FF2B5EF4-FFF2-40B4-BE49-F238E27FC236}">
              <a16:creationId xmlns:a16="http://schemas.microsoft.com/office/drawing/2014/main" id="{2728E9F9-4963-40E4-B4D0-4230AF141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3061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230</xdr:row>
      <xdr:rowOff>25400</xdr:rowOff>
    </xdr:from>
    <xdr:to>
      <xdr:col>6</xdr:col>
      <xdr:colOff>1908175</xdr:colOff>
      <xdr:row>230</xdr:row>
      <xdr:rowOff>1803400</xdr:rowOff>
    </xdr:to>
    <xdr:pic>
      <xdr:nvPicPr>
        <xdr:cNvPr id="2322" name="Рисунок 2321">
          <a:extLst>
            <a:ext uri="{FF2B5EF4-FFF2-40B4-BE49-F238E27FC236}">
              <a16:creationId xmlns:a16="http://schemas.microsoft.com/office/drawing/2014/main" id="{FF9E05B5-9DBD-4484-B5E8-508E613B3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489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236</xdr:row>
      <xdr:rowOff>23118</xdr:rowOff>
    </xdr:from>
    <xdr:to>
      <xdr:col>6</xdr:col>
      <xdr:colOff>1908175</xdr:colOff>
      <xdr:row>236</xdr:row>
      <xdr:rowOff>1396129</xdr:rowOff>
    </xdr:to>
    <xdr:pic>
      <xdr:nvPicPr>
        <xdr:cNvPr id="2324" name="Рисунок 2323">
          <a:extLst>
            <a:ext uri="{FF2B5EF4-FFF2-40B4-BE49-F238E27FC236}">
              <a16:creationId xmlns:a16="http://schemas.microsoft.com/office/drawing/2014/main" id="{87449D24-051D-4B43-8ED3-15BC4B989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69812193"/>
          <a:ext cx="1778000" cy="13730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237</xdr:row>
      <xdr:rowOff>25400</xdr:rowOff>
    </xdr:from>
    <xdr:to>
      <xdr:col>6</xdr:col>
      <xdr:colOff>1908175</xdr:colOff>
      <xdr:row>237</xdr:row>
      <xdr:rowOff>1803400</xdr:rowOff>
    </xdr:to>
    <xdr:pic>
      <xdr:nvPicPr>
        <xdr:cNvPr id="2326" name="Рисунок 2325">
          <a:extLst>
            <a:ext uri="{FF2B5EF4-FFF2-40B4-BE49-F238E27FC236}">
              <a16:creationId xmlns:a16="http://schemas.microsoft.com/office/drawing/2014/main" id="{37A91F32-1552-4A17-B704-00E9F5835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1233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238</xdr:row>
      <xdr:rowOff>24656</xdr:rowOff>
    </xdr:from>
    <xdr:to>
      <xdr:col>6</xdr:col>
      <xdr:colOff>1908175</xdr:colOff>
      <xdr:row>238</xdr:row>
      <xdr:rowOff>1337413</xdr:rowOff>
    </xdr:to>
    <xdr:pic>
      <xdr:nvPicPr>
        <xdr:cNvPr id="2328" name="Рисунок 2327">
          <a:extLst>
            <a:ext uri="{FF2B5EF4-FFF2-40B4-BE49-F238E27FC236}">
              <a16:creationId xmlns:a16="http://schemas.microsoft.com/office/drawing/2014/main" id="{E375A0AD-1D15-41B3-92D2-79917691F8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3061756"/>
          <a:ext cx="1778000" cy="131275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243</xdr:row>
      <xdr:rowOff>25400</xdr:rowOff>
    </xdr:from>
    <xdr:to>
      <xdr:col>6</xdr:col>
      <xdr:colOff>1908175</xdr:colOff>
      <xdr:row>243</xdr:row>
      <xdr:rowOff>1803400</xdr:rowOff>
    </xdr:to>
    <xdr:pic>
      <xdr:nvPicPr>
        <xdr:cNvPr id="2330" name="Рисунок 2329">
          <a:extLst>
            <a:ext uri="{FF2B5EF4-FFF2-40B4-BE49-F238E27FC236}">
              <a16:creationId xmlns:a16="http://schemas.microsoft.com/office/drawing/2014/main" id="{B316556C-BA19-44B3-A0D8-816A425F4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6329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244</xdr:row>
      <xdr:rowOff>22126</xdr:rowOff>
    </xdr:from>
    <xdr:to>
      <xdr:col>6</xdr:col>
      <xdr:colOff>1908175</xdr:colOff>
      <xdr:row>244</xdr:row>
      <xdr:rowOff>1397113</xdr:rowOff>
    </xdr:to>
    <xdr:pic>
      <xdr:nvPicPr>
        <xdr:cNvPr id="2332" name="Рисунок 2331">
          <a:extLst>
            <a:ext uri="{FF2B5EF4-FFF2-40B4-BE49-F238E27FC236}">
              <a16:creationId xmlns:a16="http://schemas.microsoft.com/office/drawing/2014/main" id="{5BE9802D-3E17-4DA2-A7C4-30D9C871E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8155101"/>
          <a:ext cx="1778000" cy="137498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247</xdr:row>
      <xdr:rowOff>25400</xdr:rowOff>
    </xdr:from>
    <xdr:to>
      <xdr:col>6</xdr:col>
      <xdr:colOff>1908175</xdr:colOff>
      <xdr:row>247</xdr:row>
      <xdr:rowOff>1803400</xdr:rowOff>
    </xdr:to>
    <xdr:pic>
      <xdr:nvPicPr>
        <xdr:cNvPr id="2336" name="Рисунок 2335">
          <a:extLst>
            <a:ext uri="{FF2B5EF4-FFF2-40B4-BE49-F238E27FC236}">
              <a16:creationId xmlns:a16="http://schemas.microsoft.com/office/drawing/2014/main" id="{2FC36377-E188-49E9-A5E0-09AFE7A75D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197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248</xdr:row>
      <xdr:rowOff>23664</xdr:rowOff>
    </xdr:from>
    <xdr:to>
      <xdr:col>6</xdr:col>
      <xdr:colOff>1908175</xdr:colOff>
      <xdr:row>248</xdr:row>
      <xdr:rowOff>1205046</xdr:rowOff>
    </xdr:to>
    <xdr:pic>
      <xdr:nvPicPr>
        <xdr:cNvPr id="2338" name="Рисунок 2337">
          <a:extLst>
            <a:ext uri="{FF2B5EF4-FFF2-40B4-BE49-F238E27FC236}">
              <a16:creationId xmlns:a16="http://schemas.microsoft.com/office/drawing/2014/main" id="{C5959892-4EB0-4089-9A43-57B10E418B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3804964"/>
          <a:ext cx="1778000" cy="1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249</xdr:row>
      <xdr:rowOff>21704</xdr:rowOff>
    </xdr:from>
    <xdr:to>
      <xdr:col>6</xdr:col>
      <xdr:colOff>1908175</xdr:colOff>
      <xdr:row>249</xdr:row>
      <xdr:rowOff>1207037</xdr:rowOff>
    </xdr:to>
    <xdr:pic>
      <xdr:nvPicPr>
        <xdr:cNvPr id="2340" name="Рисунок 2339">
          <a:extLst>
            <a:ext uri="{FF2B5EF4-FFF2-40B4-BE49-F238E27FC236}">
              <a16:creationId xmlns:a16="http://schemas.microsoft.com/office/drawing/2014/main" id="{3C2488F1-4E82-4B70-8700-D58F2CE23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5031729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252</xdr:row>
      <xdr:rowOff>25400</xdr:rowOff>
    </xdr:from>
    <xdr:to>
      <xdr:col>6</xdr:col>
      <xdr:colOff>1908175</xdr:colOff>
      <xdr:row>252</xdr:row>
      <xdr:rowOff>1803400</xdr:rowOff>
    </xdr:to>
    <xdr:pic>
      <xdr:nvPicPr>
        <xdr:cNvPr id="2344" name="Рисунок 2343">
          <a:extLst>
            <a:ext uri="{FF2B5EF4-FFF2-40B4-BE49-F238E27FC236}">
              <a16:creationId xmlns:a16="http://schemas.microsoft.com/office/drawing/2014/main" id="{F70D5CE7-8836-4F76-8861-551C7FA257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817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254</xdr:row>
      <xdr:rowOff>21282</xdr:rowOff>
    </xdr:from>
    <xdr:to>
      <xdr:col>6</xdr:col>
      <xdr:colOff>1908175</xdr:colOff>
      <xdr:row>254</xdr:row>
      <xdr:rowOff>1417012</xdr:rowOff>
    </xdr:to>
    <xdr:pic>
      <xdr:nvPicPr>
        <xdr:cNvPr id="2346" name="Рисунок 2345">
          <a:extLst>
            <a:ext uri="{FF2B5EF4-FFF2-40B4-BE49-F238E27FC236}">
              <a16:creationId xmlns:a16="http://schemas.microsoft.com/office/drawing/2014/main" id="{171BEAD0-60CB-42BF-B910-0370B9737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0574857"/>
          <a:ext cx="1778000" cy="139573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256</xdr:row>
      <xdr:rowOff>22969</xdr:rowOff>
    </xdr:from>
    <xdr:to>
      <xdr:col>6</xdr:col>
      <xdr:colOff>1908175</xdr:colOff>
      <xdr:row>256</xdr:row>
      <xdr:rowOff>1243862</xdr:rowOff>
    </xdr:to>
    <xdr:pic>
      <xdr:nvPicPr>
        <xdr:cNvPr id="2348" name="Рисунок 2347">
          <a:extLst>
            <a:ext uri="{FF2B5EF4-FFF2-40B4-BE49-F238E27FC236}">
              <a16:creationId xmlns:a16="http://schemas.microsoft.com/office/drawing/2014/main" id="{5438F844-C09A-4366-840B-20527BCAD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2586319"/>
          <a:ext cx="1778000" cy="122089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257</xdr:row>
      <xdr:rowOff>25400</xdr:rowOff>
    </xdr:from>
    <xdr:to>
      <xdr:col>6</xdr:col>
      <xdr:colOff>1908175</xdr:colOff>
      <xdr:row>257</xdr:row>
      <xdr:rowOff>1803400</xdr:rowOff>
    </xdr:to>
    <xdr:pic>
      <xdr:nvPicPr>
        <xdr:cNvPr id="2350" name="Рисунок 2349">
          <a:extLst>
            <a:ext uri="{FF2B5EF4-FFF2-40B4-BE49-F238E27FC236}">
              <a16:creationId xmlns:a16="http://schemas.microsoft.com/office/drawing/2014/main" id="{6F3AAC95-4917-4E54-821B-9CD8AB52AC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3855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259</xdr:row>
      <xdr:rowOff>25400</xdr:rowOff>
    </xdr:from>
    <xdr:to>
      <xdr:col>6</xdr:col>
      <xdr:colOff>1908175</xdr:colOff>
      <xdr:row>259</xdr:row>
      <xdr:rowOff>1803400</xdr:rowOff>
    </xdr:to>
    <xdr:pic>
      <xdr:nvPicPr>
        <xdr:cNvPr id="2352" name="Рисунок 2351">
          <a:extLst>
            <a:ext uri="{FF2B5EF4-FFF2-40B4-BE49-F238E27FC236}">
              <a16:creationId xmlns:a16="http://schemas.microsoft.com/office/drawing/2014/main" id="{6CD21016-85F1-465A-B8CC-380B594AC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606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264</xdr:row>
      <xdr:rowOff>25400</xdr:rowOff>
    </xdr:from>
    <xdr:to>
      <xdr:col>6</xdr:col>
      <xdr:colOff>1908175</xdr:colOff>
      <xdr:row>264</xdr:row>
      <xdr:rowOff>1803400</xdr:rowOff>
    </xdr:to>
    <xdr:pic>
      <xdr:nvPicPr>
        <xdr:cNvPr id="2354" name="Рисунок 2353">
          <a:extLst>
            <a:ext uri="{FF2B5EF4-FFF2-40B4-BE49-F238E27FC236}">
              <a16:creationId xmlns:a16="http://schemas.microsoft.com/office/drawing/2014/main" id="{DE443377-301E-402C-89DD-EB326C0859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0180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267</xdr:row>
      <xdr:rowOff>25400</xdr:rowOff>
    </xdr:from>
    <xdr:to>
      <xdr:col>6</xdr:col>
      <xdr:colOff>1908175</xdr:colOff>
      <xdr:row>267</xdr:row>
      <xdr:rowOff>1803400</xdr:rowOff>
    </xdr:to>
    <xdr:pic>
      <xdr:nvPicPr>
        <xdr:cNvPr id="2358" name="Рисунок 2357">
          <a:extLst>
            <a:ext uri="{FF2B5EF4-FFF2-40B4-BE49-F238E27FC236}">
              <a16:creationId xmlns:a16="http://schemas.microsoft.com/office/drawing/2014/main" id="{69F0BDB0-02C2-45E3-B5F9-14F3DA544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4599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268</xdr:row>
      <xdr:rowOff>21456</xdr:rowOff>
    </xdr:from>
    <xdr:to>
      <xdr:col>6</xdr:col>
      <xdr:colOff>1908175</xdr:colOff>
      <xdr:row>268</xdr:row>
      <xdr:rowOff>1540658</xdr:rowOff>
    </xdr:to>
    <xdr:pic>
      <xdr:nvPicPr>
        <xdr:cNvPr id="2360" name="Рисунок 2359">
          <a:extLst>
            <a:ext uri="{FF2B5EF4-FFF2-40B4-BE49-F238E27FC236}">
              <a16:creationId xmlns:a16="http://schemas.microsoft.com/office/drawing/2014/main" id="{D1AF7FCB-413A-4D12-B5E6-5E27CFDA8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6424631"/>
          <a:ext cx="1778000" cy="151920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269</xdr:row>
      <xdr:rowOff>21530</xdr:rowOff>
    </xdr:from>
    <xdr:to>
      <xdr:col>6</xdr:col>
      <xdr:colOff>1908175</xdr:colOff>
      <xdr:row>269</xdr:row>
      <xdr:rowOff>1483441</xdr:rowOff>
    </xdr:to>
    <xdr:pic>
      <xdr:nvPicPr>
        <xdr:cNvPr id="2362" name="Рисунок 2361">
          <a:extLst>
            <a:ext uri="{FF2B5EF4-FFF2-40B4-BE49-F238E27FC236}">
              <a16:creationId xmlns:a16="http://schemas.microsoft.com/office/drawing/2014/main" id="{61CFB1D7-5F7E-43EC-AA20-E3D9DA418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7986805"/>
          <a:ext cx="1778000" cy="14619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270</xdr:row>
      <xdr:rowOff>21481</xdr:rowOff>
    </xdr:from>
    <xdr:to>
      <xdr:col>6</xdr:col>
      <xdr:colOff>1908175</xdr:colOff>
      <xdr:row>270</xdr:row>
      <xdr:rowOff>1378688</xdr:rowOff>
    </xdr:to>
    <xdr:pic>
      <xdr:nvPicPr>
        <xdr:cNvPr id="2364" name="Рисунок 2363">
          <a:extLst>
            <a:ext uri="{FF2B5EF4-FFF2-40B4-BE49-F238E27FC236}">
              <a16:creationId xmlns:a16="http://schemas.microsoft.com/office/drawing/2014/main" id="{FD22ABF1-BDF5-4A18-ACF4-7698A63FF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9491706"/>
          <a:ext cx="1778000" cy="1357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271</xdr:row>
      <xdr:rowOff>25400</xdr:rowOff>
    </xdr:from>
    <xdr:to>
      <xdr:col>6</xdr:col>
      <xdr:colOff>1908175</xdr:colOff>
      <xdr:row>271</xdr:row>
      <xdr:rowOff>1803400</xdr:rowOff>
    </xdr:to>
    <xdr:pic>
      <xdr:nvPicPr>
        <xdr:cNvPr id="2366" name="Рисунок 2365">
          <a:extLst>
            <a:ext uri="{FF2B5EF4-FFF2-40B4-BE49-F238E27FC236}">
              <a16:creationId xmlns:a16="http://schemas.microsoft.com/office/drawing/2014/main" id="{9D604D7E-7AD1-4AD4-9AF0-5BC1018B1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08958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273</xdr:row>
      <xdr:rowOff>25400</xdr:rowOff>
    </xdr:from>
    <xdr:to>
      <xdr:col>6</xdr:col>
      <xdr:colOff>1908175</xdr:colOff>
      <xdr:row>273</xdr:row>
      <xdr:rowOff>1803400</xdr:rowOff>
    </xdr:to>
    <xdr:pic>
      <xdr:nvPicPr>
        <xdr:cNvPr id="2368" name="Рисунок 2367">
          <a:extLst>
            <a:ext uri="{FF2B5EF4-FFF2-40B4-BE49-F238E27FC236}">
              <a16:creationId xmlns:a16="http://schemas.microsoft.com/office/drawing/2014/main" id="{EA161A0D-17F6-4B91-8C45-738BBDBB3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34866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278</xdr:row>
      <xdr:rowOff>21977</xdr:rowOff>
    </xdr:from>
    <xdr:to>
      <xdr:col>6</xdr:col>
      <xdr:colOff>1908175</xdr:colOff>
      <xdr:row>278</xdr:row>
      <xdr:rowOff>1111496</xdr:rowOff>
    </xdr:to>
    <xdr:pic>
      <xdr:nvPicPr>
        <xdr:cNvPr id="2370" name="Рисунок 2369">
          <a:extLst>
            <a:ext uri="{FF2B5EF4-FFF2-40B4-BE49-F238E27FC236}">
              <a16:creationId xmlns:a16="http://schemas.microsoft.com/office/drawing/2014/main" id="{B1778D4F-2C1B-46F6-8202-785DC2981B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7788477"/>
          <a:ext cx="1778000" cy="108951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279</xdr:row>
      <xdr:rowOff>25400</xdr:rowOff>
    </xdr:from>
    <xdr:to>
      <xdr:col>6</xdr:col>
      <xdr:colOff>1908175</xdr:colOff>
      <xdr:row>279</xdr:row>
      <xdr:rowOff>1803400</xdr:rowOff>
    </xdr:to>
    <xdr:pic>
      <xdr:nvPicPr>
        <xdr:cNvPr id="2372" name="Рисунок 2371">
          <a:extLst>
            <a:ext uri="{FF2B5EF4-FFF2-40B4-BE49-F238E27FC236}">
              <a16:creationId xmlns:a16="http://schemas.microsoft.com/office/drawing/2014/main" id="{E4223F40-A7F4-447B-82BB-0340CFB5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892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280</xdr:row>
      <xdr:rowOff>25400</xdr:rowOff>
    </xdr:from>
    <xdr:to>
      <xdr:col>6</xdr:col>
      <xdr:colOff>1908175</xdr:colOff>
      <xdr:row>280</xdr:row>
      <xdr:rowOff>1803400</xdr:rowOff>
    </xdr:to>
    <xdr:pic>
      <xdr:nvPicPr>
        <xdr:cNvPr id="2374" name="Рисунок 2373">
          <a:extLst>
            <a:ext uri="{FF2B5EF4-FFF2-40B4-BE49-F238E27FC236}">
              <a16:creationId xmlns:a16="http://schemas.microsoft.com/office/drawing/2014/main" id="{33A84DB7-7041-4E64-9596-D7C393E6E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0754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281</xdr:row>
      <xdr:rowOff>25400</xdr:rowOff>
    </xdr:from>
    <xdr:to>
      <xdr:col>6</xdr:col>
      <xdr:colOff>1908175</xdr:colOff>
      <xdr:row>281</xdr:row>
      <xdr:rowOff>1803400</xdr:rowOff>
    </xdr:to>
    <xdr:pic>
      <xdr:nvPicPr>
        <xdr:cNvPr id="2376" name="Рисунок 2375">
          <a:extLst>
            <a:ext uri="{FF2B5EF4-FFF2-40B4-BE49-F238E27FC236}">
              <a16:creationId xmlns:a16="http://schemas.microsoft.com/office/drawing/2014/main" id="{DB2C65C3-E7CE-47D5-B5F6-E2A7556BC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258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282</xdr:row>
      <xdr:rowOff>25400</xdr:rowOff>
    </xdr:from>
    <xdr:to>
      <xdr:col>6</xdr:col>
      <xdr:colOff>1908175</xdr:colOff>
      <xdr:row>282</xdr:row>
      <xdr:rowOff>1803400</xdr:rowOff>
    </xdr:to>
    <xdr:pic>
      <xdr:nvPicPr>
        <xdr:cNvPr id="2378" name="Рисунок 2377">
          <a:extLst>
            <a:ext uri="{FF2B5EF4-FFF2-40B4-BE49-F238E27FC236}">
              <a16:creationId xmlns:a16="http://schemas.microsoft.com/office/drawing/2014/main" id="{D24E945B-636F-4A13-BAAF-CB5737481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4411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283</xdr:row>
      <xdr:rowOff>25400</xdr:rowOff>
    </xdr:from>
    <xdr:to>
      <xdr:col>6</xdr:col>
      <xdr:colOff>1908175</xdr:colOff>
      <xdr:row>283</xdr:row>
      <xdr:rowOff>1803400</xdr:rowOff>
    </xdr:to>
    <xdr:pic>
      <xdr:nvPicPr>
        <xdr:cNvPr id="2380" name="Рисунок 2379">
          <a:extLst>
            <a:ext uri="{FF2B5EF4-FFF2-40B4-BE49-F238E27FC236}">
              <a16:creationId xmlns:a16="http://schemas.microsoft.com/office/drawing/2014/main" id="{1C20E050-F03B-4728-8BD8-976C881A5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6240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285</xdr:row>
      <xdr:rowOff>25400</xdr:rowOff>
    </xdr:from>
    <xdr:to>
      <xdr:col>6</xdr:col>
      <xdr:colOff>1908175</xdr:colOff>
      <xdr:row>285</xdr:row>
      <xdr:rowOff>1803400</xdr:rowOff>
    </xdr:to>
    <xdr:pic>
      <xdr:nvPicPr>
        <xdr:cNvPr id="2382" name="Рисунок 2381">
          <a:extLst>
            <a:ext uri="{FF2B5EF4-FFF2-40B4-BE49-F238E27FC236}">
              <a16:creationId xmlns:a16="http://schemas.microsoft.com/office/drawing/2014/main" id="{CDB869BC-398D-443E-A14B-F225D3647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8640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286</xdr:row>
      <xdr:rowOff>25400</xdr:rowOff>
    </xdr:from>
    <xdr:to>
      <xdr:col>6</xdr:col>
      <xdr:colOff>1908175</xdr:colOff>
      <xdr:row>286</xdr:row>
      <xdr:rowOff>1803400</xdr:rowOff>
    </xdr:to>
    <xdr:pic>
      <xdr:nvPicPr>
        <xdr:cNvPr id="2384" name="Рисунок 2383">
          <a:extLst>
            <a:ext uri="{FF2B5EF4-FFF2-40B4-BE49-F238E27FC236}">
              <a16:creationId xmlns:a16="http://schemas.microsoft.com/office/drawing/2014/main" id="{2A82A665-D712-46CC-AD0B-8988EC86EE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0469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287</xdr:row>
      <xdr:rowOff>25400</xdr:rowOff>
    </xdr:from>
    <xdr:to>
      <xdr:col>6</xdr:col>
      <xdr:colOff>1908175</xdr:colOff>
      <xdr:row>287</xdr:row>
      <xdr:rowOff>1803400</xdr:rowOff>
    </xdr:to>
    <xdr:pic>
      <xdr:nvPicPr>
        <xdr:cNvPr id="2386" name="Рисунок 2385">
          <a:extLst>
            <a:ext uri="{FF2B5EF4-FFF2-40B4-BE49-F238E27FC236}">
              <a16:creationId xmlns:a16="http://schemas.microsoft.com/office/drawing/2014/main" id="{E0259892-E2FA-43BB-8660-24BADE01D2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2298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288</xdr:row>
      <xdr:rowOff>25400</xdr:rowOff>
    </xdr:from>
    <xdr:to>
      <xdr:col>6</xdr:col>
      <xdr:colOff>1908175</xdr:colOff>
      <xdr:row>288</xdr:row>
      <xdr:rowOff>1803400</xdr:rowOff>
    </xdr:to>
    <xdr:pic>
      <xdr:nvPicPr>
        <xdr:cNvPr id="2388" name="Рисунок 2387">
          <a:extLst>
            <a:ext uri="{FF2B5EF4-FFF2-40B4-BE49-F238E27FC236}">
              <a16:creationId xmlns:a16="http://schemas.microsoft.com/office/drawing/2014/main" id="{02707E2C-A0F6-44D2-960A-3D40C31DC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4127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289</xdr:row>
      <xdr:rowOff>25400</xdr:rowOff>
    </xdr:from>
    <xdr:to>
      <xdr:col>6</xdr:col>
      <xdr:colOff>1908175</xdr:colOff>
      <xdr:row>289</xdr:row>
      <xdr:rowOff>1803400</xdr:rowOff>
    </xdr:to>
    <xdr:pic>
      <xdr:nvPicPr>
        <xdr:cNvPr id="2390" name="Рисунок 2389">
          <a:extLst>
            <a:ext uri="{FF2B5EF4-FFF2-40B4-BE49-F238E27FC236}">
              <a16:creationId xmlns:a16="http://schemas.microsoft.com/office/drawing/2014/main" id="{28ADB18A-997F-48D8-BA1F-338F3A3116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5956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290</xdr:row>
      <xdr:rowOff>25400</xdr:rowOff>
    </xdr:from>
    <xdr:to>
      <xdr:col>6</xdr:col>
      <xdr:colOff>1908175</xdr:colOff>
      <xdr:row>290</xdr:row>
      <xdr:rowOff>1803400</xdr:rowOff>
    </xdr:to>
    <xdr:pic>
      <xdr:nvPicPr>
        <xdr:cNvPr id="2392" name="Рисунок 2391">
          <a:extLst>
            <a:ext uri="{FF2B5EF4-FFF2-40B4-BE49-F238E27FC236}">
              <a16:creationId xmlns:a16="http://schemas.microsoft.com/office/drawing/2014/main" id="{3DF48CC6-5DBA-4BAD-BE9F-F5416BA12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7784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291</xdr:row>
      <xdr:rowOff>25400</xdr:rowOff>
    </xdr:from>
    <xdr:to>
      <xdr:col>6</xdr:col>
      <xdr:colOff>1908175</xdr:colOff>
      <xdr:row>291</xdr:row>
      <xdr:rowOff>1803400</xdr:rowOff>
    </xdr:to>
    <xdr:pic>
      <xdr:nvPicPr>
        <xdr:cNvPr id="2394" name="Рисунок 2393">
          <a:extLst>
            <a:ext uri="{FF2B5EF4-FFF2-40B4-BE49-F238E27FC236}">
              <a16:creationId xmlns:a16="http://schemas.microsoft.com/office/drawing/2014/main" id="{FBBDE4E0-FBCA-47D3-80E5-E07371E8E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9613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292</xdr:row>
      <xdr:rowOff>25400</xdr:rowOff>
    </xdr:from>
    <xdr:to>
      <xdr:col>6</xdr:col>
      <xdr:colOff>1908175</xdr:colOff>
      <xdr:row>292</xdr:row>
      <xdr:rowOff>1803400</xdr:rowOff>
    </xdr:to>
    <xdr:pic>
      <xdr:nvPicPr>
        <xdr:cNvPr id="2396" name="Рисунок 2395">
          <a:extLst>
            <a:ext uri="{FF2B5EF4-FFF2-40B4-BE49-F238E27FC236}">
              <a16:creationId xmlns:a16="http://schemas.microsoft.com/office/drawing/2014/main" id="{A7AEA8A2-C5CC-41AC-8BA7-050ED35FFC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1442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293</xdr:row>
      <xdr:rowOff>25400</xdr:rowOff>
    </xdr:from>
    <xdr:to>
      <xdr:col>6</xdr:col>
      <xdr:colOff>1908175</xdr:colOff>
      <xdr:row>293</xdr:row>
      <xdr:rowOff>1803400</xdr:rowOff>
    </xdr:to>
    <xdr:pic>
      <xdr:nvPicPr>
        <xdr:cNvPr id="2398" name="Рисунок 2397">
          <a:extLst>
            <a:ext uri="{FF2B5EF4-FFF2-40B4-BE49-F238E27FC236}">
              <a16:creationId xmlns:a16="http://schemas.microsoft.com/office/drawing/2014/main" id="{44FB6946-1514-48D5-AE01-452668715A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3271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294</xdr:row>
      <xdr:rowOff>25400</xdr:rowOff>
    </xdr:from>
    <xdr:to>
      <xdr:col>6</xdr:col>
      <xdr:colOff>1908175</xdr:colOff>
      <xdr:row>294</xdr:row>
      <xdr:rowOff>1803400</xdr:rowOff>
    </xdr:to>
    <xdr:pic>
      <xdr:nvPicPr>
        <xdr:cNvPr id="2400" name="Рисунок 2399">
          <a:extLst>
            <a:ext uri="{FF2B5EF4-FFF2-40B4-BE49-F238E27FC236}">
              <a16:creationId xmlns:a16="http://schemas.microsoft.com/office/drawing/2014/main" id="{C05FA1EA-7C75-48A5-90E9-E88278286C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5100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295</xdr:row>
      <xdr:rowOff>25400</xdr:rowOff>
    </xdr:from>
    <xdr:to>
      <xdr:col>6</xdr:col>
      <xdr:colOff>1908175</xdr:colOff>
      <xdr:row>295</xdr:row>
      <xdr:rowOff>1803400</xdr:rowOff>
    </xdr:to>
    <xdr:pic>
      <xdr:nvPicPr>
        <xdr:cNvPr id="2402" name="Рисунок 2401">
          <a:extLst>
            <a:ext uri="{FF2B5EF4-FFF2-40B4-BE49-F238E27FC236}">
              <a16:creationId xmlns:a16="http://schemas.microsoft.com/office/drawing/2014/main" id="{E7B83BAF-F64F-4E40-ABB4-E11C40401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928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296</xdr:row>
      <xdr:rowOff>24705</xdr:rowOff>
    </xdr:from>
    <xdr:to>
      <xdr:col>6</xdr:col>
      <xdr:colOff>1908175</xdr:colOff>
      <xdr:row>296</xdr:row>
      <xdr:rowOff>1042116</xdr:rowOff>
    </xdr:to>
    <xdr:pic>
      <xdr:nvPicPr>
        <xdr:cNvPr id="2404" name="Рисунок 2403">
          <a:extLst>
            <a:ext uri="{FF2B5EF4-FFF2-40B4-BE49-F238E27FC236}">
              <a16:creationId xmlns:a16="http://schemas.microsoft.com/office/drawing/2014/main" id="{11E5B5A3-ED34-4D0C-A6A0-DA0D97C0B0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8756980"/>
          <a:ext cx="1778000" cy="10174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297</xdr:row>
      <xdr:rowOff>25400</xdr:rowOff>
    </xdr:from>
    <xdr:to>
      <xdr:col>6</xdr:col>
      <xdr:colOff>1908175</xdr:colOff>
      <xdr:row>297</xdr:row>
      <xdr:rowOff>1803400</xdr:rowOff>
    </xdr:to>
    <xdr:pic>
      <xdr:nvPicPr>
        <xdr:cNvPr id="2406" name="Рисунок 2405">
          <a:extLst>
            <a:ext uri="{FF2B5EF4-FFF2-40B4-BE49-F238E27FC236}">
              <a16:creationId xmlns:a16="http://schemas.microsoft.com/office/drawing/2014/main" id="{E8ED2CB1-B1D4-4BDD-8BBE-98F82B162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9824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298</xdr:row>
      <xdr:rowOff>25400</xdr:rowOff>
    </xdr:from>
    <xdr:to>
      <xdr:col>6</xdr:col>
      <xdr:colOff>1908175</xdr:colOff>
      <xdr:row>298</xdr:row>
      <xdr:rowOff>1803400</xdr:rowOff>
    </xdr:to>
    <xdr:pic>
      <xdr:nvPicPr>
        <xdr:cNvPr id="2408" name="Рисунок 2407">
          <a:extLst>
            <a:ext uri="{FF2B5EF4-FFF2-40B4-BE49-F238E27FC236}">
              <a16:creationId xmlns:a16="http://schemas.microsoft.com/office/drawing/2014/main" id="{7DE5311B-0321-4CD0-8CB8-55FBA92A53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1653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300</xdr:row>
      <xdr:rowOff>25400</xdr:rowOff>
    </xdr:from>
    <xdr:to>
      <xdr:col>6</xdr:col>
      <xdr:colOff>1908175</xdr:colOff>
      <xdr:row>300</xdr:row>
      <xdr:rowOff>1803400</xdr:rowOff>
    </xdr:to>
    <xdr:pic>
      <xdr:nvPicPr>
        <xdr:cNvPr id="2410" name="Рисунок 2409">
          <a:extLst>
            <a:ext uri="{FF2B5EF4-FFF2-40B4-BE49-F238E27FC236}">
              <a16:creationId xmlns:a16="http://schemas.microsoft.com/office/drawing/2014/main" id="{9FB88E38-02E9-48A1-A16B-95B2702C03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5387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303</xdr:row>
      <xdr:rowOff>25400</xdr:rowOff>
    </xdr:from>
    <xdr:to>
      <xdr:col>6</xdr:col>
      <xdr:colOff>1908175</xdr:colOff>
      <xdr:row>303</xdr:row>
      <xdr:rowOff>1803400</xdr:rowOff>
    </xdr:to>
    <xdr:pic>
      <xdr:nvPicPr>
        <xdr:cNvPr id="2412" name="Рисунок 2411">
          <a:extLst>
            <a:ext uri="{FF2B5EF4-FFF2-40B4-BE49-F238E27FC236}">
              <a16:creationId xmlns:a16="http://schemas.microsoft.com/office/drawing/2014/main" id="{924315B5-B048-436C-A29C-54797F9F46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8739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304</xdr:row>
      <xdr:rowOff>25400</xdr:rowOff>
    </xdr:from>
    <xdr:to>
      <xdr:col>6</xdr:col>
      <xdr:colOff>1908175</xdr:colOff>
      <xdr:row>304</xdr:row>
      <xdr:rowOff>1803400</xdr:rowOff>
    </xdr:to>
    <xdr:pic>
      <xdr:nvPicPr>
        <xdr:cNvPr id="2414" name="Рисунок 2413">
          <a:extLst>
            <a:ext uri="{FF2B5EF4-FFF2-40B4-BE49-F238E27FC236}">
              <a16:creationId xmlns:a16="http://schemas.microsoft.com/office/drawing/2014/main" id="{F5AA6E78-265D-42AE-A365-1146377F7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056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307</xdr:row>
      <xdr:rowOff>25400</xdr:rowOff>
    </xdr:from>
    <xdr:to>
      <xdr:col>6</xdr:col>
      <xdr:colOff>1908175</xdr:colOff>
      <xdr:row>307</xdr:row>
      <xdr:rowOff>1803400</xdr:rowOff>
    </xdr:to>
    <xdr:pic>
      <xdr:nvPicPr>
        <xdr:cNvPr id="2416" name="Рисунок 2415">
          <a:extLst>
            <a:ext uri="{FF2B5EF4-FFF2-40B4-BE49-F238E27FC236}">
              <a16:creationId xmlns:a16="http://schemas.microsoft.com/office/drawing/2014/main" id="{1B8B7439-7FD9-40DE-8926-1D7AABB689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3921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308</xdr:row>
      <xdr:rowOff>25400</xdr:rowOff>
    </xdr:from>
    <xdr:to>
      <xdr:col>6</xdr:col>
      <xdr:colOff>1908175</xdr:colOff>
      <xdr:row>308</xdr:row>
      <xdr:rowOff>1803400</xdr:rowOff>
    </xdr:to>
    <xdr:pic>
      <xdr:nvPicPr>
        <xdr:cNvPr id="2418" name="Рисунок 2417">
          <a:extLst>
            <a:ext uri="{FF2B5EF4-FFF2-40B4-BE49-F238E27FC236}">
              <a16:creationId xmlns:a16="http://schemas.microsoft.com/office/drawing/2014/main" id="{07C4047F-6999-41B6-A635-A48E7EB60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750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309</xdr:row>
      <xdr:rowOff>25400</xdr:rowOff>
    </xdr:from>
    <xdr:to>
      <xdr:col>6</xdr:col>
      <xdr:colOff>1908175</xdr:colOff>
      <xdr:row>309</xdr:row>
      <xdr:rowOff>1803400</xdr:rowOff>
    </xdr:to>
    <xdr:pic>
      <xdr:nvPicPr>
        <xdr:cNvPr id="2420" name="Рисунок 2419">
          <a:extLst>
            <a:ext uri="{FF2B5EF4-FFF2-40B4-BE49-F238E27FC236}">
              <a16:creationId xmlns:a16="http://schemas.microsoft.com/office/drawing/2014/main" id="{BDBED0D0-E405-4AA6-AC90-F6611C0B8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7579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310</xdr:row>
      <xdr:rowOff>25400</xdr:rowOff>
    </xdr:from>
    <xdr:to>
      <xdr:col>6</xdr:col>
      <xdr:colOff>1908175</xdr:colOff>
      <xdr:row>310</xdr:row>
      <xdr:rowOff>1803400</xdr:rowOff>
    </xdr:to>
    <xdr:pic>
      <xdr:nvPicPr>
        <xdr:cNvPr id="2422" name="Рисунок 2421">
          <a:extLst>
            <a:ext uri="{FF2B5EF4-FFF2-40B4-BE49-F238E27FC236}">
              <a16:creationId xmlns:a16="http://schemas.microsoft.com/office/drawing/2014/main" id="{66BF8F53-23B9-4FC7-A672-25D24319C6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9407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62139</xdr:colOff>
      <xdr:row>311</xdr:row>
      <xdr:rowOff>25400</xdr:rowOff>
    </xdr:from>
    <xdr:to>
      <xdr:col>6</xdr:col>
      <xdr:colOff>1840139</xdr:colOff>
      <xdr:row>311</xdr:row>
      <xdr:rowOff>1803400</xdr:rowOff>
    </xdr:to>
    <xdr:pic>
      <xdr:nvPicPr>
        <xdr:cNvPr id="2424" name="Рисунок 2423">
          <a:extLst>
            <a:ext uri="{FF2B5EF4-FFF2-40B4-BE49-F238E27FC236}">
              <a16:creationId xmlns:a16="http://schemas.microsoft.com/office/drawing/2014/main" id="{62F425E1-3F24-451A-97FB-E1F6B40247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282" y="47026104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</xdr:row>
      <xdr:rowOff>25824</xdr:rowOff>
    </xdr:from>
    <xdr:to>
      <xdr:col>6</xdr:col>
      <xdr:colOff>1908175</xdr:colOff>
      <xdr:row>5</xdr:row>
      <xdr:rowOff>1326727</xdr:rowOff>
    </xdr:to>
    <xdr:pic>
      <xdr:nvPicPr>
        <xdr:cNvPr id="2426" name="Рисунок 2425">
          <a:extLst>
            <a:ext uri="{FF2B5EF4-FFF2-40B4-BE49-F238E27FC236}">
              <a16:creationId xmlns:a16="http://schemas.microsoft.com/office/drawing/2014/main" id="{72E4ECDE-2FA9-4C38-9F38-FDB82839D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6159924"/>
          <a:ext cx="1778000" cy="130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6</xdr:row>
      <xdr:rowOff>23848</xdr:rowOff>
    </xdr:from>
    <xdr:to>
      <xdr:col>6</xdr:col>
      <xdr:colOff>1908175</xdr:colOff>
      <xdr:row>6</xdr:row>
      <xdr:rowOff>1328702</xdr:rowOff>
    </xdr:to>
    <xdr:pic>
      <xdr:nvPicPr>
        <xdr:cNvPr id="2428" name="Рисунок 2427">
          <a:extLst>
            <a:ext uri="{FF2B5EF4-FFF2-40B4-BE49-F238E27FC236}">
              <a16:creationId xmlns:a16="http://schemas.microsoft.com/office/drawing/2014/main" id="{F7C991E1-7E89-4756-BC56-CF994047BC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7510498"/>
          <a:ext cx="1778000" cy="130485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9</xdr:row>
      <xdr:rowOff>22225</xdr:rowOff>
    </xdr:from>
    <xdr:to>
      <xdr:col>6</xdr:col>
      <xdr:colOff>1908175</xdr:colOff>
      <xdr:row>9</xdr:row>
      <xdr:rowOff>1444625</xdr:rowOff>
    </xdr:to>
    <xdr:pic>
      <xdr:nvPicPr>
        <xdr:cNvPr id="2430" name="Рисунок 2429">
          <a:extLst>
            <a:ext uri="{FF2B5EF4-FFF2-40B4-BE49-F238E27FC236}">
              <a16:creationId xmlns:a16="http://schemas.microsoft.com/office/drawing/2014/main" id="{D842E570-2F73-4098-BDB8-D030C435B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1518900"/>
          <a:ext cx="1778000" cy="14224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</xdr:row>
      <xdr:rowOff>22437</xdr:rowOff>
    </xdr:from>
    <xdr:to>
      <xdr:col>6</xdr:col>
      <xdr:colOff>1908175</xdr:colOff>
      <xdr:row>10</xdr:row>
      <xdr:rowOff>1406314</xdr:rowOff>
    </xdr:to>
    <xdr:pic>
      <xdr:nvPicPr>
        <xdr:cNvPr id="2432" name="Рисунок 2431">
          <a:extLst>
            <a:ext uri="{FF2B5EF4-FFF2-40B4-BE49-F238E27FC236}">
              <a16:creationId xmlns:a16="http://schemas.microsoft.com/office/drawing/2014/main" id="{F40582BF-80E6-421D-A38D-9647B798C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2985962"/>
          <a:ext cx="1778000" cy="1383877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34</xdr:row>
      <xdr:rowOff>25400</xdr:rowOff>
    </xdr:from>
    <xdr:to>
      <xdr:col>6</xdr:col>
      <xdr:colOff>1908175</xdr:colOff>
      <xdr:row>34</xdr:row>
      <xdr:rowOff>1803400</xdr:rowOff>
    </xdr:to>
    <xdr:pic>
      <xdr:nvPicPr>
        <xdr:cNvPr id="2436" name="Рисунок 2435">
          <a:extLst>
            <a:ext uri="{FF2B5EF4-FFF2-40B4-BE49-F238E27FC236}">
              <a16:creationId xmlns:a16="http://schemas.microsoft.com/office/drawing/2014/main" id="{21E35AC3-F985-48B6-B374-13B376C373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363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35</xdr:row>
      <xdr:rowOff>25400</xdr:rowOff>
    </xdr:from>
    <xdr:to>
      <xdr:col>6</xdr:col>
      <xdr:colOff>1908175</xdr:colOff>
      <xdr:row>35</xdr:row>
      <xdr:rowOff>1803400</xdr:rowOff>
    </xdr:to>
    <xdr:pic>
      <xdr:nvPicPr>
        <xdr:cNvPr id="2438" name="Рисунок 2437">
          <a:extLst>
            <a:ext uri="{FF2B5EF4-FFF2-40B4-BE49-F238E27FC236}">
              <a16:creationId xmlns:a16="http://schemas.microsoft.com/office/drawing/2014/main" id="{3F86E211-2641-42E6-884E-77706011C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546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54</xdr:row>
      <xdr:rowOff>25400</xdr:rowOff>
    </xdr:from>
    <xdr:to>
      <xdr:col>6</xdr:col>
      <xdr:colOff>1908175</xdr:colOff>
      <xdr:row>54</xdr:row>
      <xdr:rowOff>1803400</xdr:rowOff>
    </xdr:to>
    <xdr:pic>
      <xdr:nvPicPr>
        <xdr:cNvPr id="2440" name="Рисунок 2439">
          <a:extLst>
            <a:ext uri="{FF2B5EF4-FFF2-40B4-BE49-F238E27FC236}">
              <a16:creationId xmlns:a16="http://schemas.microsoft.com/office/drawing/2014/main" id="{7F3A4A1B-5AA5-4D5F-9F50-0C6B4C018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0208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55</xdr:row>
      <xdr:rowOff>25400</xdr:rowOff>
    </xdr:from>
    <xdr:to>
      <xdr:col>6</xdr:col>
      <xdr:colOff>1908175</xdr:colOff>
      <xdr:row>55</xdr:row>
      <xdr:rowOff>1803400</xdr:rowOff>
    </xdr:to>
    <xdr:pic>
      <xdr:nvPicPr>
        <xdr:cNvPr id="2442" name="Рисунок 2441">
          <a:extLst>
            <a:ext uri="{FF2B5EF4-FFF2-40B4-BE49-F238E27FC236}">
              <a16:creationId xmlns:a16="http://schemas.microsoft.com/office/drawing/2014/main" id="{BB69E107-CC3C-44A3-AFFE-D7A3E72350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9203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76</xdr:row>
      <xdr:rowOff>25400</xdr:rowOff>
    </xdr:from>
    <xdr:to>
      <xdr:col>6</xdr:col>
      <xdr:colOff>1908175</xdr:colOff>
      <xdr:row>76</xdr:row>
      <xdr:rowOff>1803400</xdr:rowOff>
    </xdr:to>
    <xdr:pic>
      <xdr:nvPicPr>
        <xdr:cNvPr id="2444" name="Рисунок 2443">
          <a:extLst>
            <a:ext uri="{FF2B5EF4-FFF2-40B4-BE49-F238E27FC236}">
              <a16:creationId xmlns:a16="http://schemas.microsoft.com/office/drawing/2014/main" id="{7BEA7ED4-2518-4C7F-9C54-3DB4DA85C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0441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79</xdr:row>
      <xdr:rowOff>25363</xdr:rowOff>
    </xdr:from>
    <xdr:to>
      <xdr:col>6</xdr:col>
      <xdr:colOff>1908175</xdr:colOff>
      <xdr:row>79</xdr:row>
      <xdr:rowOff>1165259</xdr:rowOff>
    </xdr:to>
    <xdr:pic>
      <xdr:nvPicPr>
        <xdr:cNvPr id="2446" name="Рисунок 2445">
          <a:extLst>
            <a:ext uri="{FF2B5EF4-FFF2-40B4-BE49-F238E27FC236}">
              <a16:creationId xmlns:a16="http://schemas.microsoft.com/office/drawing/2014/main" id="{C11C3DCC-5B8F-477D-AD56-CFEEA91EB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4480263"/>
          <a:ext cx="1778000" cy="113989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77</xdr:row>
      <xdr:rowOff>24693</xdr:rowOff>
    </xdr:from>
    <xdr:to>
      <xdr:col>6</xdr:col>
      <xdr:colOff>1908175</xdr:colOff>
      <xdr:row>77</xdr:row>
      <xdr:rowOff>1175454</xdr:rowOff>
    </xdr:to>
    <xdr:pic>
      <xdr:nvPicPr>
        <xdr:cNvPr id="2448" name="Рисунок 2447">
          <a:extLst>
            <a:ext uri="{FF2B5EF4-FFF2-40B4-BE49-F238E27FC236}">
              <a16:creationId xmlns:a16="http://schemas.microsoft.com/office/drawing/2014/main" id="{ED53BC79-4BD9-4E56-83B7-D9C1F0517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32269793"/>
          <a:ext cx="1778000" cy="115076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105</xdr:row>
      <xdr:rowOff>25400</xdr:rowOff>
    </xdr:from>
    <xdr:to>
      <xdr:col>6</xdr:col>
      <xdr:colOff>1908175</xdr:colOff>
      <xdr:row>105</xdr:row>
      <xdr:rowOff>1803400</xdr:rowOff>
    </xdr:to>
    <xdr:pic>
      <xdr:nvPicPr>
        <xdr:cNvPr id="2450" name="Рисунок 2449">
          <a:extLst>
            <a:ext uri="{FF2B5EF4-FFF2-40B4-BE49-F238E27FC236}">
              <a16:creationId xmlns:a16="http://schemas.microsoft.com/office/drawing/2014/main" id="{CFD6BB1D-26B0-454C-B94E-A5F0742D3B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6409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106</xdr:row>
      <xdr:rowOff>25400</xdr:rowOff>
    </xdr:from>
    <xdr:to>
      <xdr:col>6</xdr:col>
      <xdr:colOff>1908175</xdr:colOff>
      <xdr:row>106</xdr:row>
      <xdr:rowOff>1803400</xdr:rowOff>
    </xdr:to>
    <xdr:pic>
      <xdr:nvPicPr>
        <xdr:cNvPr id="2452" name="Рисунок 2451">
          <a:extLst>
            <a:ext uri="{FF2B5EF4-FFF2-40B4-BE49-F238E27FC236}">
              <a16:creationId xmlns:a16="http://schemas.microsoft.com/office/drawing/2014/main" id="{7E72E1D0-02EA-4EC0-96D5-5705BA9C8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178238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120</xdr:row>
      <xdr:rowOff>24061</xdr:rowOff>
    </xdr:from>
    <xdr:to>
      <xdr:col>6</xdr:col>
      <xdr:colOff>1908175</xdr:colOff>
      <xdr:row>120</xdr:row>
      <xdr:rowOff>1157042</xdr:rowOff>
    </xdr:to>
    <xdr:pic>
      <xdr:nvPicPr>
        <xdr:cNvPr id="2454" name="Рисунок 2453">
          <a:extLst>
            <a:ext uri="{FF2B5EF4-FFF2-40B4-BE49-F238E27FC236}">
              <a16:creationId xmlns:a16="http://schemas.microsoft.com/office/drawing/2014/main" id="{148344CC-82DB-48F6-A527-1D83331E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1887386"/>
          <a:ext cx="1778000" cy="113298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121</xdr:row>
      <xdr:rowOff>23527</xdr:rowOff>
    </xdr:from>
    <xdr:to>
      <xdr:col>6</xdr:col>
      <xdr:colOff>1908175</xdr:colOff>
      <xdr:row>121</xdr:row>
      <xdr:rowOff>1186142</xdr:rowOff>
    </xdr:to>
    <xdr:pic>
      <xdr:nvPicPr>
        <xdr:cNvPr id="2456" name="Рисунок 2455">
          <a:extLst>
            <a:ext uri="{FF2B5EF4-FFF2-40B4-BE49-F238E27FC236}">
              <a16:creationId xmlns:a16="http://schemas.microsoft.com/office/drawing/2014/main" id="{4B4FFBA0-FD7C-4F58-A79E-4261F18B83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3067952"/>
          <a:ext cx="1778000" cy="116261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122</xdr:row>
      <xdr:rowOff>21134</xdr:rowOff>
    </xdr:from>
    <xdr:to>
      <xdr:col>6</xdr:col>
      <xdr:colOff>1908175</xdr:colOff>
      <xdr:row>122</xdr:row>
      <xdr:rowOff>1131396</xdr:rowOff>
    </xdr:to>
    <xdr:pic>
      <xdr:nvPicPr>
        <xdr:cNvPr id="2458" name="Рисунок 2457">
          <a:extLst>
            <a:ext uri="{FF2B5EF4-FFF2-40B4-BE49-F238E27FC236}">
              <a16:creationId xmlns:a16="http://schemas.microsoft.com/office/drawing/2014/main" id="{07284714-4199-4CC8-BF2B-26FFAC1FA0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4275234"/>
          <a:ext cx="1778000" cy="111026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123</xdr:row>
      <xdr:rowOff>25400</xdr:rowOff>
    </xdr:from>
    <xdr:to>
      <xdr:col>6</xdr:col>
      <xdr:colOff>1908175</xdr:colOff>
      <xdr:row>123</xdr:row>
      <xdr:rowOff>1803400</xdr:rowOff>
    </xdr:to>
    <xdr:pic>
      <xdr:nvPicPr>
        <xdr:cNvPr id="2460" name="Рисунок 2459">
          <a:extLst>
            <a:ext uri="{FF2B5EF4-FFF2-40B4-BE49-F238E27FC236}">
              <a16:creationId xmlns:a16="http://schemas.microsoft.com/office/drawing/2014/main" id="{6DAFBF1B-4DBB-4DC4-832F-337AC3F911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5432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124</xdr:row>
      <xdr:rowOff>25400</xdr:rowOff>
    </xdr:from>
    <xdr:to>
      <xdr:col>6</xdr:col>
      <xdr:colOff>1908175</xdr:colOff>
      <xdr:row>124</xdr:row>
      <xdr:rowOff>1803400</xdr:rowOff>
    </xdr:to>
    <xdr:pic>
      <xdr:nvPicPr>
        <xdr:cNvPr id="2462" name="Рисунок 2461">
          <a:extLst>
            <a:ext uri="{FF2B5EF4-FFF2-40B4-BE49-F238E27FC236}">
              <a16:creationId xmlns:a16="http://schemas.microsoft.com/office/drawing/2014/main" id="{ADD7C201-316E-42EF-9441-08436A4BC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07260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126</xdr:row>
      <xdr:rowOff>25400</xdr:rowOff>
    </xdr:from>
    <xdr:to>
      <xdr:col>6</xdr:col>
      <xdr:colOff>1908175</xdr:colOff>
      <xdr:row>126</xdr:row>
      <xdr:rowOff>1803400</xdr:rowOff>
    </xdr:to>
    <xdr:pic>
      <xdr:nvPicPr>
        <xdr:cNvPr id="2464" name="Рисунок 2463">
          <a:extLst>
            <a:ext uri="{FF2B5EF4-FFF2-40B4-BE49-F238E27FC236}">
              <a16:creationId xmlns:a16="http://schemas.microsoft.com/office/drawing/2014/main" id="{606B32F8-6C64-4BBE-8C44-A8ADF2BCC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0918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127</xdr:row>
      <xdr:rowOff>25400</xdr:rowOff>
    </xdr:from>
    <xdr:to>
      <xdr:col>6</xdr:col>
      <xdr:colOff>1908175</xdr:colOff>
      <xdr:row>127</xdr:row>
      <xdr:rowOff>1803400</xdr:rowOff>
    </xdr:to>
    <xdr:pic>
      <xdr:nvPicPr>
        <xdr:cNvPr id="2466" name="Рисунок 2465">
          <a:extLst>
            <a:ext uri="{FF2B5EF4-FFF2-40B4-BE49-F238E27FC236}">
              <a16:creationId xmlns:a16="http://schemas.microsoft.com/office/drawing/2014/main" id="{FFF0BA5E-504D-413F-837B-189D63CDD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2747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130</xdr:row>
      <xdr:rowOff>23986</xdr:rowOff>
    </xdr:from>
    <xdr:to>
      <xdr:col>6</xdr:col>
      <xdr:colOff>1908175</xdr:colOff>
      <xdr:row>130</xdr:row>
      <xdr:rowOff>1480958</xdr:rowOff>
    </xdr:to>
    <xdr:pic>
      <xdr:nvPicPr>
        <xdr:cNvPr id="2468" name="Рисунок 2467">
          <a:extLst>
            <a:ext uri="{FF2B5EF4-FFF2-40B4-BE49-F238E27FC236}">
              <a16:creationId xmlns:a16="http://schemas.microsoft.com/office/drawing/2014/main" id="{343920AF-73AF-4300-8CFC-AAB212843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7927411"/>
          <a:ext cx="1778000" cy="14569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131</xdr:row>
      <xdr:rowOff>23986</xdr:rowOff>
    </xdr:from>
    <xdr:to>
      <xdr:col>6</xdr:col>
      <xdr:colOff>1908175</xdr:colOff>
      <xdr:row>131</xdr:row>
      <xdr:rowOff>1480958</xdr:rowOff>
    </xdr:to>
    <xdr:pic>
      <xdr:nvPicPr>
        <xdr:cNvPr id="2470" name="Рисунок 2469">
          <a:extLst>
            <a:ext uri="{FF2B5EF4-FFF2-40B4-BE49-F238E27FC236}">
              <a16:creationId xmlns:a16="http://schemas.microsoft.com/office/drawing/2014/main" id="{EA48F80B-76A9-4FC1-B542-B3D9AE448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19432361"/>
          <a:ext cx="1778000" cy="1456972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132</xdr:row>
      <xdr:rowOff>22647</xdr:rowOff>
    </xdr:from>
    <xdr:to>
      <xdr:col>6</xdr:col>
      <xdr:colOff>1908175</xdr:colOff>
      <xdr:row>132</xdr:row>
      <xdr:rowOff>1501350</xdr:rowOff>
    </xdr:to>
    <xdr:pic>
      <xdr:nvPicPr>
        <xdr:cNvPr id="2472" name="Рисунок 2471">
          <a:extLst>
            <a:ext uri="{FF2B5EF4-FFF2-40B4-BE49-F238E27FC236}">
              <a16:creationId xmlns:a16="http://schemas.microsoft.com/office/drawing/2014/main" id="{4882434D-D9E4-477F-B413-CCE9E595C5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0935972"/>
          <a:ext cx="1778000" cy="14787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133</xdr:row>
      <xdr:rowOff>23292</xdr:rowOff>
    </xdr:from>
    <xdr:to>
      <xdr:col>6</xdr:col>
      <xdr:colOff>1908175</xdr:colOff>
      <xdr:row>133</xdr:row>
      <xdr:rowOff>1519775</xdr:rowOff>
    </xdr:to>
    <xdr:pic>
      <xdr:nvPicPr>
        <xdr:cNvPr id="2474" name="Рисунок 2473">
          <a:extLst>
            <a:ext uri="{FF2B5EF4-FFF2-40B4-BE49-F238E27FC236}">
              <a16:creationId xmlns:a16="http://schemas.microsoft.com/office/drawing/2014/main" id="{79688640-13DE-4B35-93AD-2EB5EA8EC8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22460617"/>
          <a:ext cx="1778000" cy="1496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159</xdr:row>
      <xdr:rowOff>25747</xdr:rowOff>
    </xdr:from>
    <xdr:to>
      <xdr:col>6</xdr:col>
      <xdr:colOff>1908175</xdr:colOff>
      <xdr:row>159</xdr:row>
      <xdr:rowOff>1250591</xdr:rowOff>
    </xdr:to>
    <xdr:pic>
      <xdr:nvPicPr>
        <xdr:cNvPr id="2476" name="Рисунок 2475">
          <a:extLst>
            <a:ext uri="{FF2B5EF4-FFF2-40B4-BE49-F238E27FC236}">
              <a16:creationId xmlns:a16="http://schemas.microsoft.com/office/drawing/2014/main" id="{2EF06F9B-9BCE-40F5-8CDA-4DCE08A93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3725372"/>
          <a:ext cx="1778000" cy="1224844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160</xdr:row>
      <xdr:rowOff>25400</xdr:rowOff>
    </xdr:from>
    <xdr:to>
      <xdr:col>6</xdr:col>
      <xdr:colOff>1908175</xdr:colOff>
      <xdr:row>160</xdr:row>
      <xdr:rowOff>1803400</xdr:rowOff>
    </xdr:to>
    <xdr:pic>
      <xdr:nvPicPr>
        <xdr:cNvPr id="2478" name="Рисунок 2477">
          <a:extLst>
            <a:ext uri="{FF2B5EF4-FFF2-40B4-BE49-F238E27FC236}">
              <a16:creationId xmlns:a16="http://schemas.microsoft.com/office/drawing/2014/main" id="{53CDD790-C97F-45A9-B9E0-E5FA2BE8F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65001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167</xdr:row>
      <xdr:rowOff>25400</xdr:rowOff>
    </xdr:from>
    <xdr:to>
      <xdr:col>6</xdr:col>
      <xdr:colOff>1908175</xdr:colOff>
      <xdr:row>167</xdr:row>
      <xdr:rowOff>1803400</xdr:rowOff>
    </xdr:to>
    <xdr:pic>
      <xdr:nvPicPr>
        <xdr:cNvPr id="2480" name="Рисунок 2479">
          <a:extLst>
            <a:ext uri="{FF2B5EF4-FFF2-40B4-BE49-F238E27FC236}">
              <a16:creationId xmlns:a16="http://schemas.microsoft.com/office/drawing/2014/main" id="{006B8A08-9B61-405F-9DF3-68315AC4E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780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168</xdr:row>
      <xdr:rowOff>25822</xdr:rowOff>
    </xdr:from>
    <xdr:to>
      <xdr:col>6</xdr:col>
      <xdr:colOff>1908175</xdr:colOff>
      <xdr:row>168</xdr:row>
      <xdr:rowOff>1193375</xdr:rowOff>
    </xdr:to>
    <xdr:pic>
      <xdr:nvPicPr>
        <xdr:cNvPr id="2482" name="Рисунок 2481">
          <a:extLst>
            <a:ext uri="{FF2B5EF4-FFF2-40B4-BE49-F238E27FC236}">
              <a16:creationId xmlns:a16="http://schemas.microsoft.com/office/drawing/2014/main" id="{1093C59B-6D44-409C-A819-A72CC9541F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79632197"/>
          <a:ext cx="1778000" cy="116755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176</xdr:row>
      <xdr:rowOff>25400</xdr:rowOff>
    </xdr:from>
    <xdr:to>
      <xdr:col>6</xdr:col>
      <xdr:colOff>1908175</xdr:colOff>
      <xdr:row>176</xdr:row>
      <xdr:rowOff>1803400</xdr:rowOff>
    </xdr:to>
    <xdr:pic>
      <xdr:nvPicPr>
        <xdr:cNvPr id="2484" name="Рисунок 2483">
          <a:extLst>
            <a:ext uri="{FF2B5EF4-FFF2-40B4-BE49-F238E27FC236}">
              <a16:creationId xmlns:a16="http://schemas.microsoft.com/office/drawing/2014/main" id="{F1935B44-B9F8-4385-8A70-156F68D20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304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177</xdr:row>
      <xdr:rowOff>24234</xdr:rowOff>
    </xdr:from>
    <xdr:to>
      <xdr:col>6</xdr:col>
      <xdr:colOff>1908175</xdr:colOff>
      <xdr:row>177</xdr:row>
      <xdr:rowOff>1414037</xdr:rowOff>
    </xdr:to>
    <xdr:pic>
      <xdr:nvPicPr>
        <xdr:cNvPr id="2486" name="Рисунок 2485">
          <a:extLst>
            <a:ext uri="{FF2B5EF4-FFF2-40B4-BE49-F238E27FC236}">
              <a16:creationId xmlns:a16="http://schemas.microsoft.com/office/drawing/2014/main" id="{0141DCDB-3B6E-48D4-9806-F85254BCD7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294870609"/>
          <a:ext cx="1778000" cy="138980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192</xdr:row>
      <xdr:rowOff>22151</xdr:rowOff>
    </xdr:from>
    <xdr:to>
      <xdr:col>6</xdr:col>
      <xdr:colOff>1908175</xdr:colOff>
      <xdr:row>192</xdr:row>
      <xdr:rowOff>1235142</xdr:rowOff>
    </xdr:to>
    <xdr:pic>
      <xdr:nvPicPr>
        <xdr:cNvPr id="2488" name="Рисунок 2487">
          <a:extLst>
            <a:ext uri="{FF2B5EF4-FFF2-40B4-BE49-F238E27FC236}">
              <a16:creationId xmlns:a16="http://schemas.microsoft.com/office/drawing/2014/main" id="{9CAEC822-BB83-4F46-8A37-BA3E15711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1910001"/>
          <a:ext cx="1778000" cy="121299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194</xdr:row>
      <xdr:rowOff>23118</xdr:rowOff>
    </xdr:from>
    <xdr:to>
      <xdr:col>6</xdr:col>
      <xdr:colOff>1908175</xdr:colOff>
      <xdr:row>194</xdr:row>
      <xdr:rowOff>1396129</xdr:rowOff>
    </xdr:to>
    <xdr:pic>
      <xdr:nvPicPr>
        <xdr:cNvPr id="2490" name="Рисунок 2489">
          <a:extLst>
            <a:ext uri="{FF2B5EF4-FFF2-40B4-BE49-F238E27FC236}">
              <a16:creationId xmlns:a16="http://schemas.microsoft.com/office/drawing/2014/main" id="{CEC9A6F6-3A99-4F89-9919-A897B062CC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4997068"/>
          <a:ext cx="1778000" cy="1373011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195</xdr:row>
      <xdr:rowOff>25400</xdr:rowOff>
    </xdr:from>
    <xdr:to>
      <xdr:col>6</xdr:col>
      <xdr:colOff>1908175</xdr:colOff>
      <xdr:row>195</xdr:row>
      <xdr:rowOff>1803400</xdr:rowOff>
    </xdr:to>
    <xdr:pic>
      <xdr:nvPicPr>
        <xdr:cNvPr id="2492" name="Рисунок 2491">
          <a:extLst>
            <a:ext uri="{FF2B5EF4-FFF2-40B4-BE49-F238E27FC236}">
              <a16:creationId xmlns:a16="http://schemas.microsoft.com/office/drawing/2014/main" id="{D5E66EA2-9526-4C23-8BAD-8A819B5D46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26418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222</xdr:row>
      <xdr:rowOff>25400</xdr:rowOff>
    </xdr:from>
    <xdr:to>
      <xdr:col>6</xdr:col>
      <xdr:colOff>1908175</xdr:colOff>
      <xdr:row>222</xdr:row>
      <xdr:rowOff>1803400</xdr:rowOff>
    </xdr:to>
    <xdr:pic>
      <xdr:nvPicPr>
        <xdr:cNvPr id="2494" name="Рисунок 2493">
          <a:extLst>
            <a:ext uri="{FF2B5EF4-FFF2-40B4-BE49-F238E27FC236}">
              <a16:creationId xmlns:a16="http://schemas.microsoft.com/office/drawing/2014/main" id="{B941EAD8-E6BD-4168-8B79-3DE465096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4062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223</xdr:row>
      <xdr:rowOff>25400</xdr:rowOff>
    </xdr:from>
    <xdr:to>
      <xdr:col>6</xdr:col>
      <xdr:colOff>1908175</xdr:colOff>
      <xdr:row>223</xdr:row>
      <xdr:rowOff>1803400</xdr:rowOff>
    </xdr:to>
    <xdr:pic>
      <xdr:nvPicPr>
        <xdr:cNvPr id="2496" name="Рисунок 2495">
          <a:extLst>
            <a:ext uri="{FF2B5EF4-FFF2-40B4-BE49-F238E27FC236}">
              <a16:creationId xmlns:a16="http://schemas.microsoft.com/office/drawing/2014/main" id="{0945CBDC-47AA-403C-8560-1AE2531EDB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5891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225</xdr:row>
      <xdr:rowOff>25400</xdr:rowOff>
    </xdr:from>
    <xdr:to>
      <xdr:col>6</xdr:col>
      <xdr:colOff>1908175</xdr:colOff>
      <xdr:row>225</xdr:row>
      <xdr:rowOff>1803400</xdr:rowOff>
    </xdr:to>
    <xdr:pic>
      <xdr:nvPicPr>
        <xdr:cNvPr id="2498" name="Рисунок 2497">
          <a:extLst>
            <a:ext uri="{FF2B5EF4-FFF2-40B4-BE49-F238E27FC236}">
              <a16:creationId xmlns:a16="http://schemas.microsoft.com/office/drawing/2014/main" id="{52A390E4-230C-4F4C-A759-35F7797F5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79549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226</xdr:row>
      <xdr:rowOff>25400</xdr:rowOff>
    </xdr:from>
    <xdr:to>
      <xdr:col>6</xdr:col>
      <xdr:colOff>1908175</xdr:colOff>
      <xdr:row>226</xdr:row>
      <xdr:rowOff>1803400</xdr:rowOff>
    </xdr:to>
    <xdr:pic>
      <xdr:nvPicPr>
        <xdr:cNvPr id="2500" name="Рисунок 2499">
          <a:extLst>
            <a:ext uri="{FF2B5EF4-FFF2-40B4-BE49-F238E27FC236}">
              <a16:creationId xmlns:a16="http://schemas.microsoft.com/office/drawing/2014/main" id="{7CE37793-DD6D-4BC4-8E04-44ECC9ABF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81377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231</xdr:row>
      <xdr:rowOff>21729</xdr:rowOff>
    </xdr:from>
    <xdr:to>
      <xdr:col>6</xdr:col>
      <xdr:colOff>1908175</xdr:colOff>
      <xdr:row>231</xdr:row>
      <xdr:rowOff>1445117</xdr:rowOff>
    </xdr:to>
    <xdr:pic>
      <xdr:nvPicPr>
        <xdr:cNvPr id="2502" name="Рисунок 2501">
          <a:extLst>
            <a:ext uri="{FF2B5EF4-FFF2-40B4-BE49-F238E27FC236}">
              <a16:creationId xmlns:a16="http://schemas.microsoft.com/office/drawing/2014/main" id="{C7646C48-AC51-47F2-91DB-556771F0F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051815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232</xdr:row>
      <xdr:rowOff>21729</xdr:rowOff>
    </xdr:from>
    <xdr:to>
      <xdr:col>6</xdr:col>
      <xdr:colOff>1908175</xdr:colOff>
      <xdr:row>232</xdr:row>
      <xdr:rowOff>1445117</xdr:rowOff>
    </xdr:to>
    <xdr:pic>
      <xdr:nvPicPr>
        <xdr:cNvPr id="2504" name="Рисунок 2503">
          <a:extLst>
            <a:ext uri="{FF2B5EF4-FFF2-40B4-BE49-F238E27FC236}">
              <a16:creationId xmlns:a16="http://schemas.microsoft.com/office/drawing/2014/main" id="{E13CD2FD-CF9D-49BB-86D0-AB6EE8CCAF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1985004"/>
          <a:ext cx="1778000" cy="1423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233</xdr:row>
      <xdr:rowOff>22920</xdr:rowOff>
    </xdr:from>
    <xdr:to>
      <xdr:col>6</xdr:col>
      <xdr:colOff>1908175</xdr:colOff>
      <xdr:row>233</xdr:row>
      <xdr:rowOff>1272459</xdr:rowOff>
    </xdr:to>
    <xdr:pic>
      <xdr:nvPicPr>
        <xdr:cNvPr id="2506" name="Рисунок 2505">
          <a:extLst>
            <a:ext uri="{FF2B5EF4-FFF2-40B4-BE49-F238E27FC236}">
              <a16:creationId xmlns:a16="http://schemas.microsoft.com/office/drawing/2014/main" id="{A0B38F7B-2030-4836-B0DB-FEE63DD50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3453045"/>
          <a:ext cx="1778000" cy="124953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234</xdr:row>
      <xdr:rowOff>23465</xdr:rowOff>
    </xdr:from>
    <xdr:to>
      <xdr:col>6</xdr:col>
      <xdr:colOff>1908175</xdr:colOff>
      <xdr:row>234</xdr:row>
      <xdr:rowOff>1376720</xdr:rowOff>
    </xdr:to>
    <xdr:pic>
      <xdr:nvPicPr>
        <xdr:cNvPr id="2508" name="Рисунок 2507">
          <a:extLst>
            <a:ext uri="{FF2B5EF4-FFF2-40B4-BE49-F238E27FC236}">
              <a16:creationId xmlns:a16="http://schemas.microsoft.com/office/drawing/2014/main" id="{3EF3ED01-0321-4E9F-BBE9-F7F62FD80D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4748990"/>
          <a:ext cx="1778000" cy="1353255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235</xdr:row>
      <xdr:rowOff>23465</xdr:rowOff>
    </xdr:from>
    <xdr:to>
      <xdr:col>6</xdr:col>
      <xdr:colOff>1908175</xdr:colOff>
      <xdr:row>235</xdr:row>
      <xdr:rowOff>1376720</xdr:rowOff>
    </xdr:to>
    <xdr:pic>
      <xdr:nvPicPr>
        <xdr:cNvPr id="2510" name="Рисунок 2509">
          <a:extLst>
            <a:ext uri="{FF2B5EF4-FFF2-40B4-BE49-F238E27FC236}">
              <a16:creationId xmlns:a16="http://schemas.microsoft.com/office/drawing/2014/main" id="{06B9BFDA-AF82-42C4-B3FB-3AEA5BFE5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396149165"/>
          <a:ext cx="1778000" cy="135325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240</xdr:row>
      <xdr:rowOff>81644</xdr:rowOff>
    </xdr:from>
    <xdr:to>
      <xdr:col>6</xdr:col>
      <xdr:colOff>1809750</xdr:colOff>
      <xdr:row>240</xdr:row>
      <xdr:rowOff>523258</xdr:rowOff>
    </xdr:to>
    <xdr:pic>
      <xdr:nvPicPr>
        <xdr:cNvPr id="2511" name="Рисунок 2510">
          <a:extLst>
            <a:ext uri="{FF2B5EF4-FFF2-40B4-BE49-F238E27FC236}">
              <a16:creationId xmlns:a16="http://schemas.microsoft.com/office/drawing/2014/main" id="{44046DD9-D0AE-4AAA-BC09-1EA1A83D5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3" y="401955001"/>
          <a:ext cx="1428750" cy="441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239</xdr:row>
      <xdr:rowOff>25400</xdr:rowOff>
    </xdr:from>
    <xdr:to>
      <xdr:col>6</xdr:col>
      <xdr:colOff>1908175</xdr:colOff>
      <xdr:row>239</xdr:row>
      <xdr:rowOff>1803400</xdr:rowOff>
    </xdr:to>
    <xdr:pic>
      <xdr:nvPicPr>
        <xdr:cNvPr id="2513" name="Рисунок 2512">
          <a:extLst>
            <a:ext uri="{FF2B5EF4-FFF2-40B4-BE49-F238E27FC236}">
              <a16:creationId xmlns:a16="http://schemas.microsoft.com/office/drawing/2014/main" id="{059252F3-A07E-4D8B-83A8-EF7694103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2161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241</xdr:row>
      <xdr:rowOff>25400</xdr:rowOff>
    </xdr:from>
    <xdr:to>
      <xdr:col>6</xdr:col>
      <xdr:colOff>1908175</xdr:colOff>
      <xdr:row>241</xdr:row>
      <xdr:rowOff>1803400</xdr:rowOff>
    </xdr:to>
    <xdr:pic>
      <xdr:nvPicPr>
        <xdr:cNvPr id="2515" name="Рисунок 2514">
          <a:extLst>
            <a:ext uri="{FF2B5EF4-FFF2-40B4-BE49-F238E27FC236}">
              <a16:creationId xmlns:a16="http://schemas.microsoft.com/office/drawing/2014/main" id="{6AAE46B9-56F0-413A-B871-EE8E8567D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4561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242</xdr:row>
      <xdr:rowOff>25400</xdr:rowOff>
    </xdr:from>
    <xdr:to>
      <xdr:col>6</xdr:col>
      <xdr:colOff>1908175</xdr:colOff>
      <xdr:row>242</xdr:row>
      <xdr:rowOff>1803400</xdr:rowOff>
    </xdr:to>
    <xdr:pic>
      <xdr:nvPicPr>
        <xdr:cNvPr id="2517" name="Рисунок 2516">
          <a:extLst>
            <a:ext uri="{FF2B5EF4-FFF2-40B4-BE49-F238E27FC236}">
              <a16:creationId xmlns:a16="http://schemas.microsoft.com/office/drawing/2014/main" id="{7A3F66BF-0F98-4BCC-89AA-E8390F53C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06390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245</xdr:row>
      <xdr:rowOff>25400</xdr:rowOff>
    </xdr:from>
    <xdr:to>
      <xdr:col>6</xdr:col>
      <xdr:colOff>1908175</xdr:colOff>
      <xdr:row>245</xdr:row>
      <xdr:rowOff>1803400</xdr:rowOff>
    </xdr:to>
    <xdr:pic>
      <xdr:nvPicPr>
        <xdr:cNvPr id="2519" name="Рисунок 2518">
          <a:extLst>
            <a:ext uri="{FF2B5EF4-FFF2-40B4-BE49-F238E27FC236}">
              <a16:creationId xmlns:a16="http://schemas.microsoft.com/office/drawing/2014/main" id="{EE75DB7E-F412-42BC-85F4-2FA9EB861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1467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246</xdr:row>
      <xdr:rowOff>25400</xdr:rowOff>
    </xdr:from>
    <xdr:to>
      <xdr:col>6</xdr:col>
      <xdr:colOff>1908175</xdr:colOff>
      <xdr:row>246</xdr:row>
      <xdr:rowOff>1803400</xdr:rowOff>
    </xdr:to>
    <xdr:pic>
      <xdr:nvPicPr>
        <xdr:cNvPr id="2521" name="Рисунок 2520">
          <a:extLst>
            <a:ext uri="{FF2B5EF4-FFF2-40B4-BE49-F238E27FC236}">
              <a16:creationId xmlns:a16="http://schemas.microsoft.com/office/drawing/2014/main" id="{C16FACB8-D8C8-4300-87CA-A79361D692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3296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250</xdr:row>
      <xdr:rowOff>25400</xdr:rowOff>
    </xdr:from>
    <xdr:to>
      <xdr:col>6</xdr:col>
      <xdr:colOff>1908175</xdr:colOff>
      <xdr:row>250</xdr:row>
      <xdr:rowOff>1803400</xdr:rowOff>
    </xdr:to>
    <xdr:pic>
      <xdr:nvPicPr>
        <xdr:cNvPr id="2523" name="Рисунок 2522">
          <a:extLst>
            <a:ext uri="{FF2B5EF4-FFF2-40B4-BE49-F238E27FC236}">
              <a16:creationId xmlns:a16="http://schemas.microsoft.com/office/drawing/2014/main" id="{F4379CF1-4E1F-48B2-8312-F4587BF88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19411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251</xdr:row>
      <xdr:rowOff>22622</xdr:rowOff>
    </xdr:from>
    <xdr:to>
      <xdr:col>6</xdr:col>
      <xdr:colOff>1908175</xdr:colOff>
      <xdr:row>251</xdr:row>
      <xdr:rowOff>1129921</xdr:rowOff>
    </xdr:to>
    <xdr:pic>
      <xdr:nvPicPr>
        <xdr:cNvPr id="2525" name="Рисунок 2524">
          <a:extLst>
            <a:ext uri="{FF2B5EF4-FFF2-40B4-BE49-F238E27FC236}">
              <a16:creationId xmlns:a16="http://schemas.microsoft.com/office/drawing/2014/main" id="{DC29B24C-6503-44FA-BDE2-FADDE7CE8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1237172"/>
          <a:ext cx="1778000" cy="1107299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253</xdr:row>
      <xdr:rowOff>25400</xdr:rowOff>
    </xdr:from>
    <xdr:to>
      <xdr:col>6</xdr:col>
      <xdr:colOff>1908175</xdr:colOff>
      <xdr:row>253</xdr:row>
      <xdr:rowOff>1803400</xdr:rowOff>
    </xdr:to>
    <xdr:pic>
      <xdr:nvPicPr>
        <xdr:cNvPr id="2527" name="Рисунок 2526">
          <a:extLst>
            <a:ext uri="{FF2B5EF4-FFF2-40B4-BE49-F238E27FC236}">
              <a16:creationId xmlns:a16="http://schemas.microsoft.com/office/drawing/2014/main" id="{9840AE3A-556B-4299-B658-D71411510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4221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255</xdr:row>
      <xdr:rowOff>25400</xdr:rowOff>
    </xdr:from>
    <xdr:to>
      <xdr:col>6</xdr:col>
      <xdr:colOff>1908175</xdr:colOff>
      <xdr:row>255</xdr:row>
      <xdr:rowOff>1803400</xdr:rowOff>
    </xdr:to>
    <xdr:pic>
      <xdr:nvPicPr>
        <xdr:cNvPr id="2529" name="Рисунок 2528">
          <a:extLst>
            <a:ext uri="{FF2B5EF4-FFF2-40B4-BE49-F238E27FC236}">
              <a16:creationId xmlns:a16="http://schemas.microsoft.com/office/drawing/2014/main" id="{AB15315E-34A4-4FC3-A1BA-9AD8E194C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27488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262</xdr:row>
      <xdr:rowOff>25400</xdr:rowOff>
    </xdr:from>
    <xdr:to>
      <xdr:col>6</xdr:col>
      <xdr:colOff>1908175</xdr:colOff>
      <xdr:row>262</xdr:row>
      <xdr:rowOff>1803400</xdr:rowOff>
    </xdr:to>
    <xdr:pic>
      <xdr:nvPicPr>
        <xdr:cNvPr id="2533" name="Рисунок 2532">
          <a:extLst>
            <a:ext uri="{FF2B5EF4-FFF2-40B4-BE49-F238E27FC236}">
              <a16:creationId xmlns:a16="http://schemas.microsoft.com/office/drawing/2014/main" id="{950B960C-A187-4B9F-B68C-FD1E2B205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6584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263</xdr:row>
      <xdr:rowOff>25400</xdr:rowOff>
    </xdr:from>
    <xdr:to>
      <xdr:col>6</xdr:col>
      <xdr:colOff>1908175</xdr:colOff>
      <xdr:row>263</xdr:row>
      <xdr:rowOff>1803400</xdr:rowOff>
    </xdr:to>
    <xdr:pic>
      <xdr:nvPicPr>
        <xdr:cNvPr id="2535" name="Рисунок 2534">
          <a:extLst>
            <a:ext uri="{FF2B5EF4-FFF2-40B4-BE49-F238E27FC236}">
              <a16:creationId xmlns:a16="http://schemas.microsoft.com/office/drawing/2014/main" id="{BEC6F2E7-7456-45E7-9776-ED391A9322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8413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258</xdr:row>
      <xdr:rowOff>22175</xdr:rowOff>
    </xdr:from>
    <xdr:to>
      <xdr:col>6</xdr:col>
      <xdr:colOff>1908175</xdr:colOff>
      <xdr:row>258</xdr:row>
      <xdr:rowOff>1339871</xdr:rowOff>
    </xdr:to>
    <xdr:pic>
      <xdr:nvPicPr>
        <xdr:cNvPr id="2537" name="Рисунок 2536">
          <a:extLst>
            <a:ext uri="{FF2B5EF4-FFF2-40B4-BE49-F238E27FC236}">
              <a16:creationId xmlns:a16="http://schemas.microsoft.com/office/drawing/2014/main" id="{5D90CF71-781B-4C0E-BA4A-EFB98EC150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2409550"/>
          <a:ext cx="1778000" cy="1317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260</xdr:row>
      <xdr:rowOff>25400</xdr:rowOff>
    </xdr:from>
    <xdr:to>
      <xdr:col>6</xdr:col>
      <xdr:colOff>1908175</xdr:colOff>
      <xdr:row>260</xdr:row>
      <xdr:rowOff>1803400</xdr:rowOff>
    </xdr:to>
    <xdr:pic>
      <xdr:nvPicPr>
        <xdr:cNvPr id="2539" name="Рисунок 2538">
          <a:extLst>
            <a:ext uri="{FF2B5EF4-FFF2-40B4-BE49-F238E27FC236}">
              <a16:creationId xmlns:a16="http://schemas.microsoft.com/office/drawing/2014/main" id="{35466FE3-58C7-4658-AFC4-FC50A49672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5603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261</xdr:row>
      <xdr:rowOff>22671</xdr:rowOff>
    </xdr:from>
    <xdr:to>
      <xdr:col>6</xdr:col>
      <xdr:colOff>1908175</xdr:colOff>
      <xdr:row>261</xdr:row>
      <xdr:rowOff>1368024</xdr:rowOff>
    </xdr:to>
    <xdr:pic>
      <xdr:nvPicPr>
        <xdr:cNvPr id="2541" name="Рисунок 2540">
          <a:extLst>
            <a:ext uri="{FF2B5EF4-FFF2-40B4-BE49-F238E27FC236}">
              <a16:creationId xmlns:a16="http://schemas.microsoft.com/office/drawing/2014/main" id="{B268AD47-53D1-4ABD-9BEA-0CC1D6A04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37429721"/>
          <a:ext cx="1778000" cy="1345353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265</xdr:row>
      <xdr:rowOff>25400</xdr:rowOff>
    </xdr:from>
    <xdr:to>
      <xdr:col>6</xdr:col>
      <xdr:colOff>1908175</xdr:colOff>
      <xdr:row>265</xdr:row>
      <xdr:rowOff>1803400</xdr:rowOff>
    </xdr:to>
    <xdr:pic>
      <xdr:nvPicPr>
        <xdr:cNvPr id="2543" name="Рисунок 2542">
          <a:extLst>
            <a:ext uri="{FF2B5EF4-FFF2-40B4-BE49-F238E27FC236}">
              <a16:creationId xmlns:a16="http://schemas.microsoft.com/office/drawing/2014/main" id="{3D7B5F1F-68EC-472C-9F48-9A2DA9C82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4309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266</xdr:row>
      <xdr:rowOff>25400</xdr:rowOff>
    </xdr:from>
    <xdr:to>
      <xdr:col>6</xdr:col>
      <xdr:colOff>1908175</xdr:colOff>
      <xdr:row>266</xdr:row>
      <xdr:rowOff>1803400</xdr:rowOff>
    </xdr:to>
    <xdr:pic>
      <xdr:nvPicPr>
        <xdr:cNvPr id="2545" name="Рисунок 2544">
          <a:extLst>
            <a:ext uri="{FF2B5EF4-FFF2-40B4-BE49-F238E27FC236}">
              <a16:creationId xmlns:a16="http://schemas.microsoft.com/office/drawing/2014/main" id="{0F1E9AD2-2E88-4A26-B516-9EBA0EEBF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461383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274</xdr:row>
      <xdr:rowOff>25400</xdr:rowOff>
    </xdr:from>
    <xdr:to>
      <xdr:col>6</xdr:col>
      <xdr:colOff>1908175</xdr:colOff>
      <xdr:row>274</xdr:row>
      <xdr:rowOff>1803400</xdr:rowOff>
    </xdr:to>
    <xdr:pic>
      <xdr:nvPicPr>
        <xdr:cNvPr id="2547" name="Рисунок 2546">
          <a:extLst>
            <a:ext uri="{FF2B5EF4-FFF2-40B4-BE49-F238E27FC236}">
              <a16:creationId xmlns:a16="http://schemas.microsoft.com/office/drawing/2014/main" id="{0B051D26-0CE3-431E-ABA2-B2FB35505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8682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272</xdr:row>
      <xdr:rowOff>25400</xdr:rowOff>
    </xdr:from>
    <xdr:to>
      <xdr:col>6</xdr:col>
      <xdr:colOff>1908175</xdr:colOff>
      <xdr:row>272</xdr:row>
      <xdr:rowOff>1803400</xdr:rowOff>
    </xdr:to>
    <xdr:pic>
      <xdr:nvPicPr>
        <xdr:cNvPr id="2549" name="Рисунок 2548">
          <a:extLst>
            <a:ext uri="{FF2B5EF4-FFF2-40B4-BE49-F238E27FC236}">
              <a16:creationId xmlns:a16="http://schemas.microsoft.com/office/drawing/2014/main" id="{DD0042DB-3BE3-4661-ACC6-7592D69C5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56091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275</xdr:row>
      <xdr:rowOff>25400</xdr:rowOff>
    </xdr:from>
    <xdr:to>
      <xdr:col>6</xdr:col>
      <xdr:colOff>1908175</xdr:colOff>
      <xdr:row>275</xdr:row>
      <xdr:rowOff>1803400</xdr:rowOff>
    </xdr:to>
    <xdr:pic>
      <xdr:nvPicPr>
        <xdr:cNvPr id="2551" name="Рисунок 2550">
          <a:extLst>
            <a:ext uri="{FF2B5EF4-FFF2-40B4-BE49-F238E27FC236}">
              <a16:creationId xmlns:a16="http://schemas.microsoft.com/office/drawing/2014/main" id="{B46406F2-D460-43E9-8C14-6772C0B51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1578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276</xdr:row>
      <xdr:rowOff>25400</xdr:rowOff>
    </xdr:from>
    <xdr:to>
      <xdr:col>6</xdr:col>
      <xdr:colOff>1908175</xdr:colOff>
      <xdr:row>276</xdr:row>
      <xdr:rowOff>1803400</xdr:rowOff>
    </xdr:to>
    <xdr:pic>
      <xdr:nvPicPr>
        <xdr:cNvPr id="2553" name="Рисунок 2552">
          <a:extLst>
            <a:ext uri="{FF2B5EF4-FFF2-40B4-BE49-F238E27FC236}">
              <a16:creationId xmlns:a16="http://schemas.microsoft.com/office/drawing/2014/main" id="{BF834CCB-6130-4BB8-B84B-280583088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3407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277</xdr:row>
      <xdr:rowOff>25400</xdr:rowOff>
    </xdr:from>
    <xdr:to>
      <xdr:col>6</xdr:col>
      <xdr:colOff>1908175</xdr:colOff>
      <xdr:row>277</xdr:row>
      <xdr:rowOff>1803400</xdr:rowOff>
    </xdr:to>
    <xdr:pic>
      <xdr:nvPicPr>
        <xdr:cNvPr id="2555" name="Рисунок 2554">
          <a:extLst>
            <a:ext uri="{FF2B5EF4-FFF2-40B4-BE49-F238E27FC236}">
              <a16:creationId xmlns:a16="http://schemas.microsoft.com/office/drawing/2014/main" id="{3812B971-11E8-4DF4-A7E6-CED069448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465235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284</xdr:row>
      <xdr:rowOff>68036</xdr:rowOff>
    </xdr:from>
    <xdr:to>
      <xdr:col>6</xdr:col>
      <xdr:colOff>1755323</xdr:colOff>
      <xdr:row>284</xdr:row>
      <xdr:rowOff>509650</xdr:rowOff>
    </xdr:to>
    <xdr:pic>
      <xdr:nvPicPr>
        <xdr:cNvPr id="2556" name="Рисунок 2555">
          <a:extLst>
            <a:ext uri="{FF2B5EF4-FFF2-40B4-BE49-F238E27FC236}">
              <a16:creationId xmlns:a16="http://schemas.microsoft.com/office/drawing/2014/main" id="{ABB2D99E-46B8-447B-A7A7-46B74462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16" y="476372465"/>
          <a:ext cx="1428750" cy="441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122464</xdr:colOff>
      <xdr:row>299</xdr:row>
      <xdr:rowOff>95250</xdr:rowOff>
    </xdr:from>
    <xdr:to>
      <xdr:col>6</xdr:col>
      <xdr:colOff>1927409</xdr:colOff>
      <xdr:row>299</xdr:row>
      <xdr:rowOff>653142</xdr:rowOff>
    </xdr:to>
    <xdr:pic>
      <xdr:nvPicPr>
        <xdr:cNvPr id="2557" name="Рисунок 2556">
          <a:extLst>
            <a:ext uri="{FF2B5EF4-FFF2-40B4-BE49-F238E27FC236}">
              <a16:creationId xmlns:a16="http://schemas.microsoft.com/office/drawing/2014/main" id="{0B6884BD-0721-4392-8464-9D091F878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501736179"/>
          <a:ext cx="1804945" cy="557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301</xdr:row>
      <xdr:rowOff>25400</xdr:rowOff>
    </xdr:from>
    <xdr:to>
      <xdr:col>6</xdr:col>
      <xdr:colOff>1908175</xdr:colOff>
      <xdr:row>301</xdr:row>
      <xdr:rowOff>1803400</xdr:rowOff>
    </xdr:to>
    <xdr:pic>
      <xdr:nvPicPr>
        <xdr:cNvPr id="2559" name="Рисунок 2558">
          <a:extLst>
            <a:ext uri="{FF2B5EF4-FFF2-40B4-BE49-F238E27FC236}">
              <a16:creationId xmlns:a16="http://schemas.microsoft.com/office/drawing/2014/main" id="{16B70C02-9702-417E-A3AB-9D2BAC1E9A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05345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302</xdr:row>
      <xdr:rowOff>108857</xdr:rowOff>
    </xdr:from>
    <xdr:to>
      <xdr:col>6</xdr:col>
      <xdr:colOff>1913805</xdr:colOff>
      <xdr:row>302</xdr:row>
      <xdr:rowOff>666750</xdr:rowOff>
    </xdr:to>
    <xdr:pic>
      <xdr:nvPicPr>
        <xdr:cNvPr id="2560" name="Рисунок 2559">
          <a:extLst>
            <a:ext uri="{FF2B5EF4-FFF2-40B4-BE49-F238E27FC236}">
              <a16:creationId xmlns:a16="http://schemas.microsoft.com/office/drawing/2014/main" id="{534938F5-A5EC-4E68-8079-E3F4FFE3A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158500"/>
          <a:ext cx="1804948" cy="557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130175</xdr:colOff>
      <xdr:row>305</xdr:row>
      <xdr:rowOff>25400</xdr:rowOff>
    </xdr:from>
    <xdr:to>
      <xdr:col>6</xdr:col>
      <xdr:colOff>1908175</xdr:colOff>
      <xdr:row>305</xdr:row>
      <xdr:rowOff>1803400</xdr:rowOff>
    </xdr:to>
    <xdr:pic>
      <xdr:nvPicPr>
        <xdr:cNvPr id="2562" name="Рисунок 2561">
          <a:extLst>
            <a:ext uri="{FF2B5EF4-FFF2-40B4-BE49-F238E27FC236}">
              <a16:creationId xmlns:a16="http://schemas.microsoft.com/office/drawing/2014/main" id="{2C445D8F-3CBD-43A9-8149-9D6ABD8C3B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11594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130175</xdr:colOff>
      <xdr:row>306</xdr:row>
      <xdr:rowOff>25400</xdr:rowOff>
    </xdr:from>
    <xdr:to>
      <xdr:col>6</xdr:col>
      <xdr:colOff>1908175</xdr:colOff>
      <xdr:row>306</xdr:row>
      <xdr:rowOff>1803400</xdr:rowOff>
    </xdr:to>
    <xdr:pic>
      <xdr:nvPicPr>
        <xdr:cNvPr id="2564" name="Рисунок 2563">
          <a:extLst>
            <a:ext uri="{FF2B5EF4-FFF2-40B4-BE49-F238E27FC236}">
              <a16:creationId xmlns:a16="http://schemas.microsoft.com/office/drawing/2014/main" id="{D48841DA-9DCD-4048-ACEE-B103FF91C4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875" y="513422900"/>
          <a:ext cx="17780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N320"/>
  <sheetViews>
    <sheetView showGridLines="0" tabSelected="1" zoomScale="70" zoomScaleNormal="70" workbookViewId="0">
      <pane ySplit="3" topLeftCell="A4" activePane="bottomLeft" state="frozen"/>
      <selection pane="bottomLeft" activeCell="O6" sqref="O6"/>
    </sheetView>
  </sheetViews>
  <sheetFormatPr defaultRowHeight="15" x14ac:dyDescent="0.25"/>
  <cols>
    <col min="1" max="1" width="4.42578125" style="113" bestFit="1" customWidth="1"/>
    <col min="2" max="2" width="7.42578125" style="113" bestFit="1" customWidth="1"/>
    <col min="3" max="3" width="7.42578125" style="113" customWidth="1"/>
    <col min="4" max="4" width="8.5703125" customWidth="1"/>
    <col min="5" max="5" width="9.28515625" customWidth="1"/>
    <col min="6" max="6" width="6.85546875" customWidth="1"/>
    <col min="7" max="7" width="30.5703125" customWidth="1"/>
    <col min="8" max="8" width="7.140625" bestFit="1" customWidth="1"/>
    <col min="9" max="9" width="7.7109375" customWidth="1"/>
    <col min="10" max="10" width="9.7109375" customWidth="1"/>
    <col min="11" max="11" width="8.5703125" bestFit="1" customWidth="1"/>
    <col min="12" max="12" width="9.5703125" bestFit="1" customWidth="1"/>
    <col min="13" max="13" width="9.5703125" customWidth="1"/>
    <col min="14" max="14" width="10" bestFit="1" customWidth="1"/>
    <col min="15" max="15" width="8.5703125" bestFit="1" customWidth="1"/>
    <col min="16" max="16" width="9.7109375" hidden="1" customWidth="1"/>
    <col min="17" max="17" width="10.42578125" hidden="1" customWidth="1"/>
    <col min="18" max="18" width="6.28515625" hidden="1" customWidth="1"/>
    <col min="19" max="19" width="9.85546875" hidden="1" customWidth="1"/>
    <col min="20" max="21" width="9.28515625" hidden="1" customWidth="1"/>
    <col min="22" max="22" width="8.42578125" hidden="1" customWidth="1"/>
    <col min="23" max="24" width="5.85546875" style="198" customWidth="1"/>
    <col min="25" max="25" width="6.28515625" style="198" customWidth="1"/>
    <col min="26" max="27" width="5.85546875" style="198" customWidth="1"/>
    <col min="28" max="28" width="6.28515625" style="198" customWidth="1"/>
    <col min="29" max="29" width="5.42578125" customWidth="1"/>
    <col min="30" max="30" width="7.28515625" customWidth="1"/>
    <col min="31" max="31" width="0.7109375" customWidth="1"/>
    <col min="32" max="32" width="7.7109375" bestFit="1" customWidth="1"/>
    <col min="33" max="37" width="7.85546875" bestFit="1" customWidth="1"/>
    <col min="38" max="38" width="5.42578125" customWidth="1"/>
    <col min="39" max="39" width="1.42578125" style="101" customWidth="1"/>
    <col min="40" max="45" width="2.5703125" customWidth="1"/>
    <col min="46" max="46" width="4.5703125" style="54" customWidth="1"/>
    <col min="47" max="47" width="1.42578125" style="101" customWidth="1"/>
    <col min="48" max="53" width="2.5703125" customWidth="1"/>
    <col min="54" max="54" width="4" style="54" customWidth="1"/>
    <col min="55" max="55" width="1.42578125" style="101" customWidth="1"/>
    <col min="56" max="57" width="2.5703125" style="70" customWidth="1"/>
    <col min="58" max="59" width="3.5703125" style="70" bestFit="1" customWidth="1"/>
    <col min="60" max="60" width="3" style="70" customWidth="1"/>
    <col min="61" max="61" width="2.5703125" style="70" customWidth="1"/>
    <col min="62" max="62" width="4.140625" style="54" bestFit="1" customWidth="1"/>
    <col min="63" max="63" width="5.28515625" bestFit="1" customWidth="1"/>
    <col min="64" max="64" width="16" hidden="1" customWidth="1"/>
    <col min="65" max="65" width="14" hidden="1" customWidth="1"/>
    <col min="66" max="66" width="6" bestFit="1" customWidth="1"/>
  </cols>
  <sheetData>
    <row r="1" spans="1:66" s="12" customFormat="1" ht="27" thickBot="1" x14ac:dyDescent="0.45">
      <c r="A1" s="112"/>
      <c r="B1" s="112"/>
      <c r="C1" s="112"/>
      <c r="K1" s="185">
        <v>90</v>
      </c>
      <c r="L1" s="186"/>
      <c r="M1" s="187"/>
      <c r="N1" s="188"/>
      <c r="W1" s="211">
        <f>SUM(AC6:AC313)</f>
        <v>0</v>
      </c>
      <c r="X1" s="212"/>
      <c r="Y1" s="213">
        <f>SUM(AD6:AD313)</f>
        <v>0</v>
      </c>
      <c r="Z1" s="214"/>
      <c r="AA1" s="214"/>
      <c r="AB1" s="214"/>
      <c r="AF1" s="169" t="e">
        <f>SUM(AL6:AL313)</f>
        <v>#VALUE!</v>
      </c>
      <c r="AG1" s="170"/>
      <c r="AH1" s="165" t="e">
        <f>SUM(AM6:AM313)</f>
        <v>#VALUE!</v>
      </c>
      <c r="AI1" s="163"/>
      <c r="AJ1" s="163"/>
      <c r="AK1" s="164"/>
      <c r="AM1" s="97"/>
      <c r="AN1" s="175">
        <f>SUM(AN6:AS313)</f>
        <v>217</v>
      </c>
      <c r="AO1" s="176"/>
      <c r="AP1" s="176"/>
      <c r="AQ1" s="176"/>
      <c r="AR1" s="176"/>
      <c r="AS1" s="176"/>
      <c r="AT1" s="177"/>
      <c r="AU1" s="97"/>
      <c r="AV1" s="175">
        <f>SUM(AV6:BA313)</f>
        <v>75</v>
      </c>
      <c r="AW1" s="176"/>
      <c r="AX1" s="176"/>
      <c r="AY1" s="176"/>
      <c r="AZ1" s="176"/>
      <c r="BA1" s="176"/>
      <c r="BB1" s="177"/>
      <c r="BC1" s="97"/>
      <c r="BD1" s="178">
        <f>SUM(BD6:BI313)</f>
        <v>1089</v>
      </c>
      <c r="BE1" s="176"/>
      <c r="BF1" s="176"/>
      <c r="BG1" s="176"/>
      <c r="BH1" s="176"/>
      <c r="BI1" s="176"/>
      <c r="BJ1" s="177"/>
    </row>
    <row r="2" spans="1:66" s="12" customFormat="1" ht="27" thickBot="1" x14ac:dyDescent="0.45">
      <c r="A2" s="112"/>
      <c r="B2" s="112"/>
      <c r="C2" s="112"/>
      <c r="K2" s="18"/>
      <c r="L2" s="18"/>
      <c r="M2" s="19"/>
      <c r="P2" s="162">
        <f>AVERAGE(R6:R289)</f>
        <v>-1</v>
      </c>
      <c r="Q2" s="163"/>
      <c r="R2" s="164"/>
      <c r="V2" s="192">
        <f>AVERAGE(V6:V289)</f>
        <v>-1</v>
      </c>
      <c r="W2" s="215" t="s">
        <v>315</v>
      </c>
      <c r="X2" s="216"/>
      <c r="Y2" s="216"/>
      <c r="Z2" s="216"/>
      <c r="AA2" s="216"/>
      <c r="AB2" s="216"/>
      <c r="AF2" s="171" t="s">
        <v>314</v>
      </c>
      <c r="AG2" s="163"/>
      <c r="AH2" s="163"/>
      <c r="AI2" s="163"/>
      <c r="AJ2" s="163"/>
      <c r="AK2" s="164"/>
      <c r="AM2" s="97"/>
      <c r="AN2" s="79" t="s">
        <v>26</v>
      </c>
      <c r="AO2" s="71" t="s">
        <v>27</v>
      </c>
      <c r="AP2" s="71" t="s">
        <v>28</v>
      </c>
      <c r="AQ2" s="71" t="s">
        <v>29</v>
      </c>
      <c r="AR2" s="71" t="s">
        <v>30</v>
      </c>
      <c r="AS2" s="80" t="s">
        <v>316</v>
      </c>
      <c r="AT2" s="78"/>
      <c r="AU2" s="97"/>
      <c r="AV2" s="79" t="s">
        <v>26</v>
      </c>
      <c r="AW2" s="71" t="s">
        <v>27</v>
      </c>
      <c r="AX2" s="71" t="s">
        <v>28</v>
      </c>
      <c r="AY2" s="71" t="s">
        <v>29</v>
      </c>
      <c r="AZ2" s="71" t="s">
        <v>30</v>
      </c>
      <c r="BA2" s="80" t="s">
        <v>316</v>
      </c>
      <c r="BB2" s="78"/>
      <c r="BC2" s="97"/>
      <c r="BD2" s="79" t="s">
        <v>26</v>
      </c>
      <c r="BE2" s="91" t="s">
        <v>27</v>
      </c>
      <c r="BF2" s="91" t="s">
        <v>28</v>
      </c>
      <c r="BG2" s="91" t="s">
        <v>29</v>
      </c>
      <c r="BH2" s="91" t="s">
        <v>30</v>
      </c>
      <c r="BI2" s="80" t="s">
        <v>316</v>
      </c>
      <c r="BJ2" s="78"/>
      <c r="BL2" s="86">
        <f>SUM(BL6:BL843)</f>
        <v>0</v>
      </c>
      <c r="BM2" s="86">
        <f>SUM(BM6:BM843)</f>
        <v>0</v>
      </c>
    </row>
    <row r="3" spans="1:66" s="6" customFormat="1" ht="141" thickBot="1" x14ac:dyDescent="0.3">
      <c r="A3" s="1" t="s">
        <v>809</v>
      </c>
      <c r="B3" s="1" t="s">
        <v>820</v>
      </c>
      <c r="C3" s="1" t="s">
        <v>2050</v>
      </c>
      <c r="D3" s="1" t="s">
        <v>12</v>
      </c>
      <c r="E3" s="1" t="s">
        <v>13</v>
      </c>
      <c r="F3" s="1" t="s">
        <v>14</v>
      </c>
      <c r="G3" s="1" t="s">
        <v>15</v>
      </c>
      <c r="H3" s="13" t="s">
        <v>24</v>
      </c>
      <c r="I3" s="13" t="s">
        <v>0</v>
      </c>
      <c r="J3" s="118" t="s">
        <v>242</v>
      </c>
      <c r="K3" s="119" t="s">
        <v>16</v>
      </c>
      <c r="L3" s="119" t="s">
        <v>806</v>
      </c>
      <c r="M3" s="120" t="s">
        <v>18</v>
      </c>
      <c r="N3" s="121" t="s">
        <v>21</v>
      </c>
      <c r="O3" s="122" t="s">
        <v>19</v>
      </c>
      <c r="P3" s="166" t="s">
        <v>17</v>
      </c>
      <c r="Q3" s="167"/>
      <c r="R3" s="2" t="s">
        <v>20</v>
      </c>
      <c r="S3" s="166" t="s">
        <v>22</v>
      </c>
      <c r="T3" s="168"/>
      <c r="U3" s="167"/>
      <c r="V3" s="193" t="s">
        <v>20</v>
      </c>
      <c r="W3" s="217" t="s">
        <v>4450</v>
      </c>
      <c r="X3" s="218" t="s">
        <v>1885</v>
      </c>
      <c r="Y3" s="218" t="s">
        <v>1884</v>
      </c>
      <c r="Z3" s="218" t="s">
        <v>1886</v>
      </c>
      <c r="AA3" s="218" t="s">
        <v>1887</v>
      </c>
      <c r="AB3" s="219" t="s">
        <v>1888</v>
      </c>
      <c r="AC3" s="195" t="s">
        <v>2</v>
      </c>
      <c r="AD3" s="5" t="s">
        <v>3</v>
      </c>
      <c r="AF3" s="4" t="s">
        <v>1</v>
      </c>
      <c r="AG3" s="65" t="s">
        <v>1885</v>
      </c>
      <c r="AH3" s="65" t="s">
        <v>1884</v>
      </c>
      <c r="AI3" s="65" t="s">
        <v>1886</v>
      </c>
      <c r="AJ3" s="65" t="s">
        <v>1887</v>
      </c>
      <c r="AK3" s="65" t="s">
        <v>1888</v>
      </c>
      <c r="AL3" s="3" t="s">
        <v>2</v>
      </c>
      <c r="AM3" s="98" t="s">
        <v>3</v>
      </c>
      <c r="AN3" s="179" t="s">
        <v>25</v>
      </c>
      <c r="AO3" s="180"/>
      <c r="AP3" s="180"/>
      <c r="AQ3" s="180"/>
      <c r="AR3" s="180"/>
      <c r="AS3" s="180"/>
      <c r="AT3" s="181"/>
      <c r="AU3" s="98"/>
      <c r="AV3" s="179" t="s">
        <v>807</v>
      </c>
      <c r="AW3" s="180"/>
      <c r="AX3" s="180"/>
      <c r="AY3" s="180"/>
      <c r="AZ3" s="180"/>
      <c r="BA3" s="180"/>
      <c r="BB3" s="182"/>
      <c r="BC3" s="98"/>
      <c r="BD3" s="172" t="s">
        <v>158</v>
      </c>
      <c r="BE3" s="173"/>
      <c r="BF3" s="173"/>
      <c r="BG3" s="173"/>
      <c r="BH3" s="173"/>
      <c r="BI3" s="173"/>
      <c r="BJ3" s="174"/>
    </row>
    <row r="4" spans="1:66" s="10" customFormat="1" ht="144" customHeight="1" x14ac:dyDescent="0.25">
      <c r="A4" s="11">
        <v>1</v>
      </c>
      <c r="B4" s="11" t="s">
        <v>3427</v>
      </c>
      <c r="C4" s="11" t="s">
        <v>4061</v>
      </c>
      <c r="D4" s="107" t="s">
        <v>4163</v>
      </c>
      <c r="E4" s="108" t="s">
        <v>4250</v>
      </c>
      <c r="F4" s="109" t="s">
        <v>4357</v>
      </c>
      <c r="G4" s="11" t="s">
        <v>4477</v>
      </c>
      <c r="H4" s="29"/>
      <c r="I4" s="28"/>
      <c r="J4" s="44">
        <v>48.65</v>
      </c>
      <c r="K4" s="126">
        <f>J4*1.15</f>
        <v>55.947499999999991</v>
      </c>
      <c r="L4" s="127">
        <f>SUMIF(price!A:A,E4,price!D:D)</f>
        <v>0</v>
      </c>
      <c r="M4" s="128"/>
      <c r="N4" s="129">
        <f t="shared" ref="N4:N23" si="0">M4*$K$1</f>
        <v>0</v>
      </c>
      <c r="O4" s="130">
        <f>(M4-K4)/K4</f>
        <v>-1</v>
      </c>
      <c r="P4" s="116">
        <f>ROUND(M4*0.55,1)</f>
        <v>0</v>
      </c>
      <c r="Q4" s="21">
        <f>P4*$I$1</f>
        <v>0</v>
      </c>
      <c r="R4" s="16">
        <f>(P4-K4)/K4</f>
        <v>-1</v>
      </c>
      <c r="S4" s="22">
        <f>ROUND(P4*0.8,1)</f>
        <v>0</v>
      </c>
      <c r="T4" s="27">
        <v>5263</v>
      </c>
      <c r="U4" s="21">
        <f>S4*$I$1</f>
        <v>0</v>
      </c>
      <c r="V4" s="189">
        <f>(S4-K4)/K4</f>
        <v>-1</v>
      </c>
      <c r="W4" s="196" t="s">
        <v>4</v>
      </c>
      <c r="X4" s="191" t="s">
        <v>4451</v>
      </c>
      <c r="Y4" s="191" t="s">
        <v>4451</v>
      </c>
      <c r="Z4" s="191" t="s">
        <v>4451</v>
      </c>
      <c r="AA4" s="191" t="s">
        <v>4451</v>
      </c>
      <c r="AB4" s="197" t="s">
        <v>4</v>
      </c>
      <c r="AC4" s="190">
        <f>SUM(W4:AB4)</f>
        <v>0</v>
      </c>
      <c r="AD4" s="73">
        <f t="shared" ref="AD4:AD65" si="1">AC4*J4</f>
        <v>0</v>
      </c>
      <c r="AF4" s="74" t="s">
        <v>4</v>
      </c>
      <c r="AG4" s="75" t="e">
        <f t="shared" ref="AG4:AJ6" si="2">BE4+X4-AO4-AW4</f>
        <v>#VALUE!</v>
      </c>
      <c r="AH4" s="75" t="e">
        <f t="shared" si="2"/>
        <v>#VALUE!</v>
      </c>
      <c r="AI4" s="75" t="e">
        <f t="shared" si="2"/>
        <v>#VALUE!</v>
      </c>
      <c r="AJ4" s="75" t="e">
        <f t="shared" si="2"/>
        <v>#VALUE!</v>
      </c>
      <c r="AK4" s="76" t="s">
        <v>4</v>
      </c>
      <c r="AL4" s="7" t="e">
        <f>SUM(AF4:AK4)</f>
        <v>#VALUE!</v>
      </c>
      <c r="AM4" s="99" t="e">
        <f>AL4*K4</f>
        <v>#VALUE!</v>
      </c>
      <c r="AN4" s="7" t="s">
        <v>4</v>
      </c>
      <c r="AO4" s="8">
        <v>0</v>
      </c>
      <c r="AP4" s="8">
        <v>0</v>
      </c>
      <c r="AQ4" s="8">
        <v>0</v>
      </c>
      <c r="AR4" s="8">
        <v>0</v>
      </c>
      <c r="AS4" s="9" t="s">
        <v>4</v>
      </c>
      <c r="AT4" s="72">
        <f>SUM(AN4:AS4)</f>
        <v>0</v>
      </c>
      <c r="AU4" s="99">
        <f t="shared" ref="AU4:AU65" si="3">AT4*J4</f>
        <v>0</v>
      </c>
      <c r="AV4" s="7" t="s">
        <v>4</v>
      </c>
      <c r="AW4" s="8">
        <v>0</v>
      </c>
      <c r="AX4" s="8">
        <v>0</v>
      </c>
      <c r="AY4" s="8">
        <v>0</v>
      </c>
      <c r="AZ4" s="8">
        <v>0</v>
      </c>
      <c r="BA4" s="9" t="s">
        <v>4</v>
      </c>
      <c r="BB4" s="77">
        <f>SUM(AV4:BA4)</f>
        <v>0</v>
      </c>
      <c r="BC4" s="102">
        <f t="shared" ref="BC4:BC9" si="4">BB4*Q4</f>
        <v>0</v>
      </c>
      <c r="BD4" s="92"/>
      <c r="BE4" s="93"/>
      <c r="BF4" s="93">
        <v>1</v>
      </c>
      <c r="BG4" s="93"/>
      <c r="BH4" s="93"/>
      <c r="BI4" s="103"/>
      <c r="BJ4" s="105">
        <f>SUM(BD4:BI4)</f>
        <v>1</v>
      </c>
      <c r="BK4" s="84">
        <f>SUMIF(наличие!E:E,E4,наличие!G:G)</f>
        <v>0</v>
      </c>
      <c r="BL4" s="85">
        <f>AT4*N4</f>
        <v>0</v>
      </c>
      <c r="BM4" s="85">
        <f>BB4*N4</f>
        <v>0</v>
      </c>
      <c r="BN4" s="111">
        <f>SUMIF(BP:BP,E4,BW:BW)</f>
        <v>0</v>
      </c>
    </row>
    <row r="5" spans="1:66" s="10" customFormat="1" ht="144" customHeight="1" x14ac:dyDescent="0.25">
      <c r="A5" s="11">
        <v>2</v>
      </c>
      <c r="B5" s="11" t="s">
        <v>3427</v>
      </c>
      <c r="C5" s="11" t="s">
        <v>4061</v>
      </c>
      <c r="D5" s="107" t="s">
        <v>4163</v>
      </c>
      <c r="E5" s="108" t="s">
        <v>4250</v>
      </c>
      <c r="F5" s="109" t="s">
        <v>1032</v>
      </c>
      <c r="G5" s="11" t="s">
        <v>4478</v>
      </c>
      <c r="H5" s="29"/>
      <c r="I5" s="25"/>
      <c r="J5" s="44">
        <v>48.65</v>
      </c>
      <c r="K5" s="64">
        <f>J5*1.15</f>
        <v>55.947499999999991</v>
      </c>
      <c r="L5" s="123">
        <f>SUMIF(price!A:A,E5,price!D:D)</f>
        <v>0</v>
      </c>
      <c r="M5" s="124"/>
      <c r="N5" s="20">
        <f t="shared" si="0"/>
        <v>0</v>
      </c>
      <c r="O5" s="16">
        <f>(M5-K5)/K5</f>
        <v>-1</v>
      </c>
      <c r="P5" s="116">
        <f>ROUND(M5*0.55,1)</f>
        <v>0</v>
      </c>
      <c r="Q5" s="21">
        <f>P5*$I$1</f>
        <v>0</v>
      </c>
      <c r="R5" s="16">
        <f>(P5-K5)/K5</f>
        <v>-1</v>
      </c>
      <c r="S5" s="22">
        <f>ROUND(P5*0.8,1)</f>
        <v>0</v>
      </c>
      <c r="T5" s="27">
        <v>5263</v>
      </c>
      <c r="U5" s="21">
        <f>S5*$I$1</f>
        <v>0</v>
      </c>
      <c r="V5" s="189">
        <f>(S5-K5)/K5</f>
        <v>-1</v>
      </c>
      <c r="W5" s="196" t="s">
        <v>4</v>
      </c>
      <c r="X5" s="191" t="s">
        <v>4451</v>
      </c>
      <c r="Y5" s="191" t="s">
        <v>4451</v>
      </c>
      <c r="Z5" s="191" t="s">
        <v>4451</v>
      </c>
      <c r="AA5" s="191" t="s">
        <v>4451</v>
      </c>
      <c r="AB5" s="197" t="s">
        <v>4</v>
      </c>
      <c r="AC5" s="190">
        <f>SUM(W5:AB5)</f>
        <v>0</v>
      </c>
      <c r="AD5" s="73">
        <f t="shared" si="1"/>
        <v>0</v>
      </c>
      <c r="AF5" s="7" t="s">
        <v>4</v>
      </c>
      <c r="AG5" s="8" t="e">
        <f t="shared" si="2"/>
        <v>#VALUE!</v>
      </c>
      <c r="AH5" s="8" t="e">
        <f t="shared" si="2"/>
        <v>#VALUE!</v>
      </c>
      <c r="AI5" s="8" t="e">
        <f t="shared" si="2"/>
        <v>#VALUE!</v>
      </c>
      <c r="AJ5" s="8" t="e">
        <f t="shared" si="2"/>
        <v>#VALUE!</v>
      </c>
      <c r="AK5" s="9" t="s">
        <v>4</v>
      </c>
      <c r="AL5" s="7" t="e">
        <f>SUM(AF5:AK5)</f>
        <v>#VALUE!</v>
      </c>
      <c r="AM5" s="99" t="e">
        <f>AL5*K5</f>
        <v>#VALUE!</v>
      </c>
      <c r="AN5" s="7" t="s">
        <v>4</v>
      </c>
      <c r="AO5" s="8">
        <v>0</v>
      </c>
      <c r="AP5" s="8">
        <v>0</v>
      </c>
      <c r="AQ5" s="8">
        <v>0</v>
      </c>
      <c r="AR5" s="8">
        <v>0</v>
      </c>
      <c r="AS5" s="9" t="s">
        <v>4</v>
      </c>
      <c r="AT5" s="72">
        <f>SUM(AN5:AS5)</f>
        <v>0</v>
      </c>
      <c r="AU5" s="99">
        <f t="shared" si="3"/>
        <v>0</v>
      </c>
      <c r="AV5" s="7" t="s">
        <v>4</v>
      </c>
      <c r="AW5" s="8">
        <v>0</v>
      </c>
      <c r="AX5" s="8">
        <v>0</v>
      </c>
      <c r="AY5" s="8">
        <v>0</v>
      </c>
      <c r="AZ5" s="8">
        <v>0</v>
      </c>
      <c r="BA5" s="9" t="s">
        <v>4</v>
      </c>
      <c r="BB5" s="72">
        <f>SUM(AV5:BA5)</f>
        <v>0</v>
      </c>
      <c r="BC5" s="102">
        <f t="shared" si="4"/>
        <v>0</v>
      </c>
      <c r="BD5" s="94"/>
      <c r="BE5" s="11"/>
      <c r="BF5" s="11"/>
      <c r="BG5" s="11"/>
      <c r="BH5" s="11"/>
      <c r="BI5" s="104"/>
      <c r="BJ5" s="106">
        <f>SUM(BD5:BI5)</f>
        <v>0</v>
      </c>
      <c r="BK5" s="84">
        <f>SUMIF(наличие!E:E,E5,наличие!G:G)</f>
        <v>0</v>
      </c>
      <c r="BL5" s="85">
        <f>AT5*N5</f>
        <v>0</v>
      </c>
      <c r="BM5" s="85">
        <f>BB5*N5</f>
        <v>0</v>
      </c>
      <c r="BN5" s="111">
        <f>SUMIF(BP:BP,E5,BW:BW)</f>
        <v>0</v>
      </c>
    </row>
    <row r="6" spans="1:66" s="10" customFormat="1" ht="106.5" customHeight="1" x14ac:dyDescent="0.25">
      <c r="A6" s="11">
        <v>3</v>
      </c>
      <c r="B6" s="11" t="s">
        <v>3427</v>
      </c>
      <c r="C6" s="11" t="s">
        <v>4062</v>
      </c>
      <c r="D6" s="107" t="s">
        <v>327</v>
      </c>
      <c r="E6" s="108" t="s">
        <v>4251</v>
      </c>
      <c r="F6" s="109" t="s">
        <v>5</v>
      </c>
      <c r="G6" s="11" t="s">
        <v>4479</v>
      </c>
      <c r="H6" s="29"/>
      <c r="I6" s="25"/>
      <c r="J6" s="44">
        <v>44.17</v>
      </c>
      <c r="K6" s="64">
        <f>J6*1.15</f>
        <v>50.795499999999997</v>
      </c>
      <c r="L6" s="123">
        <f>SUMIF(price!A:A,E6,price!D:D)</f>
        <v>0</v>
      </c>
      <c r="M6" s="124"/>
      <c r="N6" s="20">
        <f t="shared" si="0"/>
        <v>0</v>
      </c>
      <c r="O6" s="16">
        <f t="shared" ref="O6:O48" si="5">(M6-K6)/K6</f>
        <v>-1</v>
      </c>
      <c r="P6" s="116">
        <f t="shared" ref="P6:P48" si="6">ROUND(M6*0.55,1)</f>
        <v>0</v>
      </c>
      <c r="Q6" s="21">
        <f t="shared" ref="Q6:Q20" si="7">P6*$I$1</f>
        <v>0</v>
      </c>
      <c r="R6" s="16">
        <f t="shared" ref="R6:R48" si="8">(P6-K6)/K6</f>
        <v>-1</v>
      </c>
      <c r="S6" s="22">
        <f t="shared" ref="S6:S48" si="9">ROUND(P6*0.8,1)</f>
        <v>0</v>
      </c>
      <c r="T6" s="27">
        <v>5263</v>
      </c>
      <c r="U6" s="21">
        <f t="shared" ref="U6:U20" si="10">S6*$I$1</f>
        <v>0</v>
      </c>
      <c r="V6" s="189">
        <f t="shared" ref="V6:V48" si="11">(S6-K6)/K6</f>
        <v>-1</v>
      </c>
      <c r="W6" s="196" t="s">
        <v>4</v>
      </c>
      <c r="X6" s="191" t="s">
        <v>4451</v>
      </c>
      <c r="Y6" s="191" t="s">
        <v>4451</v>
      </c>
      <c r="Z6" s="191" t="s">
        <v>4451</v>
      </c>
      <c r="AA6" s="191" t="s">
        <v>4451</v>
      </c>
      <c r="AB6" s="197" t="s">
        <v>4</v>
      </c>
      <c r="AC6" s="190">
        <f t="shared" ref="AC6:AC20" si="12">SUM(W6:AB6)</f>
        <v>0</v>
      </c>
      <c r="AD6" s="73">
        <f t="shared" si="1"/>
        <v>0</v>
      </c>
      <c r="AF6" s="7" t="s">
        <v>4</v>
      </c>
      <c r="AG6" s="8" t="e">
        <f t="shared" si="2"/>
        <v>#VALUE!</v>
      </c>
      <c r="AH6" s="8" t="e">
        <f t="shared" si="2"/>
        <v>#VALUE!</v>
      </c>
      <c r="AI6" s="8" t="e">
        <f t="shared" si="2"/>
        <v>#VALUE!</v>
      </c>
      <c r="AJ6" s="8" t="e">
        <f t="shared" si="2"/>
        <v>#VALUE!</v>
      </c>
      <c r="AK6" s="9" t="s">
        <v>4</v>
      </c>
      <c r="AL6" s="7" t="e">
        <f t="shared" ref="AL6:AL20" si="13">SUM(AF6:AK6)</f>
        <v>#VALUE!</v>
      </c>
      <c r="AM6" s="99" t="e">
        <f t="shared" ref="AM6:AM48" si="14">AL6*K6</f>
        <v>#VALUE!</v>
      </c>
      <c r="AN6" s="7" t="s">
        <v>4</v>
      </c>
      <c r="AO6" s="8">
        <v>0</v>
      </c>
      <c r="AP6" s="8">
        <v>0</v>
      </c>
      <c r="AQ6" s="8">
        <v>0</v>
      </c>
      <c r="AR6" s="8">
        <v>0</v>
      </c>
      <c r="AS6" s="9" t="s">
        <v>4</v>
      </c>
      <c r="AT6" s="72">
        <f t="shared" ref="AT6:AT87" si="15">SUM(AN6:AS6)</f>
        <v>0</v>
      </c>
      <c r="AU6" s="99">
        <f t="shared" si="3"/>
        <v>0</v>
      </c>
      <c r="AV6" s="7" t="s">
        <v>4</v>
      </c>
      <c r="AW6" s="8">
        <v>0</v>
      </c>
      <c r="AX6" s="8">
        <v>0</v>
      </c>
      <c r="AY6" s="8">
        <v>0</v>
      </c>
      <c r="AZ6" s="8">
        <v>0</v>
      </c>
      <c r="BA6" s="9" t="s">
        <v>4</v>
      </c>
      <c r="BB6" s="72">
        <f t="shared" ref="BB6:BB20" si="16">SUM(AV6:BA6)</f>
        <v>0</v>
      </c>
      <c r="BC6" s="102">
        <f t="shared" si="4"/>
        <v>0</v>
      </c>
      <c r="BD6" s="94"/>
      <c r="BE6" s="11"/>
      <c r="BF6" s="11"/>
      <c r="BG6" s="11"/>
      <c r="BH6" s="11"/>
      <c r="BI6" s="104"/>
      <c r="BJ6" s="106">
        <f t="shared" ref="BJ6:BJ20" si="17">SUM(BD6:BI6)</f>
        <v>0</v>
      </c>
      <c r="BK6" s="84">
        <f>SUMIF(наличие!E:E,E6,наличие!G:G)</f>
        <v>0</v>
      </c>
      <c r="BL6" s="85">
        <f t="shared" ref="BL6:BL20" si="18">AT6*N6</f>
        <v>0</v>
      </c>
      <c r="BM6" s="85">
        <f t="shared" ref="BM6:BM20" si="19">BB6*N6</f>
        <v>0</v>
      </c>
      <c r="BN6" s="111">
        <f>SUMIF(BP:BP,E6,BW:BW)</f>
        <v>0</v>
      </c>
    </row>
    <row r="7" spans="1:66" s="10" customFormat="1" ht="106.7" customHeight="1" x14ac:dyDescent="0.25">
      <c r="A7" s="11">
        <v>4</v>
      </c>
      <c r="B7" s="11" t="s">
        <v>3427</v>
      </c>
      <c r="C7" s="11" t="s">
        <v>4062</v>
      </c>
      <c r="D7" s="107" t="s">
        <v>327</v>
      </c>
      <c r="E7" s="108" t="s">
        <v>4251</v>
      </c>
      <c r="F7" s="109" t="s">
        <v>4358</v>
      </c>
      <c r="G7" s="11" t="s">
        <v>4759</v>
      </c>
      <c r="H7" s="29"/>
      <c r="I7" s="25"/>
      <c r="J7" s="44">
        <v>44.17</v>
      </c>
      <c r="K7" s="64">
        <f t="shared" ref="K7:K87" si="20">J7*1.15</f>
        <v>50.795499999999997</v>
      </c>
      <c r="L7" s="123">
        <f>SUMIF(price!A:A,E7,price!D:D)</f>
        <v>0</v>
      </c>
      <c r="M7" s="124"/>
      <c r="N7" s="20">
        <f t="shared" si="0"/>
        <v>0</v>
      </c>
      <c r="O7" s="16">
        <f t="shared" si="5"/>
        <v>-1</v>
      </c>
      <c r="P7" s="116">
        <f t="shared" si="6"/>
        <v>0</v>
      </c>
      <c r="Q7" s="21">
        <f t="shared" si="7"/>
        <v>0</v>
      </c>
      <c r="R7" s="16">
        <f t="shared" si="8"/>
        <v>-1</v>
      </c>
      <c r="S7" s="22">
        <f t="shared" si="9"/>
        <v>0</v>
      </c>
      <c r="T7" s="27">
        <v>5263</v>
      </c>
      <c r="U7" s="21">
        <f t="shared" si="10"/>
        <v>0</v>
      </c>
      <c r="V7" s="189">
        <f t="shared" si="11"/>
        <v>-1</v>
      </c>
      <c r="W7" s="196" t="s">
        <v>4</v>
      </c>
      <c r="X7" s="191" t="s">
        <v>4451</v>
      </c>
      <c r="Y7" s="191" t="s">
        <v>4451</v>
      </c>
      <c r="Z7" s="191" t="s">
        <v>4451</v>
      </c>
      <c r="AA7" s="191" t="s">
        <v>4451</v>
      </c>
      <c r="AB7" s="197" t="s">
        <v>4</v>
      </c>
      <c r="AC7" s="190">
        <f t="shared" si="12"/>
        <v>0</v>
      </c>
      <c r="AD7" s="73">
        <f t="shared" si="1"/>
        <v>0</v>
      </c>
      <c r="AF7" s="7" t="s">
        <v>4</v>
      </c>
      <c r="AG7" s="8" t="e">
        <f t="shared" ref="AG7:AG15" si="21">BE7+X7-AO7-AW7</f>
        <v>#VALUE!</v>
      </c>
      <c r="AH7" s="8" t="e">
        <f t="shared" ref="AH7:AH20" si="22">BF7+Y7-AP7-AX7</f>
        <v>#VALUE!</v>
      </c>
      <c r="AI7" s="8" t="e">
        <f t="shared" ref="AI7:AI20" si="23">BG7+Z7-AQ7-AY7</f>
        <v>#VALUE!</v>
      </c>
      <c r="AJ7" s="8" t="e">
        <f t="shared" ref="AJ7:AJ20" si="24">BH7+AA7-AR7-AZ7</f>
        <v>#VALUE!</v>
      </c>
      <c r="AK7" s="9" t="s">
        <v>4</v>
      </c>
      <c r="AL7" s="7" t="e">
        <f t="shared" si="13"/>
        <v>#VALUE!</v>
      </c>
      <c r="AM7" s="99" t="e">
        <f t="shared" si="14"/>
        <v>#VALUE!</v>
      </c>
      <c r="AN7" s="7" t="s">
        <v>4</v>
      </c>
      <c r="AO7" s="8">
        <v>0</v>
      </c>
      <c r="AP7" s="8">
        <v>0</v>
      </c>
      <c r="AQ7" s="8">
        <v>0</v>
      </c>
      <c r="AR7" s="8">
        <v>0</v>
      </c>
      <c r="AS7" s="9" t="s">
        <v>4</v>
      </c>
      <c r="AT7" s="72">
        <f t="shared" si="15"/>
        <v>0</v>
      </c>
      <c r="AU7" s="99">
        <f t="shared" si="3"/>
        <v>0</v>
      </c>
      <c r="AV7" s="7" t="s">
        <v>4</v>
      </c>
      <c r="AW7" s="8">
        <v>0</v>
      </c>
      <c r="AX7" s="8">
        <v>0</v>
      </c>
      <c r="AY7" s="8">
        <v>0</v>
      </c>
      <c r="AZ7" s="8">
        <v>0</v>
      </c>
      <c r="BA7" s="9" t="s">
        <v>4</v>
      </c>
      <c r="BB7" s="72">
        <f t="shared" si="16"/>
        <v>0</v>
      </c>
      <c r="BC7" s="102">
        <f t="shared" si="4"/>
        <v>0</v>
      </c>
      <c r="BD7" s="94"/>
      <c r="BE7" s="11"/>
      <c r="BF7" s="11"/>
      <c r="BG7" s="11"/>
      <c r="BH7" s="11"/>
      <c r="BI7" s="104"/>
      <c r="BJ7" s="106">
        <f t="shared" si="17"/>
        <v>0</v>
      </c>
      <c r="BK7" s="84">
        <f>SUMIF(наличие!E:E,E7,наличие!G:G)</f>
        <v>0</v>
      </c>
      <c r="BL7" s="85">
        <f t="shared" si="18"/>
        <v>0</v>
      </c>
      <c r="BM7" s="85">
        <f t="shared" si="19"/>
        <v>0</v>
      </c>
      <c r="BN7" s="111">
        <f>SUMIF(BP:BP,E7,BW:BW)</f>
        <v>0</v>
      </c>
    </row>
    <row r="8" spans="1:66" s="10" customFormat="1" ht="108" customHeight="1" x14ac:dyDescent="0.25">
      <c r="A8" s="11">
        <v>5</v>
      </c>
      <c r="B8" s="11" t="s">
        <v>3427</v>
      </c>
      <c r="C8" s="11" t="s">
        <v>2028</v>
      </c>
      <c r="D8" s="107">
        <v>1369</v>
      </c>
      <c r="E8" s="108" t="s">
        <v>4252</v>
      </c>
      <c r="F8" s="109" t="s">
        <v>5</v>
      </c>
      <c r="G8" s="11" t="s">
        <v>4480</v>
      </c>
      <c r="H8" s="29"/>
      <c r="I8" s="25"/>
      <c r="J8" s="44">
        <v>44.3</v>
      </c>
      <c r="K8" s="64">
        <f t="shared" si="20"/>
        <v>50.944999999999993</v>
      </c>
      <c r="L8" s="123">
        <f>SUMIF(price!A:A,E8,price!D:D)</f>
        <v>0</v>
      </c>
      <c r="M8" s="124"/>
      <c r="N8" s="20">
        <f t="shared" si="0"/>
        <v>0</v>
      </c>
      <c r="O8" s="16">
        <f t="shared" si="5"/>
        <v>-1</v>
      </c>
      <c r="P8" s="116">
        <f t="shared" si="6"/>
        <v>0</v>
      </c>
      <c r="Q8" s="21">
        <f t="shared" si="7"/>
        <v>0</v>
      </c>
      <c r="R8" s="16">
        <f t="shared" si="8"/>
        <v>-1</v>
      </c>
      <c r="S8" s="22">
        <f t="shared" si="9"/>
        <v>0</v>
      </c>
      <c r="T8" s="27">
        <v>5263</v>
      </c>
      <c r="U8" s="21">
        <f t="shared" si="10"/>
        <v>0</v>
      </c>
      <c r="V8" s="189">
        <f t="shared" si="11"/>
        <v>-1</v>
      </c>
      <c r="W8" s="196" t="s">
        <v>4</v>
      </c>
      <c r="X8" s="191" t="s">
        <v>4451</v>
      </c>
      <c r="Y8" s="191" t="s">
        <v>4451</v>
      </c>
      <c r="Z8" s="191" t="s">
        <v>4451</v>
      </c>
      <c r="AA8" s="191" t="s">
        <v>4451</v>
      </c>
      <c r="AB8" s="197"/>
      <c r="AC8" s="190">
        <f t="shared" si="12"/>
        <v>0</v>
      </c>
      <c r="AD8" s="73">
        <f t="shared" si="1"/>
        <v>0</v>
      </c>
      <c r="AF8" s="7" t="s">
        <v>4</v>
      </c>
      <c r="AG8" s="8" t="e">
        <f t="shared" si="21"/>
        <v>#VALUE!</v>
      </c>
      <c r="AH8" s="8" t="e">
        <f t="shared" si="22"/>
        <v>#VALUE!</v>
      </c>
      <c r="AI8" s="8" t="e">
        <f t="shared" si="23"/>
        <v>#VALUE!</v>
      </c>
      <c r="AJ8" s="8" t="e">
        <f t="shared" si="24"/>
        <v>#VALUE!</v>
      </c>
      <c r="AK8" s="9" t="s">
        <v>4</v>
      </c>
      <c r="AL8" s="7" t="e">
        <f t="shared" si="13"/>
        <v>#VALUE!</v>
      </c>
      <c r="AM8" s="99" t="e">
        <f t="shared" si="14"/>
        <v>#VALUE!</v>
      </c>
      <c r="AN8" s="7" t="s">
        <v>4</v>
      </c>
      <c r="AO8" s="8">
        <v>0</v>
      </c>
      <c r="AP8" s="8">
        <v>0</v>
      </c>
      <c r="AQ8" s="8">
        <v>0</v>
      </c>
      <c r="AR8" s="8">
        <v>0</v>
      </c>
      <c r="AS8" s="9" t="s">
        <v>4</v>
      </c>
      <c r="AT8" s="72">
        <f t="shared" si="15"/>
        <v>0</v>
      </c>
      <c r="AU8" s="99">
        <f t="shared" si="3"/>
        <v>0</v>
      </c>
      <c r="AV8" s="7" t="s">
        <v>4</v>
      </c>
      <c r="AW8" s="8">
        <v>0</v>
      </c>
      <c r="AX8" s="8">
        <v>0</v>
      </c>
      <c r="AY8" s="8">
        <v>0</v>
      </c>
      <c r="AZ8" s="8">
        <v>0</v>
      </c>
      <c r="BA8" s="9" t="s">
        <v>4</v>
      </c>
      <c r="BB8" s="72">
        <f t="shared" si="16"/>
        <v>0</v>
      </c>
      <c r="BC8" s="102">
        <f t="shared" si="4"/>
        <v>0</v>
      </c>
      <c r="BD8" s="94"/>
      <c r="BE8" s="11"/>
      <c r="BF8" s="11"/>
      <c r="BG8" s="11">
        <v>1</v>
      </c>
      <c r="BH8" s="11"/>
      <c r="BI8" s="104"/>
      <c r="BJ8" s="106">
        <f t="shared" si="17"/>
        <v>1</v>
      </c>
      <c r="BK8" s="84">
        <f>SUMIF(наличие!E:E,E8,наличие!G:G)</f>
        <v>0</v>
      </c>
      <c r="BL8" s="85">
        <f t="shared" si="18"/>
        <v>0</v>
      </c>
      <c r="BM8" s="85">
        <f t="shared" si="19"/>
        <v>0</v>
      </c>
      <c r="BN8" s="111">
        <f>SUMIF(BP:BP,E8,BW:BW)</f>
        <v>0</v>
      </c>
    </row>
    <row r="9" spans="1:66" s="10" customFormat="1" ht="101.45" customHeight="1" x14ac:dyDescent="0.25">
      <c r="A9" s="11">
        <v>6</v>
      </c>
      <c r="B9" s="11" t="s">
        <v>3427</v>
      </c>
      <c r="C9" s="11" t="s">
        <v>2028</v>
      </c>
      <c r="D9" s="107">
        <v>1369</v>
      </c>
      <c r="E9" s="108" t="s">
        <v>4252</v>
      </c>
      <c r="F9" s="109" t="s">
        <v>261</v>
      </c>
      <c r="G9" s="11" t="s">
        <v>4481</v>
      </c>
      <c r="H9" s="29"/>
      <c r="I9" s="25"/>
      <c r="J9" s="44">
        <v>44.3</v>
      </c>
      <c r="K9" s="64">
        <f t="shared" si="20"/>
        <v>50.944999999999993</v>
      </c>
      <c r="L9" s="123">
        <f>SUMIF(price!A:A,E9,price!D:D)</f>
        <v>0</v>
      </c>
      <c r="M9" s="124"/>
      <c r="N9" s="20">
        <f t="shared" si="0"/>
        <v>0</v>
      </c>
      <c r="O9" s="16">
        <f t="shared" si="5"/>
        <v>-1</v>
      </c>
      <c r="P9" s="116">
        <f t="shared" si="6"/>
        <v>0</v>
      </c>
      <c r="Q9" s="21">
        <f t="shared" si="7"/>
        <v>0</v>
      </c>
      <c r="R9" s="16">
        <f t="shared" si="8"/>
        <v>-1</v>
      </c>
      <c r="S9" s="22">
        <f t="shared" si="9"/>
        <v>0</v>
      </c>
      <c r="T9" s="27">
        <v>5263</v>
      </c>
      <c r="U9" s="21">
        <f t="shared" si="10"/>
        <v>0</v>
      </c>
      <c r="V9" s="189">
        <f t="shared" si="11"/>
        <v>-1</v>
      </c>
      <c r="W9" s="196" t="s">
        <v>4</v>
      </c>
      <c r="X9" s="191" t="s">
        <v>4451</v>
      </c>
      <c r="Y9" s="191" t="s">
        <v>4451</v>
      </c>
      <c r="Z9" s="191" t="s">
        <v>4451</v>
      </c>
      <c r="AA9" s="191" t="s">
        <v>4451</v>
      </c>
      <c r="AB9" s="197" t="s">
        <v>4451</v>
      </c>
      <c r="AC9" s="190">
        <f t="shared" si="12"/>
        <v>0</v>
      </c>
      <c r="AD9" s="73">
        <f t="shared" si="1"/>
        <v>0</v>
      </c>
      <c r="AF9" s="7" t="s">
        <v>4</v>
      </c>
      <c r="AG9" s="8" t="e">
        <f t="shared" si="21"/>
        <v>#VALUE!</v>
      </c>
      <c r="AH9" s="8" t="e">
        <f t="shared" si="22"/>
        <v>#VALUE!</v>
      </c>
      <c r="AI9" s="8" t="e">
        <f t="shared" si="23"/>
        <v>#VALUE!</v>
      </c>
      <c r="AJ9" s="8" t="e">
        <f t="shared" si="24"/>
        <v>#VALUE!</v>
      </c>
      <c r="AK9" s="9" t="s">
        <v>4</v>
      </c>
      <c r="AL9" s="7" t="e">
        <f t="shared" si="13"/>
        <v>#VALUE!</v>
      </c>
      <c r="AM9" s="99" t="e">
        <f t="shared" si="14"/>
        <v>#VALUE!</v>
      </c>
      <c r="AN9" s="7" t="s">
        <v>4</v>
      </c>
      <c r="AO9" s="8">
        <v>0</v>
      </c>
      <c r="AP9" s="8">
        <v>0</v>
      </c>
      <c r="AQ9" s="8">
        <v>0</v>
      </c>
      <c r="AR9" s="8">
        <v>0</v>
      </c>
      <c r="AS9" s="9" t="s">
        <v>4</v>
      </c>
      <c r="AT9" s="72">
        <f t="shared" si="15"/>
        <v>0</v>
      </c>
      <c r="AU9" s="99">
        <f t="shared" si="3"/>
        <v>0</v>
      </c>
      <c r="AV9" s="7" t="s">
        <v>4</v>
      </c>
      <c r="AW9" s="8">
        <v>0</v>
      </c>
      <c r="AX9" s="8">
        <v>0</v>
      </c>
      <c r="AY9" s="8">
        <v>0</v>
      </c>
      <c r="AZ9" s="8">
        <v>0</v>
      </c>
      <c r="BA9" s="9" t="s">
        <v>4</v>
      </c>
      <c r="BB9" s="72">
        <f t="shared" si="16"/>
        <v>0</v>
      </c>
      <c r="BC9" s="102">
        <f t="shared" si="4"/>
        <v>0</v>
      </c>
      <c r="BD9" s="94"/>
      <c r="BE9" s="11"/>
      <c r="BF9" s="11"/>
      <c r="BG9" s="11"/>
      <c r="BH9" s="11"/>
      <c r="BI9" s="104"/>
      <c r="BJ9" s="106">
        <f t="shared" si="17"/>
        <v>0</v>
      </c>
      <c r="BK9" s="84">
        <f>SUMIF(наличие!E:E,E9,наличие!G:G)</f>
        <v>0</v>
      </c>
      <c r="BL9" s="85">
        <f t="shared" si="18"/>
        <v>0</v>
      </c>
      <c r="BM9" s="85">
        <f t="shared" si="19"/>
        <v>0</v>
      </c>
      <c r="BN9" s="111">
        <f>SUMIF(BP:BP,E9,BW:BW)</f>
        <v>0</v>
      </c>
    </row>
    <row r="10" spans="1:66" s="10" customFormat="1" ht="116.1" customHeight="1" x14ac:dyDescent="0.25">
      <c r="A10" s="11">
        <v>7</v>
      </c>
      <c r="B10" s="11" t="s">
        <v>3427</v>
      </c>
      <c r="C10" s="11" t="s">
        <v>2028</v>
      </c>
      <c r="D10" s="107">
        <v>1369</v>
      </c>
      <c r="E10" s="108" t="s">
        <v>4252</v>
      </c>
      <c r="F10" s="109" t="s">
        <v>10</v>
      </c>
      <c r="G10" s="11" t="s">
        <v>4482</v>
      </c>
      <c r="H10" s="29"/>
      <c r="I10" s="25"/>
      <c r="J10" s="44">
        <v>44.3</v>
      </c>
      <c r="K10" s="64">
        <f>J10*1.15</f>
        <v>50.944999999999993</v>
      </c>
      <c r="L10" s="123">
        <f>SUMIF(price!A:A,E10,price!D:D)</f>
        <v>0</v>
      </c>
      <c r="M10" s="124"/>
      <c r="N10" s="20">
        <f t="shared" si="0"/>
        <v>0</v>
      </c>
      <c r="O10" s="16">
        <f>(M10-K10)/K10</f>
        <v>-1</v>
      </c>
      <c r="P10" s="116">
        <f>ROUND(M10*0.55,1)</f>
        <v>0</v>
      </c>
      <c r="Q10" s="21">
        <f>P10*$I$1</f>
        <v>0</v>
      </c>
      <c r="R10" s="16">
        <f>(P10-K10)/K10</f>
        <v>-1</v>
      </c>
      <c r="S10" s="22">
        <f>ROUND(P10*0.8,1)</f>
        <v>0</v>
      </c>
      <c r="T10" s="27">
        <v>5263</v>
      </c>
      <c r="U10" s="21">
        <f>S10*$I$1</f>
        <v>0</v>
      </c>
      <c r="V10" s="189">
        <f>(S10-K10)/K10</f>
        <v>-1</v>
      </c>
      <c r="W10" s="196" t="s">
        <v>4</v>
      </c>
      <c r="X10" s="191" t="s">
        <v>4451</v>
      </c>
      <c r="Y10" s="191" t="s">
        <v>4451</v>
      </c>
      <c r="Z10" s="191" t="s">
        <v>4451</v>
      </c>
      <c r="AA10" s="191" t="s">
        <v>4451</v>
      </c>
      <c r="AB10" s="197" t="s">
        <v>4451</v>
      </c>
      <c r="AC10" s="190">
        <f>SUM(W10:AB10)</f>
        <v>0</v>
      </c>
      <c r="AD10" s="73">
        <f t="shared" si="1"/>
        <v>0</v>
      </c>
      <c r="AF10" s="7" t="s">
        <v>4</v>
      </c>
      <c r="AG10" s="8" t="e">
        <f t="shared" ref="AG10:AJ11" si="25">BE10+X10-AO10-AW10</f>
        <v>#VALUE!</v>
      </c>
      <c r="AH10" s="8" t="e">
        <f t="shared" si="25"/>
        <v>#VALUE!</v>
      </c>
      <c r="AI10" s="8" t="e">
        <f t="shared" si="25"/>
        <v>#VALUE!</v>
      </c>
      <c r="AJ10" s="8" t="e">
        <f t="shared" si="25"/>
        <v>#VALUE!</v>
      </c>
      <c r="AK10" s="9" t="s">
        <v>4</v>
      </c>
      <c r="AL10" s="7" t="e">
        <f>SUM(AF10:AK10)</f>
        <v>#VALUE!</v>
      </c>
      <c r="AM10" s="99" t="e">
        <f>AL10*K10</f>
        <v>#VALUE!</v>
      </c>
      <c r="AN10" s="7" t="s">
        <v>4</v>
      </c>
      <c r="AO10" s="8">
        <v>0</v>
      </c>
      <c r="AP10" s="8">
        <v>0</v>
      </c>
      <c r="AQ10" s="8">
        <v>0</v>
      </c>
      <c r="AR10" s="8">
        <v>0</v>
      </c>
      <c r="AS10" s="9" t="s">
        <v>4</v>
      </c>
      <c r="AT10" s="72">
        <f>SUM(AN10:AS10)</f>
        <v>0</v>
      </c>
      <c r="AU10" s="99">
        <f t="shared" si="3"/>
        <v>0</v>
      </c>
      <c r="AV10" s="7" t="s">
        <v>4</v>
      </c>
      <c r="AW10" s="8">
        <v>0</v>
      </c>
      <c r="AX10" s="8">
        <v>0</v>
      </c>
      <c r="AY10" s="8">
        <v>0</v>
      </c>
      <c r="AZ10" s="8">
        <v>0</v>
      </c>
      <c r="BA10" s="9" t="s">
        <v>4</v>
      </c>
      <c r="BB10" s="72">
        <f>SUM(AV10:BA10)</f>
        <v>0</v>
      </c>
      <c r="BC10" s="102">
        <f t="shared" ref="BC10:BC71" si="26">BB10*J10</f>
        <v>0</v>
      </c>
      <c r="BD10" s="94"/>
      <c r="BE10" s="11"/>
      <c r="BF10" s="11"/>
      <c r="BG10" s="11"/>
      <c r="BH10" s="11"/>
      <c r="BI10" s="104"/>
      <c r="BJ10" s="106">
        <f>SUM(BD10:BI10)</f>
        <v>0</v>
      </c>
      <c r="BK10" s="84">
        <f>SUMIF(наличие!E:E,E10,наличие!G:G)</f>
        <v>0</v>
      </c>
      <c r="BL10" s="85">
        <f>AT10*N10</f>
        <v>0</v>
      </c>
      <c r="BM10" s="85">
        <f>BB10*N10</f>
        <v>0</v>
      </c>
      <c r="BN10" s="111">
        <f>SUMIF(BP:BP,E10,BW:BW)</f>
        <v>0</v>
      </c>
    </row>
    <row r="11" spans="1:66" s="10" customFormat="1" ht="112.9" customHeight="1" x14ac:dyDescent="0.25">
      <c r="A11" s="11">
        <v>8</v>
      </c>
      <c r="B11" s="11" t="s">
        <v>3427</v>
      </c>
      <c r="C11" s="11" t="s">
        <v>2028</v>
      </c>
      <c r="D11" s="107">
        <v>1369</v>
      </c>
      <c r="E11" s="108" t="s">
        <v>4252</v>
      </c>
      <c r="F11" s="109" t="s">
        <v>4358</v>
      </c>
      <c r="G11" s="11" t="s">
        <v>4483</v>
      </c>
      <c r="H11" s="29"/>
      <c r="I11" s="25"/>
      <c r="J11" s="44">
        <v>44.3</v>
      </c>
      <c r="K11" s="64">
        <f>J11*1.15</f>
        <v>50.944999999999993</v>
      </c>
      <c r="L11" s="123">
        <f>SUMIF(price!A:A,E11,price!D:D)</f>
        <v>0</v>
      </c>
      <c r="M11" s="124"/>
      <c r="N11" s="20">
        <f t="shared" si="0"/>
        <v>0</v>
      </c>
      <c r="O11" s="16">
        <f>(M11-K11)/K11</f>
        <v>-1</v>
      </c>
      <c r="P11" s="116">
        <f>ROUND(M11*0.55,1)</f>
        <v>0</v>
      </c>
      <c r="Q11" s="21">
        <f>P11*$I$1</f>
        <v>0</v>
      </c>
      <c r="R11" s="16">
        <f>(P11-K11)/K11</f>
        <v>-1</v>
      </c>
      <c r="S11" s="22">
        <f>ROUND(P11*0.8,1)</f>
        <v>0</v>
      </c>
      <c r="T11" s="27">
        <v>5263</v>
      </c>
      <c r="U11" s="21">
        <f>S11*$I$1</f>
        <v>0</v>
      </c>
      <c r="V11" s="189">
        <f>(S11-K11)/K11</f>
        <v>-1</v>
      </c>
      <c r="W11" s="196" t="s">
        <v>4</v>
      </c>
      <c r="X11" s="191" t="s">
        <v>4451</v>
      </c>
      <c r="Y11" s="191" t="s">
        <v>4451</v>
      </c>
      <c r="Z11" s="191" t="s">
        <v>4451</v>
      </c>
      <c r="AA11" s="191" t="s">
        <v>4451</v>
      </c>
      <c r="AB11" s="197" t="s">
        <v>4451</v>
      </c>
      <c r="AC11" s="190">
        <f>SUM(W11:AB11)</f>
        <v>0</v>
      </c>
      <c r="AD11" s="73">
        <f t="shared" si="1"/>
        <v>0</v>
      </c>
      <c r="AF11" s="7" t="s">
        <v>4</v>
      </c>
      <c r="AG11" s="8" t="e">
        <f t="shared" si="25"/>
        <v>#VALUE!</v>
      </c>
      <c r="AH11" s="8" t="e">
        <f t="shared" si="25"/>
        <v>#VALUE!</v>
      </c>
      <c r="AI11" s="8" t="e">
        <f t="shared" si="25"/>
        <v>#VALUE!</v>
      </c>
      <c r="AJ11" s="8" t="e">
        <f t="shared" si="25"/>
        <v>#VALUE!</v>
      </c>
      <c r="AK11" s="9" t="s">
        <v>4</v>
      </c>
      <c r="AL11" s="7" t="e">
        <f>SUM(AF11:AK11)</f>
        <v>#VALUE!</v>
      </c>
      <c r="AM11" s="99" t="e">
        <f>AL11*K11</f>
        <v>#VALUE!</v>
      </c>
      <c r="AN11" s="7" t="s">
        <v>4</v>
      </c>
      <c r="AO11" s="8">
        <v>0</v>
      </c>
      <c r="AP11" s="8">
        <v>0</v>
      </c>
      <c r="AQ11" s="8">
        <v>0</v>
      </c>
      <c r="AR11" s="8">
        <v>0</v>
      </c>
      <c r="AS11" s="9" t="s">
        <v>4</v>
      </c>
      <c r="AT11" s="72">
        <f>SUM(AN11:AS11)</f>
        <v>0</v>
      </c>
      <c r="AU11" s="99">
        <f t="shared" si="3"/>
        <v>0</v>
      </c>
      <c r="AV11" s="7" t="s">
        <v>4</v>
      </c>
      <c r="AW11" s="8">
        <v>0</v>
      </c>
      <c r="AX11" s="8">
        <v>0</v>
      </c>
      <c r="AY11" s="8">
        <v>0</v>
      </c>
      <c r="AZ11" s="8">
        <v>0</v>
      </c>
      <c r="BA11" s="9" t="s">
        <v>4</v>
      </c>
      <c r="BB11" s="72">
        <f>SUM(AV11:BA11)</f>
        <v>0</v>
      </c>
      <c r="BC11" s="102">
        <f t="shared" si="26"/>
        <v>0</v>
      </c>
      <c r="BD11" s="94"/>
      <c r="BE11" s="11"/>
      <c r="BF11" s="11"/>
      <c r="BG11" s="11"/>
      <c r="BH11" s="11"/>
      <c r="BI11" s="104"/>
      <c r="BJ11" s="106">
        <f>SUM(BD11:BI11)</f>
        <v>0</v>
      </c>
      <c r="BK11" s="84">
        <f>SUMIF(наличие!E:E,E11,наличие!G:G)</f>
        <v>0</v>
      </c>
      <c r="BL11" s="85">
        <f>AT11*N11</f>
        <v>0</v>
      </c>
      <c r="BM11" s="85">
        <f>BB11*N11</f>
        <v>0</v>
      </c>
      <c r="BN11" s="111">
        <f>SUMIF(BP:BP,E11,BW:BW)</f>
        <v>0</v>
      </c>
    </row>
    <row r="12" spans="1:66" s="10" customFormat="1" ht="110.85" customHeight="1" x14ac:dyDescent="0.25">
      <c r="A12" s="11">
        <v>9</v>
      </c>
      <c r="B12" s="11" t="s">
        <v>3427</v>
      </c>
      <c r="C12" s="11" t="s">
        <v>2028</v>
      </c>
      <c r="D12" s="107">
        <v>1369</v>
      </c>
      <c r="E12" s="108" t="s">
        <v>4252</v>
      </c>
      <c r="F12" s="109" t="s">
        <v>6</v>
      </c>
      <c r="G12" s="11" t="s">
        <v>4484</v>
      </c>
      <c r="H12" s="29"/>
      <c r="I12" s="25"/>
      <c r="J12" s="44">
        <v>44.3</v>
      </c>
      <c r="K12" s="64">
        <f t="shared" si="20"/>
        <v>50.944999999999993</v>
      </c>
      <c r="L12" s="123">
        <f>SUMIF(price!A:A,E12,price!D:D)</f>
        <v>0</v>
      </c>
      <c r="M12" s="124"/>
      <c r="N12" s="20">
        <f t="shared" si="0"/>
        <v>0</v>
      </c>
      <c r="O12" s="16">
        <f t="shared" si="5"/>
        <v>-1</v>
      </c>
      <c r="P12" s="116">
        <f t="shared" si="6"/>
        <v>0</v>
      </c>
      <c r="Q12" s="21">
        <f t="shared" si="7"/>
        <v>0</v>
      </c>
      <c r="R12" s="16">
        <f t="shared" si="8"/>
        <v>-1</v>
      </c>
      <c r="S12" s="22">
        <f t="shared" si="9"/>
        <v>0</v>
      </c>
      <c r="T12" s="27">
        <v>4330</v>
      </c>
      <c r="U12" s="21">
        <f t="shared" si="10"/>
        <v>0</v>
      </c>
      <c r="V12" s="189">
        <f t="shared" si="11"/>
        <v>-1</v>
      </c>
      <c r="W12" s="196" t="s">
        <v>4</v>
      </c>
      <c r="X12" s="191" t="s">
        <v>4451</v>
      </c>
      <c r="Y12" s="191" t="s">
        <v>4451</v>
      </c>
      <c r="Z12" s="191" t="s">
        <v>4451</v>
      </c>
      <c r="AA12" s="191" t="s">
        <v>4451</v>
      </c>
      <c r="AB12" s="197" t="s">
        <v>4451</v>
      </c>
      <c r="AC12" s="190">
        <f t="shared" si="12"/>
        <v>0</v>
      </c>
      <c r="AD12" s="73">
        <f t="shared" si="1"/>
        <v>0</v>
      </c>
      <c r="AF12" s="7" t="s">
        <v>4</v>
      </c>
      <c r="AG12" s="8" t="e">
        <f t="shared" si="21"/>
        <v>#VALUE!</v>
      </c>
      <c r="AH12" s="8" t="e">
        <f t="shared" si="22"/>
        <v>#VALUE!</v>
      </c>
      <c r="AI12" s="8" t="e">
        <f t="shared" si="23"/>
        <v>#VALUE!</v>
      </c>
      <c r="AJ12" s="8" t="e">
        <f t="shared" si="24"/>
        <v>#VALUE!</v>
      </c>
      <c r="AK12" s="9" t="s">
        <v>4</v>
      </c>
      <c r="AL12" s="7" t="e">
        <f t="shared" si="13"/>
        <v>#VALUE!</v>
      </c>
      <c r="AM12" s="99" t="e">
        <f t="shared" si="14"/>
        <v>#VALUE!</v>
      </c>
      <c r="AN12" s="7" t="s">
        <v>4</v>
      </c>
      <c r="AO12" s="8">
        <v>0</v>
      </c>
      <c r="AP12" s="8">
        <v>0</v>
      </c>
      <c r="AQ12" s="8">
        <v>0</v>
      </c>
      <c r="AR12" s="8">
        <v>0</v>
      </c>
      <c r="AS12" s="9" t="s">
        <v>4</v>
      </c>
      <c r="AT12" s="72">
        <f t="shared" si="15"/>
        <v>0</v>
      </c>
      <c r="AU12" s="99">
        <f t="shared" si="3"/>
        <v>0</v>
      </c>
      <c r="AV12" s="7" t="s">
        <v>4</v>
      </c>
      <c r="AW12" s="8">
        <v>0</v>
      </c>
      <c r="AX12" s="8">
        <v>0</v>
      </c>
      <c r="AY12" s="8">
        <v>0</v>
      </c>
      <c r="AZ12" s="8">
        <v>0</v>
      </c>
      <c r="BA12" s="9" t="s">
        <v>4</v>
      </c>
      <c r="BB12" s="72">
        <f t="shared" si="16"/>
        <v>0</v>
      </c>
      <c r="BC12" s="102">
        <f t="shared" si="26"/>
        <v>0</v>
      </c>
      <c r="BD12" s="94"/>
      <c r="BE12" s="11"/>
      <c r="BF12" s="11"/>
      <c r="BG12" s="11"/>
      <c r="BH12" s="11"/>
      <c r="BI12" s="104"/>
      <c r="BJ12" s="106">
        <f t="shared" si="17"/>
        <v>0</v>
      </c>
      <c r="BK12" s="84">
        <f>SUMIF(наличие!E:E,E12,наличие!G:G)</f>
        <v>0</v>
      </c>
      <c r="BL12" s="85">
        <f t="shared" si="18"/>
        <v>0</v>
      </c>
      <c r="BM12" s="85">
        <f t="shared" si="19"/>
        <v>0</v>
      </c>
      <c r="BN12" s="111">
        <f>SUMIF(BP:BP,E12,BW:BW)</f>
        <v>0</v>
      </c>
    </row>
    <row r="13" spans="1:66" s="10" customFormat="1" ht="100.15" customHeight="1" x14ac:dyDescent="0.25">
      <c r="A13" s="11">
        <v>10</v>
      </c>
      <c r="B13" s="11" t="s">
        <v>3427</v>
      </c>
      <c r="C13" s="11" t="s">
        <v>2028</v>
      </c>
      <c r="D13" s="107">
        <v>1369</v>
      </c>
      <c r="E13" s="108" t="s">
        <v>4252</v>
      </c>
      <c r="F13" s="109" t="s">
        <v>4359</v>
      </c>
      <c r="G13" s="11" t="s">
        <v>4485</v>
      </c>
      <c r="H13" s="29"/>
      <c r="I13" s="25"/>
      <c r="J13" s="44">
        <v>44.3</v>
      </c>
      <c r="K13" s="64">
        <f t="shared" si="20"/>
        <v>50.944999999999993</v>
      </c>
      <c r="L13" s="123">
        <f>SUMIF(price!A:A,E13,price!D:D)</f>
        <v>0</v>
      </c>
      <c r="M13" s="124"/>
      <c r="N13" s="20">
        <f t="shared" si="0"/>
        <v>0</v>
      </c>
      <c r="O13" s="16">
        <f t="shared" si="5"/>
        <v>-1</v>
      </c>
      <c r="P13" s="116">
        <f t="shared" si="6"/>
        <v>0</v>
      </c>
      <c r="Q13" s="21">
        <f t="shared" si="7"/>
        <v>0</v>
      </c>
      <c r="R13" s="16">
        <f t="shared" si="8"/>
        <v>-1</v>
      </c>
      <c r="S13" s="22">
        <f t="shared" si="9"/>
        <v>0</v>
      </c>
      <c r="T13" s="27">
        <v>5263</v>
      </c>
      <c r="U13" s="21">
        <f t="shared" si="10"/>
        <v>0</v>
      </c>
      <c r="V13" s="189">
        <f t="shared" si="11"/>
        <v>-1</v>
      </c>
      <c r="W13" s="196" t="s">
        <v>4</v>
      </c>
      <c r="X13" s="191" t="s">
        <v>4451</v>
      </c>
      <c r="Y13" s="191" t="s">
        <v>4451</v>
      </c>
      <c r="Z13" s="191" t="s">
        <v>4451</v>
      </c>
      <c r="AA13" s="191" t="s">
        <v>4451</v>
      </c>
      <c r="AB13" s="197" t="s">
        <v>4451</v>
      </c>
      <c r="AC13" s="190">
        <f t="shared" si="12"/>
        <v>0</v>
      </c>
      <c r="AD13" s="73">
        <f t="shared" si="1"/>
        <v>0</v>
      </c>
      <c r="AF13" s="7" t="s">
        <v>4</v>
      </c>
      <c r="AG13" s="8" t="e">
        <f t="shared" si="21"/>
        <v>#VALUE!</v>
      </c>
      <c r="AH13" s="8" t="e">
        <f t="shared" si="22"/>
        <v>#VALUE!</v>
      </c>
      <c r="AI13" s="8" t="e">
        <f t="shared" si="23"/>
        <v>#VALUE!</v>
      </c>
      <c r="AJ13" s="8" t="e">
        <f t="shared" si="24"/>
        <v>#VALUE!</v>
      </c>
      <c r="AK13" s="9" t="s">
        <v>4</v>
      </c>
      <c r="AL13" s="7" t="e">
        <f t="shared" si="13"/>
        <v>#VALUE!</v>
      </c>
      <c r="AM13" s="99" t="e">
        <f t="shared" si="14"/>
        <v>#VALUE!</v>
      </c>
      <c r="AN13" s="7" t="s">
        <v>4</v>
      </c>
      <c r="AO13" s="8">
        <v>0</v>
      </c>
      <c r="AP13" s="8">
        <v>0</v>
      </c>
      <c r="AQ13" s="8">
        <v>0</v>
      </c>
      <c r="AR13" s="8">
        <v>0</v>
      </c>
      <c r="AS13" s="9" t="s">
        <v>4</v>
      </c>
      <c r="AT13" s="72">
        <f t="shared" si="15"/>
        <v>0</v>
      </c>
      <c r="AU13" s="99">
        <f t="shared" si="3"/>
        <v>0</v>
      </c>
      <c r="AV13" s="7" t="s">
        <v>4</v>
      </c>
      <c r="AW13" s="8">
        <v>0</v>
      </c>
      <c r="AX13" s="8">
        <v>0</v>
      </c>
      <c r="AY13" s="8">
        <v>0</v>
      </c>
      <c r="AZ13" s="8">
        <v>0</v>
      </c>
      <c r="BA13" s="9" t="s">
        <v>4</v>
      </c>
      <c r="BB13" s="72">
        <f t="shared" si="16"/>
        <v>0</v>
      </c>
      <c r="BC13" s="102">
        <f t="shared" si="26"/>
        <v>0</v>
      </c>
      <c r="BD13" s="94"/>
      <c r="BE13" s="11"/>
      <c r="BF13" s="11"/>
      <c r="BG13" s="11"/>
      <c r="BH13" s="11"/>
      <c r="BI13" s="104"/>
      <c r="BJ13" s="106">
        <f t="shared" si="17"/>
        <v>0</v>
      </c>
      <c r="BK13" s="84">
        <f>SUMIF(наличие!E:E,E13,наличие!G:G)</f>
        <v>0</v>
      </c>
      <c r="BL13" s="85">
        <f t="shared" si="18"/>
        <v>0</v>
      </c>
      <c r="BM13" s="85">
        <f t="shared" si="19"/>
        <v>0</v>
      </c>
      <c r="BN13" s="111">
        <f>SUMIF(BP:BP,E13,BW:BW)</f>
        <v>0</v>
      </c>
    </row>
    <row r="14" spans="1:66" s="10" customFormat="1" ht="144" customHeight="1" x14ac:dyDescent="0.25">
      <c r="A14" s="11">
        <v>11</v>
      </c>
      <c r="B14" s="11" t="s">
        <v>3427</v>
      </c>
      <c r="C14" s="11" t="s">
        <v>4063</v>
      </c>
      <c r="D14" s="107" t="s">
        <v>4164</v>
      </c>
      <c r="E14" s="108" t="s">
        <v>4253</v>
      </c>
      <c r="F14" s="109" t="s">
        <v>4360</v>
      </c>
      <c r="G14" s="11" t="s">
        <v>4486</v>
      </c>
      <c r="H14" s="29"/>
      <c r="I14" s="25"/>
      <c r="J14" s="44">
        <v>84.15</v>
      </c>
      <c r="K14" s="64">
        <f t="shared" si="20"/>
        <v>96.772499999999994</v>
      </c>
      <c r="L14" s="123">
        <f>SUMIF(price!A:A,E14,price!D:D)</f>
        <v>0</v>
      </c>
      <c r="M14" s="124"/>
      <c r="N14" s="20">
        <f t="shared" si="0"/>
        <v>0</v>
      </c>
      <c r="O14" s="16">
        <f t="shared" si="5"/>
        <v>-1</v>
      </c>
      <c r="P14" s="116">
        <f t="shared" si="6"/>
        <v>0</v>
      </c>
      <c r="Q14" s="21">
        <f t="shared" si="7"/>
        <v>0</v>
      </c>
      <c r="R14" s="16">
        <f t="shared" si="8"/>
        <v>-1</v>
      </c>
      <c r="S14" s="22">
        <f t="shared" si="9"/>
        <v>0</v>
      </c>
      <c r="T14" s="27">
        <v>4330</v>
      </c>
      <c r="U14" s="21">
        <f t="shared" si="10"/>
        <v>0</v>
      </c>
      <c r="V14" s="189">
        <f t="shared" si="11"/>
        <v>-1</v>
      </c>
      <c r="W14" s="196" t="s">
        <v>4</v>
      </c>
      <c r="X14" s="191" t="s">
        <v>4451</v>
      </c>
      <c r="Y14" s="191" t="s">
        <v>4451</v>
      </c>
      <c r="Z14" s="191" t="s">
        <v>4451</v>
      </c>
      <c r="AA14" s="191" t="s">
        <v>4451</v>
      </c>
      <c r="AB14" s="197" t="s">
        <v>4</v>
      </c>
      <c r="AC14" s="190">
        <f t="shared" si="12"/>
        <v>0</v>
      </c>
      <c r="AD14" s="73">
        <f t="shared" si="1"/>
        <v>0</v>
      </c>
      <c r="AF14" s="7" t="s">
        <v>4</v>
      </c>
      <c r="AG14" s="8" t="e">
        <f t="shared" si="21"/>
        <v>#VALUE!</v>
      </c>
      <c r="AH14" s="8" t="e">
        <f t="shared" si="22"/>
        <v>#VALUE!</v>
      </c>
      <c r="AI14" s="8" t="e">
        <f t="shared" si="23"/>
        <v>#VALUE!</v>
      </c>
      <c r="AJ14" s="8" t="e">
        <f t="shared" si="24"/>
        <v>#VALUE!</v>
      </c>
      <c r="AK14" s="9" t="s">
        <v>4</v>
      </c>
      <c r="AL14" s="7" t="e">
        <f t="shared" si="13"/>
        <v>#VALUE!</v>
      </c>
      <c r="AM14" s="99" t="e">
        <f t="shared" si="14"/>
        <v>#VALUE!</v>
      </c>
      <c r="AN14" s="7" t="s">
        <v>4</v>
      </c>
      <c r="AO14" s="8">
        <v>0</v>
      </c>
      <c r="AP14" s="8">
        <v>0</v>
      </c>
      <c r="AQ14" s="8">
        <v>0</v>
      </c>
      <c r="AR14" s="8">
        <v>0</v>
      </c>
      <c r="AS14" s="9" t="s">
        <v>4</v>
      </c>
      <c r="AT14" s="72">
        <f t="shared" si="15"/>
        <v>0</v>
      </c>
      <c r="AU14" s="99">
        <f t="shared" si="3"/>
        <v>0</v>
      </c>
      <c r="AV14" s="7" t="s">
        <v>4</v>
      </c>
      <c r="AW14" s="8">
        <v>0</v>
      </c>
      <c r="AX14" s="8">
        <v>0</v>
      </c>
      <c r="AY14" s="8">
        <v>0</v>
      </c>
      <c r="AZ14" s="8">
        <v>0</v>
      </c>
      <c r="BA14" s="9" t="s">
        <v>4</v>
      </c>
      <c r="BB14" s="72">
        <f t="shared" si="16"/>
        <v>0</v>
      </c>
      <c r="BC14" s="102">
        <f t="shared" si="26"/>
        <v>0</v>
      </c>
      <c r="BD14" s="94"/>
      <c r="BE14" s="11"/>
      <c r="BF14" s="11">
        <v>1</v>
      </c>
      <c r="BG14" s="11"/>
      <c r="BH14" s="11">
        <v>1</v>
      </c>
      <c r="BI14" s="104"/>
      <c r="BJ14" s="106">
        <f t="shared" si="17"/>
        <v>2</v>
      </c>
      <c r="BK14" s="84">
        <f>SUMIF(наличие!E:E,E14,наличие!G:G)</f>
        <v>0</v>
      </c>
      <c r="BL14" s="85">
        <f t="shared" si="18"/>
        <v>0</v>
      </c>
      <c r="BM14" s="85">
        <f t="shared" si="19"/>
        <v>0</v>
      </c>
      <c r="BN14" s="111">
        <f>SUMIF(BP:BP,E14,BW:BW)</f>
        <v>0</v>
      </c>
    </row>
    <row r="15" spans="1:66" s="10" customFormat="1" ht="144" customHeight="1" x14ac:dyDescent="0.25">
      <c r="A15" s="11">
        <v>12</v>
      </c>
      <c r="B15" s="11" t="s">
        <v>3427</v>
      </c>
      <c r="C15" s="11" t="s">
        <v>4064</v>
      </c>
      <c r="D15" s="107" t="s">
        <v>4165</v>
      </c>
      <c r="E15" s="108" t="s">
        <v>4254</v>
      </c>
      <c r="F15" s="109" t="s">
        <v>4361</v>
      </c>
      <c r="G15" s="11" t="s">
        <v>4487</v>
      </c>
      <c r="H15" s="29"/>
      <c r="I15" s="25"/>
      <c r="J15" s="44">
        <v>50.53</v>
      </c>
      <c r="K15" s="64">
        <f t="shared" si="20"/>
        <v>58.109499999999997</v>
      </c>
      <c r="L15" s="123">
        <f>SUMIF(price!A:A,E15,price!D:D)</f>
        <v>0</v>
      </c>
      <c r="M15" s="124"/>
      <c r="N15" s="20">
        <f t="shared" si="0"/>
        <v>0</v>
      </c>
      <c r="O15" s="16">
        <f t="shared" si="5"/>
        <v>-1</v>
      </c>
      <c r="P15" s="116">
        <f t="shared" si="6"/>
        <v>0</v>
      </c>
      <c r="Q15" s="21">
        <f t="shared" si="7"/>
        <v>0</v>
      </c>
      <c r="R15" s="16">
        <f t="shared" si="8"/>
        <v>-1</v>
      </c>
      <c r="S15" s="22">
        <f t="shared" si="9"/>
        <v>0</v>
      </c>
      <c r="T15" s="27">
        <v>5263</v>
      </c>
      <c r="U15" s="21">
        <f t="shared" si="10"/>
        <v>0</v>
      </c>
      <c r="V15" s="189">
        <f t="shared" si="11"/>
        <v>-1</v>
      </c>
      <c r="W15" s="196" t="s">
        <v>4</v>
      </c>
      <c r="X15" s="191" t="s">
        <v>4451</v>
      </c>
      <c r="Y15" s="191" t="s">
        <v>4451</v>
      </c>
      <c r="Z15" s="191" t="s">
        <v>4451</v>
      </c>
      <c r="AA15" s="191" t="s">
        <v>4451</v>
      </c>
      <c r="AB15" s="197" t="s">
        <v>4</v>
      </c>
      <c r="AC15" s="190">
        <f t="shared" si="12"/>
        <v>0</v>
      </c>
      <c r="AD15" s="73">
        <f t="shared" si="1"/>
        <v>0</v>
      </c>
      <c r="AF15" s="7" t="s">
        <v>4</v>
      </c>
      <c r="AG15" s="8" t="e">
        <f t="shared" si="21"/>
        <v>#VALUE!</v>
      </c>
      <c r="AH15" s="8" t="e">
        <f t="shared" si="22"/>
        <v>#VALUE!</v>
      </c>
      <c r="AI15" s="8" t="e">
        <f t="shared" si="23"/>
        <v>#VALUE!</v>
      </c>
      <c r="AJ15" s="8" t="e">
        <f t="shared" si="24"/>
        <v>#VALUE!</v>
      </c>
      <c r="AK15" s="9" t="s">
        <v>4</v>
      </c>
      <c r="AL15" s="7" t="e">
        <f t="shared" si="13"/>
        <v>#VALUE!</v>
      </c>
      <c r="AM15" s="99" t="e">
        <f t="shared" si="14"/>
        <v>#VALUE!</v>
      </c>
      <c r="AN15" s="7" t="s">
        <v>4</v>
      </c>
      <c r="AO15" s="8">
        <v>0</v>
      </c>
      <c r="AP15" s="8">
        <v>0</v>
      </c>
      <c r="AQ15" s="8">
        <v>0</v>
      </c>
      <c r="AR15" s="8">
        <v>0</v>
      </c>
      <c r="AS15" s="9" t="s">
        <v>4</v>
      </c>
      <c r="AT15" s="72">
        <f t="shared" si="15"/>
        <v>0</v>
      </c>
      <c r="AU15" s="99">
        <f t="shared" si="3"/>
        <v>0</v>
      </c>
      <c r="AV15" s="7" t="s">
        <v>4</v>
      </c>
      <c r="AW15" s="8">
        <v>0</v>
      </c>
      <c r="AX15" s="8">
        <v>0</v>
      </c>
      <c r="AY15" s="8">
        <v>0</v>
      </c>
      <c r="AZ15" s="8">
        <v>0</v>
      </c>
      <c r="BA15" s="9" t="s">
        <v>4</v>
      </c>
      <c r="BB15" s="72">
        <f t="shared" si="16"/>
        <v>0</v>
      </c>
      <c r="BC15" s="102">
        <f t="shared" si="26"/>
        <v>0</v>
      </c>
      <c r="BD15" s="94"/>
      <c r="BE15" s="11"/>
      <c r="BF15" s="11">
        <v>1</v>
      </c>
      <c r="BG15" s="11">
        <v>1</v>
      </c>
      <c r="BH15" s="11"/>
      <c r="BI15" s="104"/>
      <c r="BJ15" s="106">
        <f t="shared" si="17"/>
        <v>2</v>
      </c>
      <c r="BK15" s="84">
        <f>SUMIF(наличие!E:E,E15,наличие!G:G)</f>
        <v>0</v>
      </c>
      <c r="BL15" s="85">
        <f t="shared" si="18"/>
        <v>0</v>
      </c>
      <c r="BM15" s="85">
        <f t="shared" si="19"/>
        <v>0</v>
      </c>
      <c r="BN15" s="111">
        <f>SUMIF(BP:BP,E15,BW:BW)</f>
        <v>0</v>
      </c>
    </row>
    <row r="16" spans="1:66" s="10" customFormat="1" ht="144" customHeight="1" x14ac:dyDescent="0.25">
      <c r="A16" s="11">
        <v>13</v>
      </c>
      <c r="B16" s="11" t="s">
        <v>3427</v>
      </c>
      <c r="C16" s="11" t="s">
        <v>4064</v>
      </c>
      <c r="D16" s="107" t="s">
        <v>4165</v>
      </c>
      <c r="E16" s="108" t="s">
        <v>4254</v>
      </c>
      <c r="F16" s="109" t="s">
        <v>4362</v>
      </c>
      <c r="G16" s="11" t="s">
        <v>4488</v>
      </c>
      <c r="H16" s="29"/>
      <c r="I16" s="25"/>
      <c r="J16" s="44">
        <v>50.53</v>
      </c>
      <c r="K16" s="64">
        <f>J16*1.15</f>
        <v>58.109499999999997</v>
      </c>
      <c r="L16" s="123">
        <f>SUMIF(price!A:A,E16,price!D:D)</f>
        <v>0</v>
      </c>
      <c r="M16" s="124"/>
      <c r="N16" s="20">
        <f t="shared" si="0"/>
        <v>0</v>
      </c>
      <c r="O16" s="16">
        <f>(M16-K16)/K16</f>
        <v>-1</v>
      </c>
      <c r="P16" s="116">
        <f>ROUND(M16*0.55,1)</f>
        <v>0</v>
      </c>
      <c r="Q16" s="21">
        <f>P16*$I$1</f>
        <v>0</v>
      </c>
      <c r="R16" s="16">
        <f>(P16-K16)/K16</f>
        <v>-1</v>
      </c>
      <c r="S16" s="22">
        <f>ROUND(P16*0.8,1)</f>
        <v>0</v>
      </c>
      <c r="T16" s="27"/>
      <c r="U16" s="21">
        <f>S16*$I$1</f>
        <v>0</v>
      </c>
      <c r="V16" s="189">
        <f>(S16-K16)/K16</f>
        <v>-1</v>
      </c>
      <c r="W16" s="196" t="s">
        <v>4</v>
      </c>
      <c r="X16" s="191" t="s">
        <v>4451</v>
      </c>
      <c r="Y16" s="191" t="s">
        <v>4451</v>
      </c>
      <c r="Z16" s="191" t="s">
        <v>4451</v>
      </c>
      <c r="AA16" s="191" t="s">
        <v>4451</v>
      </c>
      <c r="AB16" s="197" t="s">
        <v>4</v>
      </c>
      <c r="AC16" s="190">
        <f>SUM(W16:AB16)</f>
        <v>0</v>
      </c>
      <c r="AD16" s="73">
        <f t="shared" si="1"/>
        <v>0</v>
      </c>
      <c r="AF16" s="7" t="s">
        <v>4</v>
      </c>
      <c r="AG16" s="8" t="e">
        <f t="shared" ref="AG16:AJ18" si="27">BE16+X16-AO16-AW16</f>
        <v>#VALUE!</v>
      </c>
      <c r="AH16" s="8" t="e">
        <f t="shared" si="27"/>
        <v>#VALUE!</v>
      </c>
      <c r="AI16" s="8" t="e">
        <f t="shared" si="27"/>
        <v>#VALUE!</v>
      </c>
      <c r="AJ16" s="8" t="e">
        <f t="shared" si="27"/>
        <v>#VALUE!</v>
      </c>
      <c r="AK16" s="9" t="s">
        <v>4</v>
      </c>
      <c r="AL16" s="7" t="e">
        <f>SUM(AF16:AK16)</f>
        <v>#VALUE!</v>
      </c>
      <c r="AM16" s="99" t="e">
        <f>AL16*K16</f>
        <v>#VALUE!</v>
      </c>
      <c r="AN16" s="7" t="s">
        <v>4</v>
      </c>
      <c r="AO16" s="8">
        <v>0</v>
      </c>
      <c r="AP16" s="8">
        <v>0</v>
      </c>
      <c r="AQ16" s="8">
        <v>0</v>
      </c>
      <c r="AR16" s="8">
        <v>0</v>
      </c>
      <c r="AS16" s="9" t="s">
        <v>4</v>
      </c>
      <c r="AT16" s="72">
        <f>SUM(AN16:AS16)</f>
        <v>0</v>
      </c>
      <c r="AU16" s="99">
        <f t="shared" si="3"/>
        <v>0</v>
      </c>
      <c r="AV16" s="7" t="s">
        <v>4</v>
      </c>
      <c r="AW16" s="8">
        <v>0</v>
      </c>
      <c r="AX16" s="8">
        <v>0</v>
      </c>
      <c r="AY16" s="8">
        <v>0</v>
      </c>
      <c r="AZ16" s="8">
        <v>0</v>
      </c>
      <c r="BA16" s="9" t="s">
        <v>4</v>
      </c>
      <c r="BB16" s="72">
        <f>SUM(AV16:BA16)</f>
        <v>0</v>
      </c>
      <c r="BC16" s="102">
        <f t="shared" si="26"/>
        <v>0</v>
      </c>
      <c r="BD16" s="94"/>
      <c r="BE16" s="11"/>
      <c r="BF16" s="11"/>
      <c r="BG16" s="11"/>
      <c r="BH16" s="11"/>
      <c r="BI16" s="104"/>
      <c r="BJ16" s="106">
        <f>SUM(BD16:BI16)</f>
        <v>0</v>
      </c>
      <c r="BK16" s="84">
        <f>SUMIF(наличие!E:E,E16,наличие!G:G)</f>
        <v>0</v>
      </c>
      <c r="BL16" s="85">
        <f>AT16*N16</f>
        <v>0</v>
      </c>
      <c r="BM16" s="85">
        <f>BB16*N16</f>
        <v>0</v>
      </c>
      <c r="BN16" s="111">
        <f>SUMIF(BP:BP,E16,BW:BW)</f>
        <v>0</v>
      </c>
    </row>
    <row r="17" spans="1:66" s="10" customFormat="1" ht="110.85" customHeight="1" x14ac:dyDescent="0.25">
      <c r="A17" s="11">
        <v>14</v>
      </c>
      <c r="B17" s="11" t="s">
        <v>3427</v>
      </c>
      <c r="C17" s="11" t="s">
        <v>2029</v>
      </c>
      <c r="D17" s="107">
        <v>1362</v>
      </c>
      <c r="E17" s="108" t="s">
        <v>4255</v>
      </c>
      <c r="F17" s="109" t="s">
        <v>5</v>
      </c>
      <c r="G17" s="11" t="s">
        <v>4489</v>
      </c>
      <c r="H17" s="29"/>
      <c r="I17" s="25"/>
      <c r="J17" s="44">
        <v>20.85</v>
      </c>
      <c r="K17" s="64">
        <f>J17*1.15</f>
        <v>23.977499999999999</v>
      </c>
      <c r="L17" s="123">
        <f>SUMIF(price!A:A,E17,price!D:D)</f>
        <v>0</v>
      </c>
      <c r="M17" s="124"/>
      <c r="N17" s="20">
        <f t="shared" si="0"/>
        <v>0</v>
      </c>
      <c r="O17" s="16">
        <f>(M17-K17)/K17</f>
        <v>-1</v>
      </c>
      <c r="P17" s="116">
        <f>ROUND(M17*0.55,1)</f>
        <v>0</v>
      </c>
      <c r="Q17" s="21">
        <f>P17*$I$1</f>
        <v>0</v>
      </c>
      <c r="R17" s="16">
        <f>(P17-K17)/K17</f>
        <v>-1</v>
      </c>
      <c r="S17" s="22">
        <f>ROUND(P17*0.8,1)</f>
        <v>0</v>
      </c>
      <c r="T17" s="27"/>
      <c r="U17" s="21">
        <f>S17*$I$1</f>
        <v>0</v>
      </c>
      <c r="V17" s="189">
        <f>(S17-K17)/K17</f>
        <v>-1</v>
      </c>
      <c r="W17" s="196" t="s">
        <v>4</v>
      </c>
      <c r="X17" s="191" t="s">
        <v>4451</v>
      </c>
      <c r="Y17" s="191" t="s">
        <v>4451</v>
      </c>
      <c r="Z17" s="191" t="s">
        <v>4451</v>
      </c>
      <c r="AA17" s="191" t="s">
        <v>4451</v>
      </c>
      <c r="AB17" s="197" t="s">
        <v>4451</v>
      </c>
      <c r="AC17" s="190">
        <f>SUM(W17:AB17)</f>
        <v>0</v>
      </c>
      <c r="AD17" s="73">
        <f t="shared" si="1"/>
        <v>0</v>
      </c>
      <c r="AF17" s="7" t="s">
        <v>4</v>
      </c>
      <c r="AG17" s="8" t="e">
        <f t="shared" si="27"/>
        <v>#VALUE!</v>
      </c>
      <c r="AH17" s="8" t="e">
        <f t="shared" si="27"/>
        <v>#VALUE!</v>
      </c>
      <c r="AI17" s="8" t="e">
        <f t="shared" si="27"/>
        <v>#VALUE!</v>
      </c>
      <c r="AJ17" s="8" t="e">
        <f t="shared" si="27"/>
        <v>#VALUE!</v>
      </c>
      <c r="AK17" s="9" t="s">
        <v>4</v>
      </c>
      <c r="AL17" s="7" t="e">
        <f>SUM(AF17:AK17)</f>
        <v>#VALUE!</v>
      </c>
      <c r="AM17" s="99" t="e">
        <f>AL17*K17</f>
        <v>#VALUE!</v>
      </c>
      <c r="AN17" s="7" t="s">
        <v>4</v>
      </c>
      <c r="AO17" s="8">
        <v>0</v>
      </c>
      <c r="AP17" s="8">
        <v>0</v>
      </c>
      <c r="AQ17" s="8">
        <v>0</v>
      </c>
      <c r="AR17" s="8">
        <v>0</v>
      </c>
      <c r="AS17" s="9" t="s">
        <v>4</v>
      </c>
      <c r="AT17" s="72">
        <f>SUM(AN17:AS17)</f>
        <v>0</v>
      </c>
      <c r="AU17" s="99">
        <f t="shared" si="3"/>
        <v>0</v>
      </c>
      <c r="AV17" s="7" t="s">
        <v>4</v>
      </c>
      <c r="AW17" s="8">
        <v>0</v>
      </c>
      <c r="AX17" s="8">
        <v>0</v>
      </c>
      <c r="AY17" s="8">
        <v>0</v>
      </c>
      <c r="AZ17" s="8">
        <v>0</v>
      </c>
      <c r="BA17" s="9" t="s">
        <v>4</v>
      </c>
      <c r="BB17" s="72">
        <f>SUM(AV17:BA17)</f>
        <v>0</v>
      </c>
      <c r="BC17" s="102">
        <f t="shared" si="26"/>
        <v>0</v>
      </c>
      <c r="BD17" s="94"/>
      <c r="BE17" s="11"/>
      <c r="BF17" s="11"/>
      <c r="BG17" s="11"/>
      <c r="BH17" s="11"/>
      <c r="BI17" s="104"/>
      <c r="BJ17" s="106">
        <f>SUM(BD17:BI17)</f>
        <v>0</v>
      </c>
      <c r="BK17" s="84">
        <f>SUMIF(наличие!E:E,E17,наличие!G:G)</f>
        <v>0</v>
      </c>
      <c r="BL17" s="85">
        <f>AT17*N17</f>
        <v>0</v>
      </c>
      <c r="BM17" s="85">
        <f>BB17*N17</f>
        <v>0</v>
      </c>
      <c r="BN17" s="111">
        <f>SUMIF(BP:BP,E17,BW:BW)</f>
        <v>0</v>
      </c>
    </row>
    <row r="18" spans="1:66" s="10" customFormat="1" ht="104.65" customHeight="1" x14ac:dyDescent="0.25">
      <c r="A18" s="11">
        <v>15</v>
      </c>
      <c r="B18" s="11" t="s">
        <v>3427</v>
      </c>
      <c r="C18" s="11" t="s">
        <v>2029</v>
      </c>
      <c r="D18" s="107">
        <v>1362</v>
      </c>
      <c r="E18" s="108" t="s">
        <v>4255</v>
      </c>
      <c r="F18" s="109" t="s">
        <v>808</v>
      </c>
      <c r="G18" s="11" t="s">
        <v>4490</v>
      </c>
      <c r="H18" s="29"/>
      <c r="I18" s="25"/>
      <c r="J18" s="44">
        <v>20.85</v>
      </c>
      <c r="K18" s="64">
        <f>J18*1.15</f>
        <v>23.977499999999999</v>
      </c>
      <c r="L18" s="123">
        <f>SUMIF(price!A:A,E18,price!D:D)</f>
        <v>0</v>
      </c>
      <c r="M18" s="124"/>
      <c r="N18" s="20">
        <f t="shared" si="0"/>
        <v>0</v>
      </c>
      <c r="O18" s="16">
        <f>(M18-K18)/K18</f>
        <v>-1</v>
      </c>
      <c r="P18" s="116">
        <f>ROUND(M18*0.55,1)</f>
        <v>0</v>
      </c>
      <c r="Q18" s="21">
        <f>P18*$I$1</f>
        <v>0</v>
      </c>
      <c r="R18" s="16">
        <f>(P18-K18)/K18</f>
        <v>-1</v>
      </c>
      <c r="S18" s="22">
        <f>ROUND(P18*0.8,1)</f>
        <v>0</v>
      </c>
      <c r="T18" s="27"/>
      <c r="U18" s="21">
        <f>S18*$I$1</f>
        <v>0</v>
      </c>
      <c r="V18" s="189">
        <f>(S18-K18)/K18</f>
        <v>-1</v>
      </c>
      <c r="W18" s="196" t="s">
        <v>4</v>
      </c>
      <c r="X18" s="191" t="s">
        <v>4451</v>
      </c>
      <c r="Y18" s="191" t="s">
        <v>4451</v>
      </c>
      <c r="Z18" s="191" t="s">
        <v>4451</v>
      </c>
      <c r="AA18" s="191" t="s">
        <v>4451</v>
      </c>
      <c r="AB18" s="197" t="s">
        <v>4451</v>
      </c>
      <c r="AC18" s="190">
        <f>SUM(W18:AB18)</f>
        <v>0</v>
      </c>
      <c r="AD18" s="73">
        <f t="shared" si="1"/>
        <v>0</v>
      </c>
      <c r="AF18" s="7" t="s">
        <v>4</v>
      </c>
      <c r="AG18" s="8" t="e">
        <f t="shared" si="27"/>
        <v>#VALUE!</v>
      </c>
      <c r="AH18" s="8" t="e">
        <f t="shared" si="27"/>
        <v>#VALUE!</v>
      </c>
      <c r="AI18" s="8" t="e">
        <f t="shared" si="27"/>
        <v>#VALUE!</v>
      </c>
      <c r="AJ18" s="8" t="e">
        <f t="shared" si="27"/>
        <v>#VALUE!</v>
      </c>
      <c r="AK18" s="9" t="s">
        <v>4</v>
      </c>
      <c r="AL18" s="7" t="e">
        <f>SUM(AF18:AK18)</f>
        <v>#VALUE!</v>
      </c>
      <c r="AM18" s="99" t="e">
        <f>AL18*K18</f>
        <v>#VALUE!</v>
      </c>
      <c r="AN18" s="7" t="s">
        <v>4</v>
      </c>
      <c r="AO18" s="8">
        <v>0</v>
      </c>
      <c r="AP18" s="8">
        <v>0</v>
      </c>
      <c r="AQ18" s="8">
        <v>0</v>
      </c>
      <c r="AR18" s="8">
        <v>0</v>
      </c>
      <c r="AS18" s="9" t="s">
        <v>4</v>
      </c>
      <c r="AT18" s="72">
        <f>SUM(AN18:AS18)</f>
        <v>0</v>
      </c>
      <c r="AU18" s="99">
        <f t="shared" si="3"/>
        <v>0</v>
      </c>
      <c r="AV18" s="7" t="s">
        <v>4</v>
      </c>
      <c r="AW18" s="8">
        <v>0</v>
      </c>
      <c r="AX18" s="8">
        <v>0</v>
      </c>
      <c r="AY18" s="8">
        <v>0</v>
      </c>
      <c r="AZ18" s="8">
        <v>0</v>
      </c>
      <c r="BA18" s="9" t="s">
        <v>4</v>
      </c>
      <c r="BB18" s="72">
        <f>SUM(AV18:BA18)</f>
        <v>0</v>
      </c>
      <c r="BC18" s="102">
        <f t="shared" si="26"/>
        <v>0</v>
      </c>
      <c r="BD18" s="94"/>
      <c r="BE18" s="11"/>
      <c r="BF18" s="11"/>
      <c r="BG18" s="11"/>
      <c r="BH18" s="11"/>
      <c r="BI18" s="104"/>
      <c r="BJ18" s="106">
        <f>SUM(BD18:BI18)</f>
        <v>0</v>
      </c>
      <c r="BK18" s="84">
        <f>SUMIF(наличие!E:E,E18,наличие!G:G)</f>
        <v>0</v>
      </c>
      <c r="BL18" s="85">
        <f>AT18*N18</f>
        <v>0</v>
      </c>
      <c r="BM18" s="85">
        <f>BB18*N18</f>
        <v>0</v>
      </c>
      <c r="BN18" s="111">
        <f>SUMIF(BP:BP,E18,BW:BW)</f>
        <v>0</v>
      </c>
    </row>
    <row r="19" spans="1:66" s="10" customFormat="1" ht="105.2" customHeight="1" x14ac:dyDescent="0.25">
      <c r="A19" s="11">
        <v>16</v>
      </c>
      <c r="B19" s="11" t="s">
        <v>3427</v>
      </c>
      <c r="C19" s="11" t="s">
        <v>2029</v>
      </c>
      <c r="D19" s="107">
        <v>1362</v>
      </c>
      <c r="E19" s="108" t="s">
        <v>4255</v>
      </c>
      <c r="F19" s="109" t="s">
        <v>6</v>
      </c>
      <c r="G19" s="11" t="s">
        <v>4491</v>
      </c>
      <c r="H19" s="29"/>
      <c r="I19" s="25"/>
      <c r="J19" s="44">
        <v>20.85</v>
      </c>
      <c r="K19" s="64">
        <f t="shared" si="20"/>
        <v>23.977499999999999</v>
      </c>
      <c r="L19" s="123">
        <f>SUMIF(price!A:A,E19,price!D:D)</f>
        <v>0</v>
      </c>
      <c r="M19" s="124"/>
      <c r="N19" s="20">
        <f t="shared" si="0"/>
        <v>0</v>
      </c>
      <c r="O19" s="16">
        <f t="shared" si="5"/>
        <v>-1</v>
      </c>
      <c r="P19" s="116">
        <f t="shared" si="6"/>
        <v>0</v>
      </c>
      <c r="Q19" s="21">
        <f t="shared" si="7"/>
        <v>0</v>
      </c>
      <c r="R19" s="16">
        <f t="shared" si="8"/>
        <v>-1</v>
      </c>
      <c r="S19" s="22">
        <f t="shared" si="9"/>
        <v>0</v>
      </c>
      <c r="T19" s="27">
        <v>5263</v>
      </c>
      <c r="U19" s="21">
        <f t="shared" si="10"/>
        <v>0</v>
      </c>
      <c r="V19" s="189">
        <f t="shared" si="11"/>
        <v>-1</v>
      </c>
      <c r="W19" s="196" t="s">
        <v>4</v>
      </c>
      <c r="X19" s="191" t="s">
        <v>4451</v>
      </c>
      <c r="Y19" s="191" t="s">
        <v>4451</v>
      </c>
      <c r="Z19" s="191" t="s">
        <v>4451</v>
      </c>
      <c r="AA19" s="191" t="s">
        <v>4451</v>
      </c>
      <c r="AB19" s="197" t="s">
        <v>4451</v>
      </c>
      <c r="AC19" s="190">
        <f t="shared" si="12"/>
        <v>0</v>
      </c>
      <c r="AD19" s="73">
        <f t="shared" si="1"/>
        <v>0</v>
      </c>
      <c r="AF19" s="7" t="s">
        <v>4</v>
      </c>
      <c r="AG19" s="8" t="e">
        <f>BE19+X19-AO19-AW19</f>
        <v>#VALUE!</v>
      </c>
      <c r="AH19" s="8" t="e">
        <f t="shared" si="22"/>
        <v>#VALUE!</v>
      </c>
      <c r="AI19" s="8" t="e">
        <f t="shared" si="23"/>
        <v>#VALUE!</v>
      </c>
      <c r="AJ19" s="8" t="e">
        <f t="shared" si="24"/>
        <v>#VALUE!</v>
      </c>
      <c r="AK19" s="9" t="s">
        <v>4</v>
      </c>
      <c r="AL19" s="7" t="e">
        <f t="shared" si="13"/>
        <v>#VALUE!</v>
      </c>
      <c r="AM19" s="99" t="e">
        <f t="shared" si="14"/>
        <v>#VALUE!</v>
      </c>
      <c r="AN19" s="7" t="s">
        <v>4</v>
      </c>
      <c r="AO19" s="8">
        <v>0</v>
      </c>
      <c r="AP19" s="8">
        <v>0</v>
      </c>
      <c r="AQ19" s="8">
        <v>0</v>
      </c>
      <c r="AR19" s="8">
        <v>0</v>
      </c>
      <c r="AS19" s="9" t="s">
        <v>4</v>
      </c>
      <c r="AT19" s="72">
        <f t="shared" si="15"/>
        <v>0</v>
      </c>
      <c r="AU19" s="99">
        <f t="shared" si="3"/>
        <v>0</v>
      </c>
      <c r="AV19" s="7" t="s">
        <v>4</v>
      </c>
      <c r="AW19" s="8">
        <v>0</v>
      </c>
      <c r="AX19" s="8">
        <v>0</v>
      </c>
      <c r="AY19" s="8">
        <v>0</v>
      </c>
      <c r="AZ19" s="8">
        <v>0</v>
      </c>
      <c r="BA19" s="9" t="s">
        <v>4</v>
      </c>
      <c r="BB19" s="72">
        <f t="shared" si="16"/>
        <v>0</v>
      </c>
      <c r="BC19" s="102">
        <f t="shared" si="26"/>
        <v>0</v>
      </c>
      <c r="BD19" s="94"/>
      <c r="BE19" s="11"/>
      <c r="BF19" s="11">
        <v>1</v>
      </c>
      <c r="BG19" s="11"/>
      <c r="BH19" s="11"/>
      <c r="BI19" s="104"/>
      <c r="BJ19" s="106">
        <f t="shared" si="17"/>
        <v>1</v>
      </c>
      <c r="BK19" s="84">
        <f>SUMIF(наличие!E:E,E19,наличие!G:G)</f>
        <v>0</v>
      </c>
      <c r="BL19" s="85">
        <f t="shared" si="18"/>
        <v>0</v>
      </c>
      <c r="BM19" s="85">
        <f t="shared" si="19"/>
        <v>0</v>
      </c>
      <c r="BN19" s="111">
        <f>SUMIF(BP:BP,E19,BW:BW)</f>
        <v>0</v>
      </c>
    </row>
    <row r="20" spans="1:66" s="10" customFormat="1" ht="110.85" customHeight="1" x14ac:dyDescent="0.25">
      <c r="A20" s="11">
        <v>17</v>
      </c>
      <c r="B20" s="11" t="s">
        <v>3427</v>
      </c>
      <c r="C20" s="11" t="s">
        <v>2029</v>
      </c>
      <c r="D20" s="107">
        <v>1362</v>
      </c>
      <c r="E20" s="108" t="s">
        <v>4255</v>
      </c>
      <c r="F20" s="109" t="s">
        <v>11</v>
      </c>
      <c r="G20" s="11" t="s">
        <v>4492</v>
      </c>
      <c r="H20" s="29"/>
      <c r="I20" s="25"/>
      <c r="J20" s="44">
        <v>20.85</v>
      </c>
      <c r="K20" s="64">
        <f t="shared" si="20"/>
        <v>23.977499999999999</v>
      </c>
      <c r="L20" s="123">
        <f>SUMIF(price!A:A,E20,price!D:D)</f>
        <v>0</v>
      </c>
      <c r="M20" s="124"/>
      <c r="N20" s="20">
        <f t="shared" si="0"/>
        <v>0</v>
      </c>
      <c r="O20" s="16">
        <f t="shared" si="5"/>
        <v>-1</v>
      </c>
      <c r="P20" s="116">
        <f t="shared" si="6"/>
        <v>0</v>
      </c>
      <c r="Q20" s="21">
        <f t="shared" si="7"/>
        <v>0</v>
      </c>
      <c r="R20" s="16">
        <f t="shared" si="8"/>
        <v>-1</v>
      </c>
      <c r="S20" s="22">
        <f t="shared" si="9"/>
        <v>0</v>
      </c>
      <c r="T20" s="27">
        <v>5263</v>
      </c>
      <c r="U20" s="21">
        <f t="shared" si="10"/>
        <v>0</v>
      </c>
      <c r="V20" s="189">
        <f t="shared" si="11"/>
        <v>-1</v>
      </c>
      <c r="W20" s="196" t="s">
        <v>4</v>
      </c>
      <c r="X20" s="191" t="s">
        <v>4451</v>
      </c>
      <c r="Y20" s="191" t="s">
        <v>4451</v>
      </c>
      <c r="Z20" s="191" t="s">
        <v>4451</v>
      </c>
      <c r="AA20" s="191" t="s">
        <v>4451</v>
      </c>
      <c r="AB20" s="197" t="s">
        <v>4451</v>
      </c>
      <c r="AC20" s="190">
        <f t="shared" si="12"/>
        <v>0</v>
      </c>
      <c r="AD20" s="73">
        <f t="shared" si="1"/>
        <v>0</v>
      </c>
      <c r="AF20" s="7" t="s">
        <v>4</v>
      </c>
      <c r="AG20" s="8" t="e">
        <f>BE20+X20-AO20-AW20</f>
        <v>#VALUE!</v>
      </c>
      <c r="AH20" s="8" t="e">
        <f t="shared" si="22"/>
        <v>#VALUE!</v>
      </c>
      <c r="AI20" s="8" t="e">
        <f t="shared" si="23"/>
        <v>#VALUE!</v>
      </c>
      <c r="AJ20" s="8" t="e">
        <f t="shared" si="24"/>
        <v>#VALUE!</v>
      </c>
      <c r="AK20" s="9" t="s">
        <v>4</v>
      </c>
      <c r="AL20" s="7" t="e">
        <f t="shared" si="13"/>
        <v>#VALUE!</v>
      </c>
      <c r="AM20" s="99" t="e">
        <f t="shared" si="14"/>
        <v>#VALUE!</v>
      </c>
      <c r="AN20" s="7" t="s">
        <v>4</v>
      </c>
      <c r="AO20" s="8">
        <v>0</v>
      </c>
      <c r="AP20" s="8">
        <v>0</v>
      </c>
      <c r="AQ20" s="8">
        <v>0</v>
      </c>
      <c r="AR20" s="8">
        <v>0</v>
      </c>
      <c r="AS20" s="9" t="s">
        <v>4</v>
      </c>
      <c r="AT20" s="72">
        <f t="shared" si="15"/>
        <v>0</v>
      </c>
      <c r="AU20" s="99">
        <f t="shared" si="3"/>
        <v>0</v>
      </c>
      <c r="AV20" s="7" t="s">
        <v>4</v>
      </c>
      <c r="AW20" s="8">
        <v>0</v>
      </c>
      <c r="AX20" s="8">
        <v>0</v>
      </c>
      <c r="AY20" s="8">
        <v>0</v>
      </c>
      <c r="AZ20" s="8">
        <v>0</v>
      </c>
      <c r="BA20" s="9" t="s">
        <v>4</v>
      </c>
      <c r="BB20" s="72">
        <f t="shared" si="16"/>
        <v>0</v>
      </c>
      <c r="BC20" s="102">
        <f t="shared" si="26"/>
        <v>0</v>
      </c>
      <c r="BD20" s="94"/>
      <c r="BE20" s="11"/>
      <c r="BF20" s="11"/>
      <c r="BG20" s="11"/>
      <c r="BH20" s="11"/>
      <c r="BI20" s="104"/>
      <c r="BJ20" s="106">
        <f t="shared" si="17"/>
        <v>0</v>
      </c>
      <c r="BK20" s="84">
        <f>SUMIF(наличие!E:E,E20,наличие!G:G)</f>
        <v>0</v>
      </c>
      <c r="BL20" s="85">
        <f t="shared" si="18"/>
        <v>0</v>
      </c>
      <c r="BM20" s="85">
        <f t="shared" si="19"/>
        <v>0</v>
      </c>
      <c r="BN20" s="111">
        <f>SUMIF(BP:BP,E20,BW:BW)</f>
        <v>0</v>
      </c>
    </row>
    <row r="21" spans="1:66" s="10" customFormat="1" ht="144" customHeight="1" x14ac:dyDescent="0.25">
      <c r="A21" s="11">
        <v>18</v>
      </c>
      <c r="B21" s="11" t="s">
        <v>2060</v>
      </c>
      <c r="C21" s="11" t="s">
        <v>4065</v>
      </c>
      <c r="D21" s="107" t="s">
        <v>4166</v>
      </c>
      <c r="E21" s="108" t="s">
        <v>4256</v>
      </c>
      <c r="F21" s="109" t="s">
        <v>5</v>
      </c>
      <c r="G21" s="11" t="s">
        <v>4493</v>
      </c>
      <c r="H21" s="29"/>
      <c r="I21" s="25"/>
      <c r="J21" s="44">
        <v>18.82</v>
      </c>
      <c r="K21" s="64">
        <f t="shared" si="20"/>
        <v>21.642999999999997</v>
      </c>
      <c r="L21" s="123">
        <f>SUMIF(price!A:A,E21,price!D:D)</f>
        <v>0</v>
      </c>
      <c r="M21" s="124"/>
      <c r="N21" s="20">
        <f t="shared" si="0"/>
        <v>0</v>
      </c>
      <c r="O21" s="16">
        <f t="shared" si="5"/>
        <v>-1</v>
      </c>
      <c r="P21" s="116">
        <f t="shared" si="6"/>
        <v>0</v>
      </c>
      <c r="Q21" s="21">
        <f t="shared" ref="Q21:Q33" si="28">P21*$I$1</f>
        <v>0</v>
      </c>
      <c r="R21" s="16">
        <f t="shared" si="8"/>
        <v>-1</v>
      </c>
      <c r="S21" s="22">
        <f t="shared" si="9"/>
        <v>0</v>
      </c>
      <c r="T21" s="27"/>
      <c r="U21" s="21">
        <f t="shared" ref="U21:U33" si="29">S21*$I$1</f>
        <v>0</v>
      </c>
      <c r="V21" s="189">
        <f t="shared" si="11"/>
        <v>-1</v>
      </c>
      <c r="W21" s="196" t="s">
        <v>4451</v>
      </c>
      <c r="X21" s="191" t="s">
        <v>4</v>
      </c>
      <c r="Y21" s="191" t="s">
        <v>4</v>
      </c>
      <c r="Z21" s="191" t="s">
        <v>4</v>
      </c>
      <c r="AA21" s="191" t="s">
        <v>4</v>
      </c>
      <c r="AB21" s="197" t="s">
        <v>4</v>
      </c>
      <c r="AC21" s="190">
        <f t="shared" ref="AC21:AC33" si="30">SUM(W21:AB21)</f>
        <v>0</v>
      </c>
      <c r="AD21" s="73">
        <f t="shared" si="1"/>
        <v>0</v>
      </c>
      <c r="AF21" s="7" t="s">
        <v>4</v>
      </c>
      <c r="AG21" s="8" t="e">
        <f t="shared" ref="AG21:AJ33" si="31">BE21+X21-AO21-AW21</f>
        <v>#VALUE!</v>
      </c>
      <c r="AH21" s="8" t="e">
        <f t="shared" si="31"/>
        <v>#VALUE!</v>
      </c>
      <c r="AI21" s="8" t="e">
        <f t="shared" si="31"/>
        <v>#VALUE!</v>
      </c>
      <c r="AJ21" s="8" t="e">
        <f t="shared" si="31"/>
        <v>#VALUE!</v>
      </c>
      <c r="AK21" s="9" t="s">
        <v>4</v>
      </c>
      <c r="AL21" s="7" t="e">
        <f t="shared" ref="AL21:AL33" si="32">SUM(AF21:AK21)</f>
        <v>#VALUE!</v>
      </c>
      <c r="AM21" s="99" t="e">
        <f t="shared" si="14"/>
        <v>#VALUE!</v>
      </c>
      <c r="AN21" s="7" t="s">
        <v>4</v>
      </c>
      <c r="AO21" s="8">
        <v>0</v>
      </c>
      <c r="AP21" s="8">
        <v>0</v>
      </c>
      <c r="AQ21" s="8">
        <v>0</v>
      </c>
      <c r="AR21" s="8">
        <v>0</v>
      </c>
      <c r="AS21" s="9" t="s">
        <v>4</v>
      </c>
      <c r="AT21" s="72">
        <f t="shared" si="15"/>
        <v>0</v>
      </c>
      <c r="AU21" s="99">
        <f t="shared" si="3"/>
        <v>0</v>
      </c>
      <c r="AV21" s="7" t="s">
        <v>4</v>
      </c>
      <c r="AW21" s="8">
        <v>0</v>
      </c>
      <c r="AX21" s="8">
        <v>0</v>
      </c>
      <c r="AY21" s="8">
        <v>0</v>
      </c>
      <c r="AZ21" s="8">
        <v>0</v>
      </c>
      <c r="BA21" s="9" t="s">
        <v>4</v>
      </c>
      <c r="BB21" s="72">
        <f t="shared" ref="BB21:BB33" si="33">SUM(AV21:BA21)</f>
        <v>0</v>
      </c>
      <c r="BC21" s="102">
        <f t="shared" si="26"/>
        <v>0</v>
      </c>
      <c r="BD21" s="94"/>
      <c r="BE21" s="11"/>
      <c r="BF21" s="11"/>
      <c r="BG21" s="11"/>
      <c r="BH21" s="11"/>
      <c r="BI21" s="104"/>
      <c r="BJ21" s="106">
        <f t="shared" ref="BJ21:BJ33" si="34">SUM(BD21:BI21)</f>
        <v>0</v>
      </c>
      <c r="BK21" s="84">
        <f>SUMIF(наличие!E:E,E21,наличие!G:G)</f>
        <v>0</v>
      </c>
      <c r="BL21" s="85">
        <f t="shared" ref="BL21:BL33" si="35">AT21*N21</f>
        <v>0</v>
      </c>
      <c r="BM21" s="85">
        <f t="shared" ref="BM21:BM33" si="36">BB21*N21</f>
        <v>0</v>
      </c>
      <c r="BN21" s="111">
        <f>SUMIF(BP:BP,E21,BW:BW)</f>
        <v>0</v>
      </c>
    </row>
    <row r="22" spans="1:66" s="10" customFormat="1" ht="144" customHeight="1" x14ac:dyDescent="0.25">
      <c r="A22" s="11">
        <v>19</v>
      </c>
      <c r="B22" s="11" t="s">
        <v>2060</v>
      </c>
      <c r="C22" s="11" t="s">
        <v>4065</v>
      </c>
      <c r="D22" s="107" t="s">
        <v>4166</v>
      </c>
      <c r="E22" s="108" t="s">
        <v>4256</v>
      </c>
      <c r="F22" s="109" t="s">
        <v>8</v>
      </c>
      <c r="G22" s="11" t="s">
        <v>4494</v>
      </c>
      <c r="H22" s="29"/>
      <c r="I22" s="25"/>
      <c r="J22" s="44">
        <v>18.82</v>
      </c>
      <c r="K22" s="64">
        <f t="shared" si="20"/>
        <v>21.642999999999997</v>
      </c>
      <c r="L22" s="123">
        <f>SUMIF(price!A:A,E22,price!D:D)</f>
        <v>0</v>
      </c>
      <c r="M22" s="124"/>
      <c r="N22" s="20">
        <f t="shared" si="0"/>
        <v>0</v>
      </c>
      <c r="O22" s="16">
        <f t="shared" si="5"/>
        <v>-1</v>
      </c>
      <c r="P22" s="116">
        <f t="shared" si="6"/>
        <v>0</v>
      </c>
      <c r="Q22" s="21">
        <f t="shared" si="28"/>
        <v>0</v>
      </c>
      <c r="R22" s="16">
        <f t="shared" si="8"/>
        <v>-1</v>
      </c>
      <c r="S22" s="22">
        <f t="shared" si="9"/>
        <v>0</v>
      </c>
      <c r="T22" s="27"/>
      <c r="U22" s="21">
        <f t="shared" si="29"/>
        <v>0</v>
      </c>
      <c r="V22" s="189">
        <f t="shared" si="11"/>
        <v>-1</v>
      </c>
      <c r="W22" s="196" t="s">
        <v>4451</v>
      </c>
      <c r="X22" s="191" t="s">
        <v>4</v>
      </c>
      <c r="Y22" s="191" t="s">
        <v>4</v>
      </c>
      <c r="Z22" s="191" t="s">
        <v>4</v>
      </c>
      <c r="AA22" s="191" t="s">
        <v>4</v>
      </c>
      <c r="AB22" s="197" t="s">
        <v>4</v>
      </c>
      <c r="AC22" s="190">
        <f t="shared" si="30"/>
        <v>0</v>
      </c>
      <c r="AD22" s="73">
        <f t="shared" si="1"/>
        <v>0</v>
      </c>
      <c r="AF22" s="7" t="s">
        <v>4</v>
      </c>
      <c r="AG22" s="8" t="e">
        <f t="shared" si="31"/>
        <v>#VALUE!</v>
      </c>
      <c r="AH22" s="8" t="e">
        <f t="shared" si="31"/>
        <v>#VALUE!</v>
      </c>
      <c r="AI22" s="8" t="e">
        <f t="shared" si="31"/>
        <v>#VALUE!</v>
      </c>
      <c r="AJ22" s="8" t="e">
        <f t="shared" si="31"/>
        <v>#VALUE!</v>
      </c>
      <c r="AK22" s="9" t="s">
        <v>4</v>
      </c>
      <c r="AL22" s="7" t="e">
        <f t="shared" si="32"/>
        <v>#VALUE!</v>
      </c>
      <c r="AM22" s="99" t="e">
        <f t="shared" si="14"/>
        <v>#VALUE!</v>
      </c>
      <c r="AN22" s="7" t="s">
        <v>4</v>
      </c>
      <c r="AO22" s="8">
        <v>0</v>
      </c>
      <c r="AP22" s="8">
        <v>0</v>
      </c>
      <c r="AQ22" s="8">
        <v>0</v>
      </c>
      <c r="AR22" s="8">
        <v>0</v>
      </c>
      <c r="AS22" s="9" t="s">
        <v>4</v>
      </c>
      <c r="AT22" s="72">
        <f t="shared" si="15"/>
        <v>0</v>
      </c>
      <c r="AU22" s="99">
        <f t="shared" si="3"/>
        <v>0</v>
      </c>
      <c r="AV22" s="7" t="s">
        <v>4</v>
      </c>
      <c r="AW22" s="8">
        <v>0</v>
      </c>
      <c r="AX22" s="8">
        <v>0</v>
      </c>
      <c r="AY22" s="8">
        <v>0</v>
      </c>
      <c r="AZ22" s="8">
        <v>0</v>
      </c>
      <c r="BA22" s="9" t="s">
        <v>4</v>
      </c>
      <c r="BB22" s="72">
        <f t="shared" si="33"/>
        <v>0</v>
      </c>
      <c r="BC22" s="102">
        <f t="shared" si="26"/>
        <v>0</v>
      </c>
      <c r="BD22" s="94"/>
      <c r="BE22" s="11"/>
      <c r="BF22" s="11"/>
      <c r="BG22" s="11">
        <v>1</v>
      </c>
      <c r="BH22" s="11"/>
      <c r="BI22" s="104"/>
      <c r="BJ22" s="106">
        <f t="shared" si="34"/>
        <v>1</v>
      </c>
      <c r="BK22" s="84">
        <f>SUMIF(наличие!E:E,E22,наличие!G:G)</f>
        <v>0</v>
      </c>
      <c r="BL22" s="85">
        <f t="shared" si="35"/>
        <v>0</v>
      </c>
      <c r="BM22" s="85">
        <f t="shared" si="36"/>
        <v>0</v>
      </c>
      <c r="BN22" s="111">
        <f>SUMIF(BP:BP,E22,BW:BW)</f>
        <v>0</v>
      </c>
    </row>
    <row r="23" spans="1:66" s="10" customFormat="1" ht="144" customHeight="1" x14ac:dyDescent="0.25">
      <c r="A23" s="11">
        <v>20</v>
      </c>
      <c r="B23" s="11" t="s">
        <v>2060</v>
      </c>
      <c r="C23" s="11" t="s">
        <v>4065</v>
      </c>
      <c r="D23" s="107" t="s">
        <v>4166</v>
      </c>
      <c r="E23" s="108" t="s">
        <v>4256</v>
      </c>
      <c r="F23" s="109" t="s">
        <v>4363</v>
      </c>
      <c r="G23" s="11" t="s">
        <v>4495</v>
      </c>
      <c r="H23" s="29"/>
      <c r="I23" s="25"/>
      <c r="J23" s="44">
        <v>18.82</v>
      </c>
      <c r="K23" s="64">
        <f t="shared" si="20"/>
        <v>21.642999999999997</v>
      </c>
      <c r="L23" s="123">
        <f>SUMIF(price!A:A,E23,price!D:D)</f>
        <v>0</v>
      </c>
      <c r="M23" s="124"/>
      <c r="N23" s="20">
        <f t="shared" si="0"/>
        <v>0</v>
      </c>
      <c r="O23" s="16">
        <f t="shared" si="5"/>
        <v>-1</v>
      </c>
      <c r="P23" s="116">
        <f t="shared" si="6"/>
        <v>0</v>
      </c>
      <c r="Q23" s="21">
        <f t="shared" si="28"/>
        <v>0</v>
      </c>
      <c r="R23" s="16">
        <f t="shared" si="8"/>
        <v>-1</v>
      </c>
      <c r="S23" s="22">
        <f t="shared" si="9"/>
        <v>0</v>
      </c>
      <c r="T23" s="27"/>
      <c r="U23" s="21">
        <f t="shared" si="29"/>
        <v>0</v>
      </c>
      <c r="V23" s="189">
        <f t="shared" si="11"/>
        <v>-1</v>
      </c>
      <c r="W23" s="196" t="s">
        <v>4451</v>
      </c>
      <c r="X23" s="191" t="s">
        <v>4</v>
      </c>
      <c r="Y23" s="191" t="s">
        <v>4</v>
      </c>
      <c r="Z23" s="191" t="s">
        <v>4</v>
      </c>
      <c r="AA23" s="191" t="s">
        <v>4</v>
      </c>
      <c r="AB23" s="197" t="s">
        <v>4</v>
      </c>
      <c r="AC23" s="190">
        <f t="shared" si="30"/>
        <v>0</v>
      </c>
      <c r="AD23" s="73">
        <f t="shared" si="1"/>
        <v>0</v>
      </c>
      <c r="AF23" s="7" t="s">
        <v>4</v>
      </c>
      <c r="AG23" s="8" t="e">
        <f t="shared" si="31"/>
        <v>#VALUE!</v>
      </c>
      <c r="AH23" s="8" t="e">
        <f t="shared" si="31"/>
        <v>#VALUE!</v>
      </c>
      <c r="AI23" s="8" t="e">
        <f t="shared" si="31"/>
        <v>#VALUE!</v>
      </c>
      <c r="AJ23" s="8" t="e">
        <f t="shared" si="31"/>
        <v>#VALUE!</v>
      </c>
      <c r="AK23" s="9" t="s">
        <v>4</v>
      </c>
      <c r="AL23" s="7" t="e">
        <f t="shared" si="32"/>
        <v>#VALUE!</v>
      </c>
      <c r="AM23" s="99" t="e">
        <f t="shared" si="14"/>
        <v>#VALUE!</v>
      </c>
      <c r="AN23" s="7" t="s">
        <v>4</v>
      </c>
      <c r="AO23" s="8">
        <v>0</v>
      </c>
      <c r="AP23" s="8">
        <v>0</v>
      </c>
      <c r="AQ23" s="8">
        <v>0</v>
      </c>
      <c r="AR23" s="8">
        <v>0</v>
      </c>
      <c r="AS23" s="9" t="s">
        <v>4</v>
      </c>
      <c r="AT23" s="72">
        <f t="shared" si="15"/>
        <v>0</v>
      </c>
      <c r="AU23" s="99">
        <f t="shared" si="3"/>
        <v>0</v>
      </c>
      <c r="AV23" s="7" t="s">
        <v>4</v>
      </c>
      <c r="AW23" s="8">
        <v>0</v>
      </c>
      <c r="AX23" s="8">
        <v>0</v>
      </c>
      <c r="AY23" s="8">
        <v>0</v>
      </c>
      <c r="AZ23" s="8">
        <v>0</v>
      </c>
      <c r="BA23" s="9" t="s">
        <v>4</v>
      </c>
      <c r="BB23" s="72">
        <f t="shared" si="33"/>
        <v>0</v>
      </c>
      <c r="BC23" s="102">
        <f t="shared" si="26"/>
        <v>0</v>
      </c>
      <c r="BD23" s="94"/>
      <c r="BE23" s="11"/>
      <c r="BF23" s="11">
        <v>1</v>
      </c>
      <c r="BG23" s="11"/>
      <c r="BH23" s="11"/>
      <c r="BI23" s="104"/>
      <c r="BJ23" s="106">
        <f t="shared" si="34"/>
        <v>1</v>
      </c>
      <c r="BK23" s="84">
        <f>SUMIF(наличие!E:E,E23,наличие!G:G)</f>
        <v>0</v>
      </c>
      <c r="BL23" s="85">
        <f t="shared" si="35"/>
        <v>0</v>
      </c>
      <c r="BM23" s="85">
        <f t="shared" si="36"/>
        <v>0</v>
      </c>
      <c r="BN23" s="111">
        <f>SUMIF(BP:BP,E23,BW:BW)</f>
        <v>0</v>
      </c>
    </row>
    <row r="24" spans="1:66" s="10" customFormat="1" ht="144" customHeight="1" x14ac:dyDescent="0.25">
      <c r="A24" s="11">
        <v>21</v>
      </c>
      <c r="B24" s="11" t="s">
        <v>2060</v>
      </c>
      <c r="C24" s="11" t="s">
        <v>4066</v>
      </c>
      <c r="D24" s="107" t="s">
        <v>4167</v>
      </c>
      <c r="E24" s="108" t="s">
        <v>4257</v>
      </c>
      <c r="F24" s="109" t="s">
        <v>5</v>
      </c>
      <c r="G24" s="11" t="s">
        <v>4496</v>
      </c>
      <c r="H24" s="29"/>
      <c r="I24" s="25"/>
      <c r="J24" s="44">
        <v>15.1</v>
      </c>
      <c r="K24" s="64">
        <f t="shared" si="20"/>
        <v>17.364999999999998</v>
      </c>
      <c r="L24" s="123">
        <f>SUMIF(price!A:A,E24,price!D:D)</f>
        <v>0</v>
      </c>
      <c r="M24" s="124"/>
      <c r="N24" s="20">
        <f t="shared" ref="N24:N33" si="37">M24*$K$1</f>
        <v>0</v>
      </c>
      <c r="O24" s="16">
        <f t="shared" ref="O24:O33" si="38">(M24-K24)/K24</f>
        <v>-1</v>
      </c>
      <c r="P24" s="116">
        <f t="shared" ref="P24:P33" si="39">ROUND(M24*0.55,1)</f>
        <v>0</v>
      </c>
      <c r="Q24" s="21">
        <f t="shared" si="28"/>
        <v>0</v>
      </c>
      <c r="R24" s="16">
        <f t="shared" ref="R24:R33" si="40">(P24-K24)/K24</f>
        <v>-1</v>
      </c>
      <c r="S24" s="22">
        <f t="shared" ref="S24:S33" si="41">ROUND(P24*0.8,1)</f>
        <v>0</v>
      </c>
      <c r="T24" s="27"/>
      <c r="U24" s="21">
        <f t="shared" si="29"/>
        <v>0</v>
      </c>
      <c r="V24" s="189">
        <f t="shared" ref="V24:V33" si="42">(S24-K24)/K24</f>
        <v>-1</v>
      </c>
      <c r="W24" s="196" t="s">
        <v>4451</v>
      </c>
      <c r="X24" s="191" t="s">
        <v>4</v>
      </c>
      <c r="Y24" s="191" t="s">
        <v>4</v>
      </c>
      <c r="Z24" s="191" t="s">
        <v>4</v>
      </c>
      <c r="AA24" s="191" t="s">
        <v>4</v>
      </c>
      <c r="AB24" s="197" t="s">
        <v>4</v>
      </c>
      <c r="AC24" s="190">
        <f t="shared" si="30"/>
        <v>0</v>
      </c>
      <c r="AD24" s="73">
        <f t="shared" si="1"/>
        <v>0</v>
      </c>
      <c r="AF24" s="7" t="s">
        <v>4</v>
      </c>
      <c r="AG24" s="8" t="e">
        <f t="shared" si="31"/>
        <v>#VALUE!</v>
      </c>
      <c r="AH24" s="8" t="e">
        <f t="shared" si="31"/>
        <v>#VALUE!</v>
      </c>
      <c r="AI24" s="8" t="e">
        <f t="shared" si="31"/>
        <v>#VALUE!</v>
      </c>
      <c r="AJ24" s="8" t="e">
        <f t="shared" si="31"/>
        <v>#VALUE!</v>
      </c>
      <c r="AK24" s="9" t="s">
        <v>4</v>
      </c>
      <c r="AL24" s="7" t="e">
        <f t="shared" si="32"/>
        <v>#VALUE!</v>
      </c>
      <c r="AM24" s="99" t="e">
        <f t="shared" ref="AM24:AM33" si="43">AL24*K24</f>
        <v>#VALUE!</v>
      </c>
      <c r="AN24" s="7" t="s">
        <v>4</v>
      </c>
      <c r="AO24" s="8">
        <v>0</v>
      </c>
      <c r="AP24" s="8">
        <v>0</v>
      </c>
      <c r="AQ24" s="8">
        <v>0</v>
      </c>
      <c r="AR24" s="8">
        <v>0</v>
      </c>
      <c r="AS24" s="9" t="s">
        <v>4</v>
      </c>
      <c r="AT24" s="72">
        <f t="shared" ref="AT24:AT33" si="44">SUM(AN24:AS24)</f>
        <v>0</v>
      </c>
      <c r="AU24" s="99">
        <f t="shared" si="3"/>
        <v>0</v>
      </c>
      <c r="AV24" s="7" t="s">
        <v>4</v>
      </c>
      <c r="AW24" s="8">
        <v>0</v>
      </c>
      <c r="AX24" s="8">
        <v>0</v>
      </c>
      <c r="AY24" s="8">
        <v>0</v>
      </c>
      <c r="AZ24" s="8">
        <v>0</v>
      </c>
      <c r="BA24" s="9" t="s">
        <v>4</v>
      </c>
      <c r="BB24" s="72">
        <f t="shared" si="33"/>
        <v>0</v>
      </c>
      <c r="BC24" s="102">
        <f t="shared" si="26"/>
        <v>0</v>
      </c>
      <c r="BD24" s="94"/>
      <c r="BE24" s="11"/>
      <c r="BF24" s="11"/>
      <c r="BG24" s="11"/>
      <c r="BH24" s="11"/>
      <c r="BI24" s="104"/>
      <c r="BJ24" s="106">
        <f t="shared" si="34"/>
        <v>0</v>
      </c>
      <c r="BK24" s="84">
        <f>SUMIF(наличие!E:E,E24,наличие!G:G)</f>
        <v>0</v>
      </c>
      <c r="BL24" s="85">
        <f t="shared" si="35"/>
        <v>0</v>
      </c>
      <c r="BM24" s="85">
        <f t="shared" si="36"/>
        <v>0</v>
      </c>
      <c r="BN24" s="111">
        <f>SUMIF(BP:BP,E24,BW:BW)</f>
        <v>0</v>
      </c>
    </row>
    <row r="25" spans="1:66" s="10" customFormat="1" ht="144" customHeight="1" x14ac:dyDescent="0.25">
      <c r="A25" s="11">
        <v>22</v>
      </c>
      <c r="B25" s="11" t="s">
        <v>2060</v>
      </c>
      <c r="C25" s="11" t="s">
        <v>4066</v>
      </c>
      <c r="D25" s="107" t="s">
        <v>4167</v>
      </c>
      <c r="E25" s="108" t="s">
        <v>4257</v>
      </c>
      <c r="F25" s="109" t="s">
        <v>4364</v>
      </c>
      <c r="G25" s="11" t="s">
        <v>4497</v>
      </c>
      <c r="H25" s="29"/>
      <c r="I25" s="25"/>
      <c r="J25" s="44">
        <v>15.1</v>
      </c>
      <c r="K25" s="64">
        <f t="shared" si="20"/>
        <v>17.364999999999998</v>
      </c>
      <c r="L25" s="123">
        <f>SUMIF(price!A:A,E25,price!D:D)</f>
        <v>0</v>
      </c>
      <c r="M25" s="124"/>
      <c r="N25" s="20">
        <f t="shared" si="37"/>
        <v>0</v>
      </c>
      <c r="O25" s="16">
        <f t="shared" si="38"/>
        <v>-1</v>
      </c>
      <c r="P25" s="116">
        <f t="shared" si="39"/>
        <v>0</v>
      </c>
      <c r="Q25" s="21">
        <f t="shared" si="28"/>
        <v>0</v>
      </c>
      <c r="R25" s="16">
        <f t="shared" si="40"/>
        <v>-1</v>
      </c>
      <c r="S25" s="22">
        <f t="shared" si="41"/>
        <v>0</v>
      </c>
      <c r="T25" s="27"/>
      <c r="U25" s="21">
        <f t="shared" si="29"/>
        <v>0</v>
      </c>
      <c r="V25" s="189">
        <f t="shared" si="42"/>
        <v>-1</v>
      </c>
      <c r="W25" s="196" t="s">
        <v>4451</v>
      </c>
      <c r="X25" s="191" t="s">
        <v>4</v>
      </c>
      <c r="Y25" s="191" t="s">
        <v>4</v>
      </c>
      <c r="Z25" s="191" t="s">
        <v>4</v>
      </c>
      <c r="AA25" s="191" t="s">
        <v>4</v>
      </c>
      <c r="AB25" s="197" t="s">
        <v>4</v>
      </c>
      <c r="AC25" s="190">
        <f t="shared" si="30"/>
        <v>0</v>
      </c>
      <c r="AD25" s="73">
        <f t="shared" si="1"/>
        <v>0</v>
      </c>
      <c r="AF25" s="7" t="s">
        <v>4</v>
      </c>
      <c r="AG25" s="8" t="e">
        <f t="shared" si="31"/>
        <v>#VALUE!</v>
      </c>
      <c r="AH25" s="8" t="e">
        <f t="shared" si="31"/>
        <v>#VALUE!</v>
      </c>
      <c r="AI25" s="8" t="e">
        <f t="shared" si="31"/>
        <v>#VALUE!</v>
      </c>
      <c r="AJ25" s="8" t="e">
        <f t="shared" si="31"/>
        <v>#VALUE!</v>
      </c>
      <c r="AK25" s="9" t="s">
        <v>4</v>
      </c>
      <c r="AL25" s="7" t="e">
        <f t="shared" si="32"/>
        <v>#VALUE!</v>
      </c>
      <c r="AM25" s="99" t="e">
        <f t="shared" si="43"/>
        <v>#VALUE!</v>
      </c>
      <c r="AN25" s="7" t="s">
        <v>4</v>
      </c>
      <c r="AO25" s="8">
        <v>0</v>
      </c>
      <c r="AP25" s="8">
        <v>0</v>
      </c>
      <c r="AQ25" s="8">
        <v>0</v>
      </c>
      <c r="AR25" s="8">
        <v>0</v>
      </c>
      <c r="AS25" s="9" t="s">
        <v>4</v>
      </c>
      <c r="AT25" s="72">
        <f t="shared" si="44"/>
        <v>0</v>
      </c>
      <c r="AU25" s="99">
        <f t="shared" si="3"/>
        <v>0</v>
      </c>
      <c r="AV25" s="7" t="s">
        <v>4</v>
      </c>
      <c r="AW25" s="8">
        <v>0</v>
      </c>
      <c r="AX25" s="8">
        <v>0</v>
      </c>
      <c r="AY25" s="8">
        <v>0</v>
      </c>
      <c r="AZ25" s="8">
        <v>0</v>
      </c>
      <c r="BA25" s="9" t="s">
        <v>4</v>
      </c>
      <c r="BB25" s="72">
        <f t="shared" si="33"/>
        <v>0</v>
      </c>
      <c r="BC25" s="102">
        <f t="shared" si="26"/>
        <v>0</v>
      </c>
      <c r="BD25" s="94"/>
      <c r="BE25" s="11"/>
      <c r="BF25" s="11">
        <v>1</v>
      </c>
      <c r="BG25" s="11"/>
      <c r="BH25" s="11"/>
      <c r="BI25" s="104"/>
      <c r="BJ25" s="106">
        <f t="shared" si="34"/>
        <v>1</v>
      </c>
      <c r="BK25" s="84">
        <f>SUMIF(наличие!E:E,E25,наличие!G:G)</f>
        <v>0</v>
      </c>
      <c r="BL25" s="85">
        <f t="shared" si="35"/>
        <v>0</v>
      </c>
      <c r="BM25" s="85">
        <f t="shared" si="36"/>
        <v>0</v>
      </c>
      <c r="BN25" s="111">
        <f>SUMIF(BP:BP,E25,BW:BW)</f>
        <v>0</v>
      </c>
    </row>
    <row r="26" spans="1:66" s="10" customFormat="1" ht="144" customHeight="1" x14ac:dyDescent="0.25">
      <c r="A26" s="11">
        <v>23</v>
      </c>
      <c r="B26" s="11" t="s">
        <v>2060</v>
      </c>
      <c r="C26" s="11" t="s">
        <v>4066</v>
      </c>
      <c r="D26" s="107" t="s">
        <v>4167</v>
      </c>
      <c r="E26" s="108" t="s">
        <v>4257</v>
      </c>
      <c r="F26" s="109" t="s">
        <v>4363</v>
      </c>
      <c r="G26" s="11" t="s">
        <v>4498</v>
      </c>
      <c r="H26" s="29"/>
      <c r="I26" s="25"/>
      <c r="J26" s="44">
        <v>15.1</v>
      </c>
      <c r="K26" s="64">
        <f t="shared" si="20"/>
        <v>17.364999999999998</v>
      </c>
      <c r="L26" s="123">
        <f>SUMIF(price!A:A,E26,price!D:D)</f>
        <v>0</v>
      </c>
      <c r="M26" s="124"/>
      <c r="N26" s="20">
        <f t="shared" si="37"/>
        <v>0</v>
      </c>
      <c r="O26" s="16">
        <f t="shared" si="38"/>
        <v>-1</v>
      </c>
      <c r="P26" s="116">
        <f t="shared" si="39"/>
        <v>0</v>
      </c>
      <c r="Q26" s="21">
        <f t="shared" si="28"/>
        <v>0</v>
      </c>
      <c r="R26" s="16">
        <f t="shared" si="40"/>
        <v>-1</v>
      </c>
      <c r="S26" s="22">
        <f t="shared" si="41"/>
        <v>0</v>
      </c>
      <c r="T26" s="27"/>
      <c r="U26" s="21">
        <f t="shared" si="29"/>
        <v>0</v>
      </c>
      <c r="V26" s="189">
        <f t="shared" si="42"/>
        <v>-1</v>
      </c>
      <c r="W26" s="196" t="s">
        <v>4451</v>
      </c>
      <c r="X26" s="191" t="s">
        <v>4</v>
      </c>
      <c r="Y26" s="191" t="s">
        <v>4</v>
      </c>
      <c r="Z26" s="191" t="s">
        <v>4</v>
      </c>
      <c r="AA26" s="191" t="s">
        <v>4</v>
      </c>
      <c r="AB26" s="197" t="s">
        <v>4</v>
      </c>
      <c r="AC26" s="190">
        <f t="shared" si="30"/>
        <v>0</v>
      </c>
      <c r="AD26" s="73">
        <f t="shared" si="1"/>
        <v>0</v>
      </c>
      <c r="AF26" s="7" t="s">
        <v>4</v>
      </c>
      <c r="AG26" s="8" t="e">
        <f t="shared" si="31"/>
        <v>#VALUE!</v>
      </c>
      <c r="AH26" s="8" t="e">
        <f t="shared" si="31"/>
        <v>#VALUE!</v>
      </c>
      <c r="AI26" s="8" t="e">
        <f t="shared" si="31"/>
        <v>#VALUE!</v>
      </c>
      <c r="AJ26" s="8" t="e">
        <f t="shared" si="31"/>
        <v>#VALUE!</v>
      </c>
      <c r="AK26" s="9" t="s">
        <v>4</v>
      </c>
      <c r="AL26" s="7" t="e">
        <f t="shared" si="32"/>
        <v>#VALUE!</v>
      </c>
      <c r="AM26" s="99" t="e">
        <f t="shared" si="43"/>
        <v>#VALUE!</v>
      </c>
      <c r="AN26" s="7" t="s">
        <v>4</v>
      </c>
      <c r="AO26" s="8">
        <v>0</v>
      </c>
      <c r="AP26" s="8">
        <v>0</v>
      </c>
      <c r="AQ26" s="8">
        <v>0</v>
      </c>
      <c r="AR26" s="8">
        <v>0</v>
      </c>
      <c r="AS26" s="9" t="s">
        <v>4</v>
      </c>
      <c r="AT26" s="72">
        <f t="shared" si="44"/>
        <v>0</v>
      </c>
      <c r="AU26" s="99">
        <f t="shared" si="3"/>
        <v>0</v>
      </c>
      <c r="AV26" s="7" t="s">
        <v>4</v>
      </c>
      <c r="AW26" s="8">
        <v>0</v>
      </c>
      <c r="AX26" s="8">
        <v>0</v>
      </c>
      <c r="AY26" s="8">
        <v>0</v>
      </c>
      <c r="AZ26" s="8">
        <v>0</v>
      </c>
      <c r="BA26" s="9" t="s">
        <v>4</v>
      </c>
      <c r="BB26" s="72">
        <f t="shared" si="33"/>
        <v>0</v>
      </c>
      <c r="BC26" s="102">
        <f t="shared" si="26"/>
        <v>0</v>
      </c>
      <c r="BD26" s="94"/>
      <c r="BE26" s="11"/>
      <c r="BF26" s="11"/>
      <c r="BG26" s="11"/>
      <c r="BH26" s="11"/>
      <c r="BI26" s="104"/>
      <c r="BJ26" s="106">
        <f t="shared" si="34"/>
        <v>0</v>
      </c>
      <c r="BK26" s="84">
        <f>SUMIF(наличие!E:E,E26,наличие!G:G)</f>
        <v>0</v>
      </c>
      <c r="BL26" s="85">
        <f t="shared" si="35"/>
        <v>0</v>
      </c>
      <c r="BM26" s="85">
        <f t="shared" si="36"/>
        <v>0</v>
      </c>
      <c r="BN26" s="111">
        <f>SUMIF(BP:BP,E26,BW:BW)</f>
        <v>0</v>
      </c>
    </row>
    <row r="27" spans="1:66" s="10" customFormat="1" ht="144" customHeight="1" x14ac:dyDescent="0.25">
      <c r="A27" s="11">
        <v>24</v>
      </c>
      <c r="B27" s="11" t="s">
        <v>2060</v>
      </c>
      <c r="C27" s="11" t="s">
        <v>4067</v>
      </c>
      <c r="D27" s="107" t="s">
        <v>4168</v>
      </c>
      <c r="E27" s="108" t="s">
        <v>4258</v>
      </c>
      <c r="F27" s="109" t="s">
        <v>5</v>
      </c>
      <c r="G27" s="11" t="s">
        <v>4499</v>
      </c>
      <c r="H27" s="29"/>
      <c r="I27" s="25"/>
      <c r="J27" s="44">
        <v>15.25</v>
      </c>
      <c r="K27" s="64">
        <f t="shared" si="20"/>
        <v>17.537499999999998</v>
      </c>
      <c r="L27" s="123">
        <f>SUMIF(price!A:A,E27,price!D:D)</f>
        <v>0</v>
      </c>
      <c r="M27" s="124"/>
      <c r="N27" s="20">
        <f t="shared" si="37"/>
        <v>0</v>
      </c>
      <c r="O27" s="16">
        <f t="shared" si="38"/>
        <v>-1</v>
      </c>
      <c r="P27" s="116">
        <f t="shared" si="39"/>
        <v>0</v>
      </c>
      <c r="Q27" s="21">
        <f t="shared" si="28"/>
        <v>0</v>
      </c>
      <c r="R27" s="16">
        <f t="shared" si="40"/>
        <v>-1</v>
      </c>
      <c r="S27" s="22">
        <f t="shared" si="41"/>
        <v>0</v>
      </c>
      <c r="T27" s="27"/>
      <c r="U27" s="21">
        <f t="shared" si="29"/>
        <v>0</v>
      </c>
      <c r="V27" s="189">
        <f t="shared" si="42"/>
        <v>-1</v>
      </c>
      <c r="W27" s="196" t="s">
        <v>4451</v>
      </c>
      <c r="X27" s="191" t="s">
        <v>4</v>
      </c>
      <c r="Y27" s="191" t="s">
        <v>4</v>
      </c>
      <c r="Z27" s="191" t="s">
        <v>4</v>
      </c>
      <c r="AA27" s="191" t="s">
        <v>4</v>
      </c>
      <c r="AB27" s="197" t="s">
        <v>4</v>
      </c>
      <c r="AC27" s="190">
        <f t="shared" si="30"/>
        <v>0</v>
      </c>
      <c r="AD27" s="73">
        <f t="shared" si="1"/>
        <v>0</v>
      </c>
      <c r="AF27" s="7" t="s">
        <v>4</v>
      </c>
      <c r="AG27" s="8" t="e">
        <f t="shared" si="31"/>
        <v>#VALUE!</v>
      </c>
      <c r="AH27" s="8" t="e">
        <f t="shared" si="31"/>
        <v>#VALUE!</v>
      </c>
      <c r="AI27" s="8" t="e">
        <f t="shared" si="31"/>
        <v>#VALUE!</v>
      </c>
      <c r="AJ27" s="8" t="e">
        <f t="shared" si="31"/>
        <v>#VALUE!</v>
      </c>
      <c r="AK27" s="9" t="s">
        <v>4</v>
      </c>
      <c r="AL27" s="7" t="e">
        <f t="shared" si="32"/>
        <v>#VALUE!</v>
      </c>
      <c r="AM27" s="99" t="e">
        <f t="shared" si="43"/>
        <v>#VALUE!</v>
      </c>
      <c r="AN27" s="7" t="s">
        <v>4</v>
      </c>
      <c r="AO27" s="8">
        <v>0</v>
      </c>
      <c r="AP27" s="8">
        <v>0</v>
      </c>
      <c r="AQ27" s="8">
        <v>0</v>
      </c>
      <c r="AR27" s="8">
        <v>0</v>
      </c>
      <c r="AS27" s="9" t="s">
        <v>4</v>
      </c>
      <c r="AT27" s="72">
        <f t="shared" si="44"/>
        <v>0</v>
      </c>
      <c r="AU27" s="99">
        <f t="shared" si="3"/>
        <v>0</v>
      </c>
      <c r="AV27" s="7" t="s">
        <v>4</v>
      </c>
      <c r="AW27" s="8">
        <v>0</v>
      </c>
      <c r="AX27" s="8">
        <v>0</v>
      </c>
      <c r="AY27" s="8">
        <v>0</v>
      </c>
      <c r="AZ27" s="8">
        <v>0</v>
      </c>
      <c r="BA27" s="9" t="s">
        <v>4</v>
      </c>
      <c r="BB27" s="72">
        <f t="shared" si="33"/>
        <v>0</v>
      </c>
      <c r="BC27" s="102">
        <f t="shared" si="26"/>
        <v>0</v>
      </c>
      <c r="BD27" s="94"/>
      <c r="BE27" s="11"/>
      <c r="BF27" s="11"/>
      <c r="BG27" s="11"/>
      <c r="BH27" s="11"/>
      <c r="BI27" s="104"/>
      <c r="BJ27" s="106">
        <f t="shared" si="34"/>
        <v>0</v>
      </c>
      <c r="BK27" s="84">
        <f>SUMIF(наличие!E:E,E27,наличие!G:G)</f>
        <v>0</v>
      </c>
      <c r="BL27" s="85">
        <f t="shared" si="35"/>
        <v>0</v>
      </c>
      <c r="BM27" s="85">
        <f t="shared" si="36"/>
        <v>0</v>
      </c>
      <c r="BN27" s="111">
        <f>SUMIF(BP:BP,E27,BW:BW)</f>
        <v>0</v>
      </c>
    </row>
    <row r="28" spans="1:66" s="10" customFormat="1" ht="144" customHeight="1" x14ac:dyDescent="0.25">
      <c r="A28" s="11">
        <v>25</v>
      </c>
      <c r="B28" s="11" t="s">
        <v>2060</v>
      </c>
      <c r="C28" s="11" t="s">
        <v>4067</v>
      </c>
      <c r="D28" s="107" t="s">
        <v>4168</v>
      </c>
      <c r="E28" s="108" t="s">
        <v>4258</v>
      </c>
      <c r="F28" s="109" t="s">
        <v>4364</v>
      </c>
      <c r="G28" s="11" t="s">
        <v>4500</v>
      </c>
      <c r="H28" s="29"/>
      <c r="I28" s="25"/>
      <c r="J28" s="44">
        <v>15.25</v>
      </c>
      <c r="K28" s="64">
        <f t="shared" si="20"/>
        <v>17.537499999999998</v>
      </c>
      <c r="L28" s="123">
        <f>SUMIF(price!A:A,E28,price!D:D)</f>
        <v>0</v>
      </c>
      <c r="M28" s="124"/>
      <c r="N28" s="20">
        <f t="shared" si="37"/>
        <v>0</v>
      </c>
      <c r="O28" s="16">
        <f t="shared" si="38"/>
        <v>-1</v>
      </c>
      <c r="P28" s="116">
        <f t="shared" si="39"/>
        <v>0</v>
      </c>
      <c r="Q28" s="21">
        <f t="shared" si="28"/>
        <v>0</v>
      </c>
      <c r="R28" s="16">
        <f t="shared" si="40"/>
        <v>-1</v>
      </c>
      <c r="S28" s="22">
        <f t="shared" si="41"/>
        <v>0</v>
      </c>
      <c r="T28" s="27"/>
      <c r="U28" s="21">
        <f t="shared" si="29"/>
        <v>0</v>
      </c>
      <c r="V28" s="189">
        <f t="shared" si="42"/>
        <v>-1</v>
      </c>
      <c r="W28" s="196" t="s">
        <v>4451</v>
      </c>
      <c r="X28" s="191" t="s">
        <v>4</v>
      </c>
      <c r="Y28" s="191" t="s">
        <v>4</v>
      </c>
      <c r="Z28" s="191" t="s">
        <v>4</v>
      </c>
      <c r="AA28" s="191" t="s">
        <v>4</v>
      </c>
      <c r="AB28" s="197" t="s">
        <v>4</v>
      </c>
      <c r="AC28" s="190">
        <f t="shared" si="30"/>
        <v>0</v>
      </c>
      <c r="AD28" s="73">
        <f t="shared" si="1"/>
        <v>0</v>
      </c>
      <c r="AF28" s="7" t="s">
        <v>4</v>
      </c>
      <c r="AG28" s="8" t="e">
        <f t="shared" si="31"/>
        <v>#VALUE!</v>
      </c>
      <c r="AH28" s="8" t="e">
        <f t="shared" si="31"/>
        <v>#VALUE!</v>
      </c>
      <c r="AI28" s="8" t="e">
        <f t="shared" si="31"/>
        <v>#VALUE!</v>
      </c>
      <c r="AJ28" s="8" t="e">
        <f t="shared" si="31"/>
        <v>#VALUE!</v>
      </c>
      <c r="AK28" s="9" t="s">
        <v>4</v>
      </c>
      <c r="AL28" s="7" t="e">
        <f t="shared" si="32"/>
        <v>#VALUE!</v>
      </c>
      <c r="AM28" s="99" t="e">
        <f t="shared" si="43"/>
        <v>#VALUE!</v>
      </c>
      <c r="AN28" s="7" t="s">
        <v>4</v>
      </c>
      <c r="AO28" s="8">
        <v>0</v>
      </c>
      <c r="AP28" s="8">
        <v>0</v>
      </c>
      <c r="AQ28" s="8">
        <v>0</v>
      </c>
      <c r="AR28" s="8">
        <v>0</v>
      </c>
      <c r="AS28" s="9" t="s">
        <v>4</v>
      </c>
      <c r="AT28" s="72">
        <f t="shared" si="44"/>
        <v>0</v>
      </c>
      <c r="AU28" s="99">
        <f t="shared" si="3"/>
        <v>0</v>
      </c>
      <c r="AV28" s="7" t="s">
        <v>4</v>
      </c>
      <c r="AW28" s="8">
        <v>0</v>
      </c>
      <c r="AX28" s="8">
        <v>0</v>
      </c>
      <c r="AY28" s="8">
        <v>0</v>
      </c>
      <c r="AZ28" s="8">
        <v>0</v>
      </c>
      <c r="BA28" s="9" t="s">
        <v>4</v>
      </c>
      <c r="BB28" s="72">
        <f t="shared" si="33"/>
        <v>0</v>
      </c>
      <c r="BC28" s="102">
        <f t="shared" si="26"/>
        <v>0</v>
      </c>
      <c r="BD28" s="94"/>
      <c r="BE28" s="11"/>
      <c r="BF28" s="11"/>
      <c r="BG28" s="11">
        <v>1</v>
      </c>
      <c r="BH28" s="11"/>
      <c r="BI28" s="104"/>
      <c r="BJ28" s="106">
        <f t="shared" si="34"/>
        <v>1</v>
      </c>
      <c r="BK28" s="84">
        <f>SUMIF(наличие!E:E,E28,наличие!G:G)</f>
        <v>0</v>
      </c>
      <c r="BL28" s="85">
        <f t="shared" si="35"/>
        <v>0</v>
      </c>
      <c r="BM28" s="85">
        <f t="shared" si="36"/>
        <v>0</v>
      </c>
      <c r="BN28" s="111">
        <f>SUMIF(BP:BP,E28,BW:BW)</f>
        <v>0</v>
      </c>
    </row>
    <row r="29" spans="1:66" s="10" customFormat="1" ht="144" customHeight="1" x14ac:dyDescent="0.25">
      <c r="A29" s="11">
        <v>26</v>
      </c>
      <c r="B29" s="11" t="s">
        <v>2060</v>
      </c>
      <c r="C29" s="11" t="s">
        <v>4067</v>
      </c>
      <c r="D29" s="107" t="s">
        <v>4168</v>
      </c>
      <c r="E29" s="108" t="s">
        <v>4258</v>
      </c>
      <c r="F29" s="109" t="s">
        <v>8</v>
      </c>
      <c r="G29" s="11" t="s">
        <v>4501</v>
      </c>
      <c r="H29" s="29"/>
      <c r="I29" s="25"/>
      <c r="J29" s="44">
        <v>15.25</v>
      </c>
      <c r="K29" s="64">
        <f t="shared" si="20"/>
        <v>17.537499999999998</v>
      </c>
      <c r="L29" s="123">
        <f>SUMIF(price!A:A,E29,price!D:D)</f>
        <v>0</v>
      </c>
      <c r="M29" s="124"/>
      <c r="N29" s="20">
        <f t="shared" si="37"/>
        <v>0</v>
      </c>
      <c r="O29" s="16">
        <f t="shared" si="38"/>
        <v>-1</v>
      </c>
      <c r="P29" s="116">
        <f t="shared" si="39"/>
        <v>0</v>
      </c>
      <c r="Q29" s="21">
        <f t="shared" si="28"/>
        <v>0</v>
      </c>
      <c r="R29" s="16">
        <f t="shared" si="40"/>
        <v>-1</v>
      </c>
      <c r="S29" s="22">
        <f t="shared" si="41"/>
        <v>0</v>
      </c>
      <c r="T29" s="27"/>
      <c r="U29" s="21">
        <f t="shared" si="29"/>
        <v>0</v>
      </c>
      <c r="V29" s="189">
        <f t="shared" si="42"/>
        <v>-1</v>
      </c>
      <c r="W29" s="196" t="s">
        <v>4451</v>
      </c>
      <c r="X29" s="191" t="s">
        <v>4</v>
      </c>
      <c r="Y29" s="191" t="s">
        <v>4</v>
      </c>
      <c r="Z29" s="191" t="s">
        <v>4</v>
      </c>
      <c r="AA29" s="191" t="s">
        <v>4</v>
      </c>
      <c r="AB29" s="197" t="s">
        <v>4</v>
      </c>
      <c r="AC29" s="190">
        <f t="shared" si="30"/>
        <v>0</v>
      </c>
      <c r="AD29" s="73">
        <f t="shared" si="1"/>
        <v>0</v>
      </c>
      <c r="AF29" s="7" t="s">
        <v>4</v>
      </c>
      <c r="AG29" s="8" t="e">
        <f t="shared" si="31"/>
        <v>#VALUE!</v>
      </c>
      <c r="AH29" s="8" t="e">
        <f t="shared" si="31"/>
        <v>#VALUE!</v>
      </c>
      <c r="AI29" s="8" t="e">
        <f t="shared" si="31"/>
        <v>#VALUE!</v>
      </c>
      <c r="AJ29" s="8" t="e">
        <f t="shared" si="31"/>
        <v>#VALUE!</v>
      </c>
      <c r="AK29" s="9" t="s">
        <v>4</v>
      </c>
      <c r="AL29" s="7" t="e">
        <f t="shared" si="32"/>
        <v>#VALUE!</v>
      </c>
      <c r="AM29" s="99" t="e">
        <f t="shared" si="43"/>
        <v>#VALUE!</v>
      </c>
      <c r="AN29" s="7" t="s">
        <v>4</v>
      </c>
      <c r="AO29" s="8">
        <v>0</v>
      </c>
      <c r="AP29" s="8">
        <v>0</v>
      </c>
      <c r="AQ29" s="8">
        <v>0</v>
      </c>
      <c r="AR29" s="8">
        <v>0</v>
      </c>
      <c r="AS29" s="9" t="s">
        <v>4</v>
      </c>
      <c r="AT29" s="72">
        <f t="shared" si="44"/>
        <v>0</v>
      </c>
      <c r="AU29" s="99">
        <f t="shared" si="3"/>
        <v>0</v>
      </c>
      <c r="AV29" s="7" t="s">
        <v>4</v>
      </c>
      <c r="AW29" s="8">
        <v>0</v>
      </c>
      <c r="AX29" s="8">
        <v>0</v>
      </c>
      <c r="AY29" s="8">
        <v>0</v>
      </c>
      <c r="AZ29" s="8">
        <v>0</v>
      </c>
      <c r="BA29" s="9" t="s">
        <v>4</v>
      </c>
      <c r="BB29" s="72">
        <f t="shared" si="33"/>
        <v>0</v>
      </c>
      <c r="BC29" s="102">
        <f t="shared" si="26"/>
        <v>0</v>
      </c>
      <c r="BD29" s="94"/>
      <c r="BE29" s="11"/>
      <c r="BF29" s="11"/>
      <c r="BG29" s="11"/>
      <c r="BH29" s="11"/>
      <c r="BI29" s="104"/>
      <c r="BJ29" s="106">
        <f t="shared" si="34"/>
        <v>0</v>
      </c>
      <c r="BK29" s="84">
        <f>SUMIF(наличие!E:E,E29,наличие!G:G)</f>
        <v>0</v>
      </c>
      <c r="BL29" s="85">
        <f t="shared" si="35"/>
        <v>0</v>
      </c>
      <c r="BM29" s="85">
        <f t="shared" si="36"/>
        <v>0</v>
      </c>
      <c r="BN29" s="111">
        <f>SUMIF(BP:BP,E29,BW:BW)</f>
        <v>0</v>
      </c>
    </row>
    <row r="30" spans="1:66" s="10" customFormat="1" ht="144" customHeight="1" x14ac:dyDescent="0.25">
      <c r="A30" s="11">
        <v>27</v>
      </c>
      <c r="B30" s="11" t="s">
        <v>2060</v>
      </c>
      <c r="C30" s="11" t="s">
        <v>4067</v>
      </c>
      <c r="D30" s="107" t="s">
        <v>4168</v>
      </c>
      <c r="E30" s="108" t="s">
        <v>4258</v>
      </c>
      <c r="F30" s="109" t="s">
        <v>4363</v>
      </c>
      <c r="G30" s="11" t="s">
        <v>4502</v>
      </c>
      <c r="H30" s="29"/>
      <c r="I30" s="25"/>
      <c r="J30" s="44">
        <v>15.25</v>
      </c>
      <c r="K30" s="64">
        <f t="shared" si="20"/>
        <v>17.537499999999998</v>
      </c>
      <c r="L30" s="123">
        <f>SUMIF(price!A:A,E30,price!D:D)</f>
        <v>0</v>
      </c>
      <c r="M30" s="124"/>
      <c r="N30" s="20">
        <f t="shared" si="37"/>
        <v>0</v>
      </c>
      <c r="O30" s="16">
        <f t="shared" si="38"/>
        <v>-1</v>
      </c>
      <c r="P30" s="116">
        <f t="shared" si="39"/>
        <v>0</v>
      </c>
      <c r="Q30" s="21">
        <f t="shared" si="28"/>
        <v>0</v>
      </c>
      <c r="R30" s="16">
        <f t="shared" si="40"/>
        <v>-1</v>
      </c>
      <c r="S30" s="22">
        <f t="shared" si="41"/>
        <v>0</v>
      </c>
      <c r="T30" s="27"/>
      <c r="U30" s="21">
        <f t="shared" si="29"/>
        <v>0</v>
      </c>
      <c r="V30" s="189">
        <f t="shared" si="42"/>
        <v>-1</v>
      </c>
      <c r="W30" s="196" t="s">
        <v>4451</v>
      </c>
      <c r="X30" s="191" t="s">
        <v>4</v>
      </c>
      <c r="Y30" s="191" t="s">
        <v>4</v>
      </c>
      <c r="Z30" s="191" t="s">
        <v>4</v>
      </c>
      <c r="AA30" s="191" t="s">
        <v>4</v>
      </c>
      <c r="AB30" s="197" t="s">
        <v>4</v>
      </c>
      <c r="AC30" s="190">
        <f t="shared" si="30"/>
        <v>0</v>
      </c>
      <c r="AD30" s="73">
        <f t="shared" si="1"/>
        <v>0</v>
      </c>
      <c r="AF30" s="7" t="s">
        <v>4</v>
      </c>
      <c r="AG30" s="8" t="e">
        <f t="shared" si="31"/>
        <v>#VALUE!</v>
      </c>
      <c r="AH30" s="8" t="e">
        <f t="shared" si="31"/>
        <v>#VALUE!</v>
      </c>
      <c r="AI30" s="8" t="e">
        <f t="shared" si="31"/>
        <v>#VALUE!</v>
      </c>
      <c r="AJ30" s="8" t="e">
        <f t="shared" si="31"/>
        <v>#VALUE!</v>
      </c>
      <c r="AK30" s="9" t="s">
        <v>4</v>
      </c>
      <c r="AL30" s="7" t="e">
        <f t="shared" si="32"/>
        <v>#VALUE!</v>
      </c>
      <c r="AM30" s="99" t="e">
        <f t="shared" si="43"/>
        <v>#VALUE!</v>
      </c>
      <c r="AN30" s="7" t="s">
        <v>4</v>
      </c>
      <c r="AO30" s="8">
        <v>0</v>
      </c>
      <c r="AP30" s="8">
        <v>0</v>
      </c>
      <c r="AQ30" s="8">
        <v>0</v>
      </c>
      <c r="AR30" s="8">
        <v>0</v>
      </c>
      <c r="AS30" s="9" t="s">
        <v>4</v>
      </c>
      <c r="AT30" s="72">
        <f t="shared" si="44"/>
        <v>0</v>
      </c>
      <c r="AU30" s="99">
        <f t="shared" si="3"/>
        <v>0</v>
      </c>
      <c r="AV30" s="7" t="s">
        <v>4</v>
      </c>
      <c r="AW30" s="8">
        <v>0</v>
      </c>
      <c r="AX30" s="8">
        <v>0</v>
      </c>
      <c r="AY30" s="8">
        <v>0</v>
      </c>
      <c r="AZ30" s="8">
        <v>0</v>
      </c>
      <c r="BA30" s="9" t="s">
        <v>4</v>
      </c>
      <c r="BB30" s="72">
        <f t="shared" si="33"/>
        <v>0</v>
      </c>
      <c r="BC30" s="102">
        <f t="shared" si="26"/>
        <v>0</v>
      </c>
      <c r="BD30" s="94"/>
      <c r="BE30" s="11"/>
      <c r="BF30" s="11"/>
      <c r="BG30" s="11"/>
      <c r="BH30" s="11"/>
      <c r="BI30" s="104"/>
      <c r="BJ30" s="106">
        <f t="shared" si="34"/>
        <v>0</v>
      </c>
      <c r="BK30" s="84">
        <f>SUMIF(наличие!E:E,E30,наличие!G:G)</f>
        <v>0</v>
      </c>
      <c r="BL30" s="85">
        <f t="shared" si="35"/>
        <v>0</v>
      </c>
      <c r="BM30" s="85">
        <f t="shared" si="36"/>
        <v>0</v>
      </c>
      <c r="BN30" s="111">
        <f>SUMIF(BP:BP,E30,BW:BW)</f>
        <v>0</v>
      </c>
    </row>
    <row r="31" spans="1:66" s="10" customFormat="1" ht="144" customHeight="1" x14ac:dyDescent="0.25">
      <c r="A31" s="11">
        <v>28</v>
      </c>
      <c r="B31" s="11" t="s">
        <v>2060</v>
      </c>
      <c r="C31" s="11" t="s">
        <v>4068</v>
      </c>
      <c r="D31" s="107" t="s">
        <v>4169</v>
      </c>
      <c r="E31" s="108" t="s">
        <v>4259</v>
      </c>
      <c r="F31" s="109" t="s">
        <v>5</v>
      </c>
      <c r="G31" s="11" t="s">
        <v>4503</v>
      </c>
      <c r="H31" s="29"/>
      <c r="I31" s="25"/>
      <c r="J31" s="44">
        <v>13.92</v>
      </c>
      <c r="K31" s="64">
        <f t="shared" si="20"/>
        <v>16.007999999999999</v>
      </c>
      <c r="L31" s="123">
        <f>SUMIF(price!A:A,E31,price!D:D)</f>
        <v>0</v>
      </c>
      <c r="M31" s="124"/>
      <c r="N31" s="20">
        <f t="shared" si="37"/>
        <v>0</v>
      </c>
      <c r="O31" s="16">
        <f t="shared" si="38"/>
        <v>-1</v>
      </c>
      <c r="P31" s="116">
        <f t="shared" si="39"/>
        <v>0</v>
      </c>
      <c r="Q31" s="21">
        <f t="shared" si="28"/>
        <v>0</v>
      </c>
      <c r="R31" s="16">
        <f t="shared" si="40"/>
        <v>-1</v>
      </c>
      <c r="S31" s="22">
        <f t="shared" si="41"/>
        <v>0</v>
      </c>
      <c r="T31" s="27"/>
      <c r="U31" s="21">
        <f t="shared" si="29"/>
        <v>0</v>
      </c>
      <c r="V31" s="189">
        <f t="shared" si="42"/>
        <v>-1</v>
      </c>
      <c r="W31" s="196" t="s">
        <v>4451</v>
      </c>
      <c r="X31" s="191" t="s">
        <v>4</v>
      </c>
      <c r="Y31" s="191" t="s">
        <v>4</v>
      </c>
      <c r="Z31" s="191" t="s">
        <v>4</v>
      </c>
      <c r="AA31" s="191" t="s">
        <v>4</v>
      </c>
      <c r="AB31" s="197" t="s">
        <v>4</v>
      </c>
      <c r="AC31" s="190">
        <f t="shared" si="30"/>
        <v>0</v>
      </c>
      <c r="AD31" s="73">
        <f t="shared" si="1"/>
        <v>0</v>
      </c>
      <c r="AF31" s="7" t="s">
        <v>4</v>
      </c>
      <c r="AG31" s="8" t="e">
        <f t="shared" si="31"/>
        <v>#VALUE!</v>
      </c>
      <c r="AH31" s="8" t="e">
        <f t="shared" si="31"/>
        <v>#VALUE!</v>
      </c>
      <c r="AI31" s="8" t="e">
        <f t="shared" si="31"/>
        <v>#VALUE!</v>
      </c>
      <c r="AJ31" s="8" t="e">
        <f t="shared" si="31"/>
        <v>#VALUE!</v>
      </c>
      <c r="AK31" s="9" t="s">
        <v>4</v>
      </c>
      <c r="AL31" s="7" t="e">
        <f t="shared" si="32"/>
        <v>#VALUE!</v>
      </c>
      <c r="AM31" s="99" t="e">
        <f t="shared" si="43"/>
        <v>#VALUE!</v>
      </c>
      <c r="AN31" s="7" t="s">
        <v>4</v>
      </c>
      <c r="AO31" s="8">
        <v>0</v>
      </c>
      <c r="AP31" s="8">
        <v>0</v>
      </c>
      <c r="AQ31" s="8">
        <v>0</v>
      </c>
      <c r="AR31" s="8">
        <v>0</v>
      </c>
      <c r="AS31" s="9" t="s">
        <v>4</v>
      </c>
      <c r="AT31" s="72">
        <f t="shared" si="44"/>
        <v>0</v>
      </c>
      <c r="AU31" s="99">
        <f t="shared" si="3"/>
        <v>0</v>
      </c>
      <c r="AV31" s="7" t="s">
        <v>4</v>
      </c>
      <c r="AW31" s="8">
        <v>0</v>
      </c>
      <c r="AX31" s="8">
        <v>0</v>
      </c>
      <c r="AY31" s="8">
        <v>0</v>
      </c>
      <c r="AZ31" s="8">
        <v>0</v>
      </c>
      <c r="BA31" s="9" t="s">
        <v>4</v>
      </c>
      <c r="BB31" s="72">
        <f t="shared" si="33"/>
        <v>0</v>
      </c>
      <c r="BC31" s="102">
        <f t="shared" si="26"/>
        <v>0</v>
      </c>
      <c r="BD31" s="94"/>
      <c r="BE31" s="11"/>
      <c r="BF31" s="11"/>
      <c r="BG31" s="11"/>
      <c r="BH31" s="11"/>
      <c r="BI31" s="104"/>
      <c r="BJ31" s="106">
        <f t="shared" si="34"/>
        <v>0</v>
      </c>
      <c r="BK31" s="84">
        <f>SUMIF(наличие!E:E,E31,наличие!G:G)</f>
        <v>0</v>
      </c>
      <c r="BL31" s="85">
        <f t="shared" si="35"/>
        <v>0</v>
      </c>
      <c r="BM31" s="85">
        <f t="shared" si="36"/>
        <v>0</v>
      </c>
      <c r="BN31" s="111">
        <f>SUMIF(BP:BP,E31,BW:BW)</f>
        <v>0</v>
      </c>
    </row>
    <row r="32" spans="1:66" s="10" customFormat="1" ht="144" customHeight="1" x14ac:dyDescent="0.25">
      <c r="A32" s="11">
        <v>29</v>
      </c>
      <c r="B32" s="11" t="s">
        <v>2060</v>
      </c>
      <c r="C32" s="11" t="s">
        <v>4068</v>
      </c>
      <c r="D32" s="107" t="s">
        <v>4169</v>
      </c>
      <c r="E32" s="108" t="s">
        <v>4259</v>
      </c>
      <c r="F32" s="109" t="s">
        <v>4364</v>
      </c>
      <c r="G32" s="11" t="s">
        <v>4504</v>
      </c>
      <c r="H32" s="29"/>
      <c r="I32" s="25"/>
      <c r="J32" s="44">
        <v>13.92</v>
      </c>
      <c r="K32" s="64">
        <f t="shared" si="20"/>
        <v>16.007999999999999</v>
      </c>
      <c r="L32" s="123">
        <f>SUMIF(price!A:A,E32,price!D:D)</f>
        <v>0</v>
      </c>
      <c r="M32" s="124"/>
      <c r="N32" s="20">
        <f t="shared" si="37"/>
        <v>0</v>
      </c>
      <c r="O32" s="16">
        <f t="shared" si="38"/>
        <v>-1</v>
      </c>
      <c r="P32" s="116">
        <f t="shared" si="39"/>
        <v>0</v>
      </c>
      <c r="Q32" s="21">
        <f t="shared" si="28"/>
        <v>0</v>
      </c>
      <c r="R32" s="16">
        <f t="shared" si="40"/>
        <v>-1</v>
      </c>
      <c r="S32" s="22">
        <f t="shared" si="41"/>
        <v>0</v>
      </c>
      <c r="T32" s="27"/>
      <c r="U32" s="21">
        <f t="shared" si="29"/>
        <v>0</v>
      </c>
      <c r="V32" s="189">
        <f t="shared" si="42"/>
        <v>-1</v>
      </c>
      <c r="W32" s="196" t="s">
        <v>4451</v>
      </c>
      <c r="X32" s="191" t="s">
        <v>4</v>
      </c>
      <c r="Y32" s="191" t="s">
        <v>4</v>
      </c>
      <c r="Z32" s="191" t="s">
        <v>4</v>
      </c>
      <c r="AA32" s="191" t="s">
        <v>4</v>
      </c>
      <c r="AB32" s="197" t="s">
        <v>4</v>
      </c>
      <c r="AC32" s="190">
        <f t="shared" si="30"/>
        <v>0</v>
      </c>
      <c r="AD32" s="73">
        <f t="shared" si="1"/>
        <v>0</v>
      </c>
      <c r="AF32" s="7" t="s">
        <v>4</v>
      </c>
      <c r="AG32" s="8" t="e">
        <f t="shared" si="31"/>
        <v>#VALUE!</v>
      </c>
      <c r="AH32" s="8" t="e">
        <f t="shared" si="31"/>
        <v>#VALUE!</v>
      </c>
      <c r="AI32" s="8" t="e">
        <f t="shared" si="31"/>
        <v>#VALUE!</v>
      </c>
      <c r="AJ32" s="8" t="e">
        <f t="shared" si="31"/>
        <v>#VALUE!</v>
      </c>
      <c r="AK32" s="9" t="s">
        <v>4</v>
      </c>
      <c r="AL32" s="7" t="e">
        <f t="shared" si="32"/>
        <v>#VALUE!</v>
      </c>
      <c r="AM32" s="99" t="e">
        <f t="shared" si="43"/>
        <v>#VALUE!</v>
      </c>
      <c r="AN32" s="7" t="s">
        <v>4</v>
      </c>
      <c r="AO32" s="8">
        <v>0</v>
      </c>
      <c r="AP32" s="8">
        <v>0</v>
      </c>
      <c r="AQ32" s="8">
        <v>0</v>
      </c>
      <c r="AR32" s="8">
        <v>0</v>
      </c>
      <c r="AS32" s="9" t="s">
        <v>4</v>
      </c>
      <c r="AT32" s="72">
        <f t="shared" si="44"/>
        <v>0</v>
      </c>
      <c r="AU32" s="99">
        <f t="shared" si="3"/>
        <v>0</v>
      </c>
      <c r="AV32" s="7" t="s">
        <v>4</v>
      </c>
      <c r="AW32" s="8">
        <v>0</v>
      </c>
      <c r="AX32" s="8">
        <v>0</v>
      </c>
      <c r="AY32" s="8">
        <v>0</v>
      </c>
      <c r="AZ32" s="8">
        <v>0</v>
      </c>
      <c r="BA32" s="9" t="s">
        <v>4</v>
      </c>
      <c r="BB32" s="72">
        <f t="shared" si="33"/>
        <v>0</v>
      </c>
      <c r="BC32" s="102">
        <f t="shared" si="26"/>
        <v>0</v>
      </c>
      <c r="BD32" s="94"/>
      <c r="BE32" s="11"/>
      <c r="BF32" s="11"/>
      <c r="BG32" s="11">
        <v>1</v>
      </c>
      <c r="BH32" s="11"/>
      <c r="BI32" s="104"/>
      <c r="BJ32" s="106">
        <f t="shared" si="34"/>
        <v>1</v>
      </c>
      <c r="BK32" s="84">
        <f>SUMIF(наличие!E:E,E32,наличие!G:G)</f>
        <v>0</v>
      </c>
      <c r="BL32" s="85">
        <f t="shared" si="35"/>
        <v>0</v>
      </c>
      <c r="BM32" s="85">
        <f t="shared" si="36"/>
        <v>0</v>
      </c>
      <c r="BN32" s="111">
        <f>SUMIF(BP:BP,E32,BW:BW)</f>
        <v>0</v>
      </c>
    </row>
    <row r="33" spans="1:66" s="10" customFormat="1" ht="144" customHeight="1" x14ac:dyDescent="0.25">
      <c r="A33" s="11">
        <v>30</v>
      </c>
      <c r="B33" s="11" t="s">
        <v>2060</v>
      </c>
      <c r="C33" s="11" t="s">
        <v>4068</v>
      </c>
      <c r="D33" s="107" t="s">
        <v>4169</v>
      </c>
      <c r="E33" s="108" t="s">
        <v>4259</v>
      </c>
      <c r="F33" s="109" t="s">
        <v>8</v>
      </c>
      <c r="G33" s="11" t="s">
        <v>4505</v>
      </c>
      <c r="H33" s="29"/>
      <c r="I33" s="25"/>
      <c r="J33" s="44">
        <v>13.92</v>
      </c>
      <c r="K33" s="64">
        <f t="shared" si="20"/>
        <v>16.007999999999999</v>
      </c>
      <c r="L33" s="123">
        <f>SUMIF(price!A:A,E33,price!D:D)</f>
        <v>0</v>
      </c>
      <c r="M33" s="124"/>
      <c r="N33" s="20">
        <f t="shared" si="37"/>
        <v>0</v>
      </c>
      <c r="O33" s="16">
        <f t="shared" si="38"/>
        <v>-1</v>
      </c>
      <c r="P33" s="116">
        <f t="shared" si="39"/>
        <v>0</v>
      </c>
      <c r="Q33" s="21">
        <f t="shared" si="28"/>
        <v>0</v>
      </c>
      <c r="R33" s="16">
        <f t="shared" si="40"/>
        <v>-1</v>
      </c>
      <c r="S33" s="22">
        <f t="shared" si="41"/>
        <v>0</v>
      </c>
      <c r="T33" s="27"/>
      <c r="U33" s="21">
        <f t="shared" si="29"/>
        <v>0</v>
      </c>
      <c r="V33" s="189">
        <f t="shared" si="42"/>
        <v>-1</v>
      </c>
      <c r="W33" s="196" t="s">
        <v>4451</v>
      </c>
      <c r="X33" s="191" t="s">
        <v>4</v>
      </c>
      <c r="Y33" s="191" t="s">
        <v>4</v>
      </c>
      <c r="Z33" s="191" t="s">
        <v>4</v>
      </c>
      <c r="AA33" s="191" t="s">
        <v>4</v>
      </c>
      <c r="AB33" s="197" t="s">
        <v>4</v>
      </c>
      <c r="AC33" s="190">
        <f t="shared" si="30"/>
        <v>0</v>
      </c>
      <c r="AD33" s="73">
        <f t="shared" si="1"/>
        <v>0</v>
      </c>
      <c r="AF33" s="7" t="s">
        <v>4</v>
      </c>
      <c r="AG33" s="8" t="e">
        <f t="shared" si="31"/>
        <v>#VALUE!</v>
      </c>
      <c r="AH33" s="8" t="e">
        <f t="shared" si="31"/>
        <v>#VALUE!</v>
      </c>
      <c r="AI33" s="8" t="e">
        <f t="shared" si="31"/>
        <v>#VALUE!</v>
      </c>
      <c r="AJ33" s="8" t="e">
        <f t="shared" si="31"/>
        <v>#VALUE!</v>
      </c>
      <c r="AK33" s="9" t="s">
        <v>4</v>
      </c>
      <c r="AL33" s="7" t="e">
        <f t="shared" si="32"/>
        <v>#VALUE!</v>
      </c>
      <c r="AM33" s="99" t="e">
        <f t="shared" si="43"/>
        <v>#VALUE!</v>
      </c>
      <c r="AN33" s="7" t="s">
        <v>4</v>
      </c>
      <c r="AO33" s="8">
        <v>0</v>
      </c>
      <c r="AP33" s="8">
        <v>1</v>
      </c>
      <c r="AQ33" s="8">
        <v>1</v>
      </c>
      <c r="AR33" s="8">
        <v>1</v>
      </c>
      <c r="AS33" s="9" t="s">
        <v>4</v>
      </c>
      <c r="AT33" s="72">
        <f t="shared" si="44"/>
        <v>3</v>
      </c>
      <c r="AU33" s="99">
        <f t="shared" si="3"/>
        <v>41.76</v>
      </c>
      <c r="AV33" s="7" t="s">
        <v>4</v>
      </c>
      <c r="AW33" s="8">
        <v>0</v>
      </c>
      <c r="AX33" s="8">
        <v>0</v>
      </c>
      <c r="AY33" s="8">
        <v>0</v>
      </c>
      <c r="AZ33" s="8">
        <v>0</v>
      </c>
      <c r="BA33" s="9" t="s">
        <v>4</v>
      </c>
      <c r="BB33" s="72">
        <f t="shared" si="33"/>
        <v>0</v>
      </c>
      <c r="BC33" s="102">
        <f t="shared" si="26"/>
        <v>0</v>
      </c>
      <c r="BD33" s="94"/>
      <c r="BE33" s="11"/>
      <c r="BF33" s="11"/>
      <c r="BG33" s="11"/>
      <c r="BH33" s="11"/>
      <c r="BI33" s="104"/>
      <c r="BJ33" s="106">
        <f t="shared" si="34"/>
        <v>0</v>
      </c>
      <c r="BK33" s="84">
        <f>SUMIF(наличие!E:E,E33,наличие!G:G)</f>
        <v>0</v>
      </c>
      <c r="BL33" s="85">
        <f t="shared" si="35"/>
        <v>0</v>
      </c>
      <c r="BM33" s="85">
        <f t="shared" si="36"/>
        <v>0</v>
      </c>
      <c r="BN33" s="111">
        <f>SUMIF(BP:BP,E33,BW:BW)</f>
        <v>0</v>
      </c>
    </row>
    <row r="34" spans="1:66" s="10" customFormat="1" ht="144" customHeight="1" x14ac:dyDescent="0.25">
      <c r="A34" s="11">
        <v>31</v>
      </c>
      <c r="B34" s="11" t="s">
        <v>2060</v>
      </c>
      <c r="C34" s="11" t="s">
        <v>4068</v>
      </c>
      <c r="D34" s="107" t="s">
        <v>4169</v>
      </c>
      <c r="E34" s="108" t="s">
        <v>4259</v>
      </c>
      <c r="F34" s="109" t="s">
        <v>4363</v>
      </c>
      <c r="G34" s="11" t="s">
        <v>4506</v>
      </c>
      <c r="H34" s="29"/>
      <c r="I34" s="14"/>
      <c r="J34" s="44">
        <v>13.92</v>
      </c>
      <c r="K34" s="64">
        <f t="shared" si="20"/>
        <v>16.007999999999999</v>
      </c>
      <c r="L34" s="123">
        <f>SUMIF(price!A:A,E34,price!D:D)</f>
        <v>0</v>
      </c>
      <c r="M34" s="124"/>
      <c r="N34" s="20">
        <f t="shared" ref="N34:N50" si="45">M34*$K$1</f>
        <v>0</v>
      </c>
      <c r="O34" s="16">
        <f t="shared" si="5"/>
        <v>-1</v>
      </c>
      <c r="P34" s="116">
        <f t="shared" si="6"/>
        <v>0</v>
      </c>
      <c r="Q34" s="21">
        <f t="shared" ref="Q34:Q65" si="46">P34*$I$1</f>
        <v>0</v>
      </c>
      <c r="R34" s="16">
        <f t="shared" si="8"/>
        <v>-1</v>
      </c>
      <c r="S34" s="22">
        <f t="shared" si="9"/>
        <v>0</v>
      </c>
      <c r="T34" s="27"/>
      <c r="U34" s="21">
        <f t="shared" ref="U34:U48" si="47">S34*$I$1</f>
        <v>0</v>
      </c>
      <c r="V34" s="189">
        <f t="shared" si="11"/>
        <v>-1</v>
      </c>
      <c r="W34" s="196" t="s">
        <v>4451</v>
      </c>
      <c r="X34" s="191" t="s">
        <v>4</v>
      </c>
      <c r="Y34" s="191" t="s">
        <v>4</v>
      </c>
      <c r="Z34" s="191" t="s">
        <v>4</v>
      </c>
      <c r="AA34" s="191" t="s">
        <v>4</v>
      </c>
      <c r="AB34" s="197" t="s">
        <v>4</v>
      </c>
      <c r="AC34" s="190">
        <f t="shared" ref="AC34:AC48" si="48">SUM(W34:AB34)</f>
        <v>0</v>
      </c>
      <c r="AD34" s="73">
        <f t="shared" si="1"/>
        <v>0</v>
      </c>
      <c r="AF34" s="7" t="s">
        <v>4</v>
      </c>
      <c r="AG34" s="8" t="e">
        <f t="shared" ref="AG34:AG48" si="49">BE34+X34-AO34-AW34</f>
        <v>#VALUE!</v>
      </c>
      <c r="AH34" s="8" t="e">
        <f t="shared" ref="AH34:AH48" si="50">BF34+Y34-AP34-AX34</f>
        <v>#VALUE!</v>
      </c>
      <c r="AI34" s="8" t="e">
        <f t="shared" ref="AI34:AI48" si="51">BG34+Z34-AQ34-AY34</f>
        <v>#VALUE!</v>
      </c>
      <c r="AJ34" s="8" t="e">
        <f t="shared" ref="AJ34:AJ48" si="52">BH34+AA34-AR34-AZ34</f>
        <v>#VALUE!</v>
      </c>
      <c r="AK34" s="9" t="s">
        <v>4</v>
      </c>
      <c r="AL34" s="7" t="e">
        <f t="shared" ref="AL34:AL48" si="53">SUM(AF34:AK34)</f>
        <v>#VALUE!</v>
      </c>
      <c r="AM34" s="99" t="e">
        <f t="shared" si="14"/>
        <v>#VALUE!</v>
      </c>
      <c r="AN34" s="7" t="s">
        <v>4</v>
      </c>
      <c r="AO34" s="8">
        <v>0</v>
      </c>
      <c r="AP34" s="8">
        <v>0</v>
      </c>
      <c r="AQ34" s="8">
        <v>0</v>
      </c>
      <c r="AR34" s="8">
        <v>0</v>
      </c>
      <c r="AS34" s="9" t="s">
        <v>4</v>
      </c>
      <c r="AT34" s="72">
        <f t="shared" si="15"/>
        <v>0</v>
      </c>
      <c r="AU34" s="99">
        <f t="shared" si="3"/>
        <v>0</v>
      </c>
      <c r="AV34" s="7" t="s">
        <v>4</v>
      </c>
      <c r="AW34" s="8">
        <v>0</v>
      </c>
      <c r="AX34" s="8">
        <v>0</v>
      </c>
      <c r="AY34" s="8">
        <v>0</v>
      </c>
      <c r="AZ34" s="8">
        <v>0</v>
      </c>
      <c r="BA34" s="9" t="s">
        <v>4</v>
      </c>
      <c r="BB34" s="72">
        <f t="shared" ref="BB34:BB48" si="54">SUM(AV34:BA34)</f>
        <v>0</v>
      </c>
      <c r="BC34" s="102">
        <f t="shared" si="26"/>
        <v>0</v>
      </c>
      <c r="BD34" s="94"/>
      <c r="BE34" s="11"/>
      <c r="BF34" s="11"/>
      <c r="BG34" s="11"/>
      <c r="BH34" s="11"/>
      <c r="BI34" s="104"/>
      <c r="BJ34" s="106">
        <f t="shared" ref="BJ34:BJ48" si="55">SUM(BD34:BI34)</f>
        <v>0</v>
      </c>
      <c r="BK34" s="84">
        <f>SUMIF(наличие!E:E,E34,наличие!G:G)</f>
        <v>0</v>
      </c>
      <c r="BL34" s="85">
        <f t="shared" ref="BL34:BL48" si="56">AT34*N34</f>
        <v>0</v>
      </c>
      <c r="BM34" s="85">
        <f t="shared" ref="BM34:BM48" si="57">BB34*N34</f>
        <v>0</v>
      </c>
      <c r="BN34" s="111">
        <f>SUMIF(BP:BP,E34,BW:BW)</f>
        <v>0</v>
      </c>
    </row>
    <row r="35" spans="1:66" s="10" customFormat="1" ht="144" customHeight="1" x14ac:dyDescent="0.25">
      <c r="A35" s="11">
        <v>32</v>
      </c>
      <c r="B35" s="11" t="s">
        <v>3427</v>
      </c>
      <c r="C35" s="11" t="s">
        <v>4069</v>
      </c>
      <c r="D35" s="107" t="s">
        <v>4170</v>
      </c>
      <c r="E35" s="108" t="s">
        <v>4260</v>
      </c>
      <c r="F35" s="109" t="s">
        <v>4365</v>
      </c>
      <c r="G35" s="11" t="s">
        <v>4507</v>
      </c>
      <c r="H35" s="29"/>
      <c r="I35" s="14"/>
      <c r="J35" s="44">
        <v>43.14</v>
      </c>
      <c r="K35" s="64">
        <f t="shared" si="20"/>
        <v>49.610999999999997</v>
      </c>
      <c r="L35" s="123">
        <f>SUMIF(price!A:A,E35,price!D:D)</f>
        <v>0</v>
      </c>
      <c r="M35" s="124"/>
      <c r="N35" s="20">
        <f t="shared" si="45"/>
        <v>0</v>
      </c>
      <c r="O35" s="16">
        <f t="shared" si="5"/>
        <v>-1</v>
      </c>
      <c r="P35" s="116">
        <f t="shared" si="6"/>
        <v>0</v>
      </c>
      <c r="Q35" s="21">
        <f t="shared" si="46"/>
        <v>0</v>
      </c>
      <c r="R35" s="16">
        <f t="shared" si="8"/>
        <v>-1</v>
      </c>
      <c r="S35" s="22">
        <f t="shared" si="9"/>
        <v>0</v>
      </c>
      <c r="T35" s="27"/>
      <c r="U35" s="21">
        <f t="shared" si="47"/>
        <v>0</v>
      </c>
      <c r="V35" s="189">
        <f t="shared" si="11"/>
        <v>-1</v>
      </c>
      <c r="W35" s="196" t="s">
        <v>4</v>
      </c>
      <c r="X35" s="191" t="s">
        <v>4451</v>
      </c>
      <c r="Y35" s="191" t="s">
        <v>4451</v>
      </c>
      <c r="Z35" s="191" t="s">
        <v>4451</v>
      </c>
      <c r="AA35" s="191" t="s">
        <v>4451</v>
      </c>
      <c r="AB35" s="197" t="s">
        <v>4451</v>
      </c>
      <c r="AC35" s="190">
        <f t="shared" si="48"/>
        <v>0</v>
      </c>
      <c r="AD35" s="73">
        <f t="shared" si="1"/>
        <v>0</v>
      </c>
      <c r="AF35" s="7" t="s">
        <v>4</v>
      </c>
      <c r="AG35" s="8" t="e">
        <f t="shared" si="49"/>
        <v>#VALUE!</v>
      </c>
      <c r="AH35" s="8" t="e">
        <f t="shared" si="50"/>
        <v>#VALUE!</v>
      </c>
      <c r="AI35" s="8" t="e">
        <f t="shared" si="51"/>
        <v>#VALUE!</v>
      </c>
      <c r="AJ35" s="8" t="e">
        <f t="shared" si="52"/>
        <v>#VALUE!</v>
      </c>
      <c r="AK35" s="9" t="s">
        <v>4</v>
      </c>
      <c r="AL35" s="7" t="e">
        <f t="shared" si="53"/>
        <v>#VALUE!</v>
      </c>
      <c r="AM35" s="99" t="e">
        <f t="shared" si="14"/>
        <v>#VALUE!</v>
      </c>
      <c r="AN35" s="7" t="s">
        <v>4</v>
      </c>
      <c r="AO35" s="8">
        <v>0</v>
      </c>
      <c r="AP35" s="8">
        <v>0</v>
      </c>
      <c r="AQ35" s="8">
        <v>0</v>
      </c>
      <c r="AR35" s="8">
        <v>0</v>
      </c>
      <c r="AS35" s="9" t="s">
        <v>4</v>
      </c>
      <c r="AT35" s="72">
        <f t="shared" si="15"/>
        <v>0</v>
      </c>
      <c r="AU35" s="99">
        <f t="shared" si="3"/>
        <v>0</v>
      </c>
      <c r="AV35" s="7" t="s">
        <v>4</v>
      </c>
      <c r="AW35" s="8">
        <v>0</v>
      </c>
      <c r="AX35" s="8">
        <v>0</v>
      </c>
      <c r="AY35" s="8">
        <v>0</v>
      </c>
      <c r="AZ35" s="8">
        <v>0</v>
      </c>
      <c r="BA35" s="9" t="s">
        <v>4</v>
      </c>
      <c r="BB35" s="72">
        <f t="shared" si="54"/>
        <v>0</v>
      </c>
      <c r="BC35" s="102">
        <f t="shared" si="26"/>
        <v>0</v>
      </c>
      <c r="BD35" s="94"/>
      <c r="BE35" s="11"/>
      <c r="BF35" s="11">
        <v>1</v>
      </c>
      <c r="BG35" s="11"/>
      <c r="BH35" s="11"/>
      <c r="BI35" s="104"/>
      <c r="BJ35" s="106">
        <f t="shared" si="55"/>
        <v>1</v>
      </c>
      <c r="BK35" s="84">
        <f>SUMIF(наличие!E:E,E35,наличие!G:G)</f>
        <v>0</v>
      </c>
      <c r="BL35" s="85">
        <f t="shared" si="56"/>
        <v>0</v>
      </c>
      <c r="BM35" s="85">
        <f t="shared" si="57"/>
        <v>0</v>
      </c>
      <c r="BN35" s="111">
        <f>SUMIF(BP:BP,E35,BW:BW)</f>
        <v>0</v>
      </c>
    </row>
    <row r="36" spans="1:66" s="10" customFormat="1" ht="144" customHeight="1" x14ac:dyDescent="0.25">
      <c r="A36" s="11">
        <v>33</v>
      </c>
      <c r="B36" s="11" t="s">
        <v>3427</v>
      </c>
      <c r="C36" s="11" t="s">
        <v>4069</v>
      </c>
      <c r="D36" s="107" t="s">
        <v>4170</v>
      </c>
      <c r="E36" s="108" t="s">
        <v>4260</v>
      </c>
      <c r="F36" s="109" t="s">
        <v>4366</v>
      </c>
      <c r="G36" s="11" t="s">
        <v>4508</v>
      </c>
      <c r="H36" s="29"/>
      <c r="I36" s="25"/>
      <c r="J36" s="44">
        <v>43.14</v>
      </c>
      <c r="K36" s="64">
        <f t="shared" si="20"/>
        <v>49.610999999999997</v>
      </c>
      <c r="L36" s="123">
        <f>SUMIF(price!A:A,E36,price!D:D)</f>
        <v>0</v>
      </c>
      <c r="M36" s="124"/>
      <c r="N36" s="20">
        <f t="shared" si="45"/>
        <v>0</v>
      </c>
      <c r="O36" s="16">
        <f t="shared" si="5"/>
        <v>-1</v>
      </c>
      <c r="P36" s="116">
        <f t="shared" si="6"/>
        <v>0</v>
      </c>
      <c r="Q36" s="21">
        <f t="shared" si="46"/>
        <v>0</v>
      </c>
      <c r="R36" s="16">
        <f t="shared" si="8"/>
        <v>-1</v>
      </c>
      <c r="S36" s="22">
        <f t="shared" si="9"/>
        <v>0</v>
      </c>
      <c r="T36" s="27"/>
      <c r="U36" s="21">
        <f t="shared" si="47"/>
        <v>0</v>
      </c>
      <c r="V36" s="189">
        <f t="shared" si="11"/>
        <v>-1</v>
      </c>
      <c r="W36" s="196" t="s">
        <v>4</v>
      </c>
      <c r="X36" s="191" t="s">
        <v>4451</v>
      </c>
      <c r="Y36" s="191" t="s">
        <v>4451</v>
      </c>
      <c r="Z36" s="191" t="s">
        <v>4451</v>
      </c>
      <c r="AA36" s="191" t="s">
        <v>4451</v>
      </c>
      <c r="AB36" s="197" t="s">
        <v>4451</v>
      </c>
      <c r="AC36" s="190">
        <f t="shared" si="48"/>
        <v>0</v>
      </c>
      <c r="AD36" s="73">
        <f t="shared" si="1"/>
        <v>0</v>
      </c>
      <c r="AF36" s="7" t="s">
        <v>4</v>
      </c>
      <c r="AG36" s="8" t="e">
        <f t="shared" ref="AG36:AJ37" si="58">BE36+X36-AO36-AW36</f>
        <v>#VALUE!</v>
      </c>
      <c r="AH36" s="8" t="e">
        <f t="shared" si="58"/>
        <v>#VALUE!</v>
      </c>
      <c r="AI36" s="8" t="e">
        <f t="shared" si="58"/>
        <v>#VALUE!</v>
      </c>
      <c r="AJ36" s="8" t="e">
        <f t="shared" si="58"/>
        <v>#VALUE!</v>
      </c>
      <c r="AK36" s="9" t="s">
        <v>4</v>
      </c>
      <c r="AL36" s="7" t="e">
        <f t="shared" si="53"/>
        <v>#VALUE!</v>
      </c>
      <c r="AM36" s="99" t="e">
        <f t="shared" si="14"/>
        <v>#VALUE!</v>
      </c>
      <c r="AN36" s="7" t="s">
        <v>4</v>
      </c>
      <c r="AO36" s="8">
        <v>0</v>
      </c>
      <c r="AP36" s="8">
        <v>0</v>
      </c>
      <c r="AQ36" s="8">
        <v>1</v>
      </c>
      <c r="AR36" s="8">
        <v>1</v>
      </c>
      <c r="AS36" s="9" t="s">
        <v>4</v>
      </c>
      <c r="AT36" s="72">
        <f t="shared" si="15"/>
        <v>2</v>
      </c>
      <c r="AU36" s="99">
        <f t="shared" si="3"/>
        <v>86.28</v>
      </c>
      <c r="AV36" s="7" t="s">
        <v>4</v>
      </c>
      <c r="AW36" s="8">
        <v>0</v>
      </c>
      <c r="AX36" s="8">
        <v>0</v>
      </c>
      <c r="AY36" s="8">
        <v>0</v>
      </c>
      <c r="AZ36" s="8">
        <v>0</v>
      </c>
      <c r="BA36" s="9" t="s">
        <v>4</v>
      </c>
      <c r="BB36" s="72">
        <f t="shared" si="54"/>
        <v>0</v>
      </c>
      <c r="BC36" s="102">
        <f t="shared" si="26"/>
        <v>0</v>
      </c>
      <c r="BD36" s="94"/>
      <c r="BE36" s="11"/>
      <c r="BF36" s="11">
        <v>1</v>
      </c>
      <c r="BG36" s="11"/>
      <c r="BH36" s="11"/>
      <c r="BI36" s="104"/>
      <c r="BJ36" s="106">
        <f t="shared" si="55"/>
        <v>1</v>
      </c>
      <c r="BK36" s="84">
        <f>SUMIF(наличие!E:E,E36,наличие!G:G)</f>
        <v>0</v>
      </c>
      <c r="BL36" s="85">
        <f t="shared" si="56"/>
        <v>0</v>
      </c>
      <c r="BM36" s="85">
        <f t="shared" si="57"/>
        <v>0</v>
      </c>
      <c r="BN36" s="111">
        <f>SUMIF(BP:BP,E36,BW:BW)</f>
        <v>0</v>
      </c>
    </row>
    <row r="37" spans="1:66" s="10" customFormat="1" ht="144" customHeight="1" x14ac:dyDescent="0.25">
      <c r="A37" s="11">
        <v>34</v>
      </c>
      <c r="B37" s="11" t="s">
        <v>3427</v>
      </c>
      <c r="C37" s="11" t="s">
        <v>4070</v>
      </c>
      <c r="D37" s="107" t="s">
        <v>4171</v>
      </c>
      <c r="E37" s="108" t="s">
        <v>4261</v>
      </c>
      <c r="F37" s="109" t="s">
        <v>5</v>
      </c>
      <c r="G37" s="11" t="s">
        <v>4509</v>
      </c>
      <c r="H37" s="29"/>
      <c r="I37" s="25"/>
      <c r="J37" s="44">
        <v>50.5</v>
      </c>
      <c r="K37" s="64">
        <f t="shared" si="20"/>
        <v>58.074999999999996</v>
      </c>
      <c r="L37" s="123">
        <f>SUMIF(price!A:A,E37,price!D:D)</f>
        <v>0</v>
      </c>
      <c r="M37" s="124"/>
      <c r="N37" s="20">
        <f t="shared" si="45"/>
        <v>0</v>
      </c>
      <c r="O37" s="16">
        <f t="shared" si="5"/>
        <v>-1</v>
      </c>
      <c r="P37" s="116">
        <f t="shared" si="6"/>
        <v>0</v>
      </c>
      <c r="Q37" s="21">
        <f t="shared" si="46"/>
        <v>0</v>
      </c>
      <c r="R37" s="16">
        <f t="shared" si="8"/>
        <v>-1</v>
      </c>
      <c r="S37" s="22">
        <f t="shared" si="9"/>
        <v>0</v>
      </c>
      <c r="T37" s="27"/>
      <c r="U37" s="21">
        <f t="shared" si="47"/>
        <v>0</v>
      </c>
      <c r="V37" s="189">
        <f t="shared" si="11"/>
        <v>-1</v>
      </c>
      <c r="W37" s="196" t="s">
        <v>4</v>
      </c>
      <c r="X37" s="191" t="s">
        <v>4451</v>
      </c>
      <c r="Y37" s="191" t="s">
        <v>4451</v>
      </c>
      <c r="Z37" s="191" t="s">
        <v>4451</v>
      </c>
      <c r="AA37" s="191" t="s">
        <v>4451</v>
      </c>
      <c r="AB37" s="197" t="s">
        <v>4451</v>
      </c>
      <c r="AC37" s="190">
        <f t="shared" si="48"/>
        <v>0</v>
      </c>
      <c r="AD37" s="73">
        <f t="shared" si="1"/>
        <v>0</v>
      </c>
      <c r="AF37" s="7" t="s">
        <v>4</v>
      </c>
      <c r="AG37" s="8" t="e">
        <f t="shared" si="58"/>
        <v>#VALUE!</v>
      </c>
      <c r="AH37" s="8" t="e">
        <f t="shared" si="58"/>
        <v>#VALUE!</v>
      </c>
      <c r="AI37" s="8" t="e">
        <f t="shared" si="58"/>
        <v>#VALUE!</v>
      </c>
      <c r="AJ37" s="8" t="e">
        <f t="shared" si="58"/>
        <v>#VALUE!</v>
      </c>
      <c r="AK37" s="9" t="s">
        <v>4</v>
      </c>
      <c r="AL37" s="7" t="e">
        <f t="shared" si="53"/>
        <v>#VALUE!</v>
      </c>
      <c r="AM37" s="99" t="e">
        <f t="shared" si="14"/>
        <v>#VALUE!</v>
      </c>
      <c r="AN37" s="7" t="s">
        <v>4</v>
      </c>
      <c r="AO37" s="8">
        <v>0</v>
      </c>
      <c r="AP37" s="8">
        <v>0</v>
      </c>
      <c r="AQ37" s="8">
        <v>1</v>
      </c>
      <c r="AR37" s="8">
        <v>1</v>
      </c>
      <c r="AS37" s="9" t="s">
        <v>4</v>
      </c>
      <c r="AT37" s="72">
        <f t="shared" si="15"/>
        <v>2</v>
      </c>
      <c r="AU37" s="99">
        <f t="shared" si="3"/>
        <v>101</v>
      </c>
      <c r="AV37" s="7" t="s">
        <v>4</v>
      </c>
      <c r="AW37" s="8">
        <v>0</v>
      </c>
      <c r="AX37" s="8">
        <v>0</v>
      </c>
      <c r="AY37" s="8">
        <v>0</v>
      </c>
      <c r="AZ37" s="8">
        <v>0</v>
      </c>
      <c r="BA37" s="9" t="s">
        <v>4</v>
      </c>
      <c r="BB37" s="72">
        <f t="shared" si="54"/>
        <v>0</v>
      </c>
      <c r="BC37" s="102">
        <f t="shared" si="26"/>
        <v>0</v>
      </c>
      <c r="BD37" s="94"/>
      <c r="BE37" s="11"/>
      <c r="BF37" s="11"/>
      <c r="BG37" s="11"/>
      <c r="BH37" s="11"/>
      <c r="BI37" s="104"/>
      <c r="BJ37" s="106">
        <f t="shared" si="55"/>
        <v>0</v>
      </c>
      <c r="BK37" s="84">
        <f>SUMIF(наличие!E:E,E37,наличие!G:G)</f>
        <v>0</v>
      </c>
      <c r="BL37" s="85">
        <f t="shared" si="56"/>
        <v>0</v>
      </c>
      <c r="BM37" s="85">
        <f t="shared" si="57"/>
        <v>0</v>
      </c>
      <c r="BN37" s="111">
        <f>SUMIF(BP:BP,E37,BW:BW)</f>
        <v>0</v>
      </c>
    </row>
    <row r="38" spans="1:66" s="10" customFormat="1" ht="144" customHeight="1" x14ac:dyDescent="0.25">
      <c r="A38" s="11">
        <v>35</v>
      </c>
      <c r="B38" s="11" t="s">
        <v>3427</v>
      </c>
      <c r="C38" s="11" t="s">
        <v>4070</v>
      </c>
      <c r="D38" s="107" t="s">
        <v>4171</v>
      </c>
      <c r="E38" s="108" t="s">
        <v>4261</v>
      </c>
      <c r="F38" s="109" t="s">
        <v>9</v>
      </c>
      <c r="G38" s="11" t="s">
        <v>4510</v>
      </c>
      <c r="H38" s="29"/>
      <c r="I38" s="14"/>
      <c r="J38" s="44">
        <v>50.5</v>
      </c>
      <c r="K38" s="64">
        <f t="shared" si="20"/>
        <v>58.074999999999996</v>
      </c>
      <c r="L38" s="123">
        <f>SUMIF(price!A:A,E38,price!D:D)</f>
        <v>0</v>
      </c>
      <c r="M38" s="124"/>
      <c r="N38" s="20">
        <f t="shared" si="45"/>
        <v>0</v>
      </c>
      <c r="O38" s="16">
        <f t="shared" si="5"/>
        <v>-1</v>
      </c>
      <c r="P38" s="116">
        <f t="shared" si="6"/>
        <v>0</v>
      </c>
      <c r="Q38" s="21">
        <f t="shared" si="46"/>
        <v>0</v>
      </c>
      <c r="R38" s="16">
        <f t="shared" si="8"/>
        <v>-1</v>
      </c>
      <c r="S38" s="22">
        <f t="shared" si="9"/>
        <v>0</v>
      </c>
      <c r="T38" s="27"/>
      <c r="U38" s="21">
        <f t="shared" si="47"/>
        <v>0</v>
      </c>
      <c r="V38" s="189">
        <f t="shared" si="11"/>
        <v>-1</v>
      </c>
      <c r="W38" s="196" t="s">
        <v>4</v>
      </c>
      <c r="X38" s="191" t="s">
        <v>4451</v>
      </c>
      <c r="Y38" s="191" t="s">
        <v>4451</v>
      </c>
      <c r="Z38" s="191" t="s">
        <v>4451</v>
      </c>
      <c r="AA38" s="191" t="s">
        <v>4451</v>
      </c>
      <c r="AB38" s="197" t="s">
        <v>4451</v>
      </c>
      <c r="AC38" s="190">
        <f t="shared" si="48"/>
        <v>0</v>
      </c>
      <c r="AD38" s="73">
        <f t="shared" si="1"/>
        <v>0</v>
      </c>
      <c r="AF38" s="7" t="s">
        <v>4</v>
      </c>
      <c r="AG38" s="8" t="e">
        <f t="shared" si="49"/>
        <v>#VALUE!</v>
      </c>
      <c r="AH38" s="8" t="e">
        <f t="shared" si="50"/>
        <v>#VALUE!</v>
      </c>
      <c r="AI38" s="8" t="e">
        <f t="shared" si="51"/>
        <v>#VALUE!</v>
      </c>
      <c r="AJ38" s="8" t="e">
        <f t="shared" si="52"/>
        <v>#VALUE!</v>
      </c>
      <c r="AK38" s="9" t="s">
        <v>4</v>
      </c>
      <c r="AL38" s="7" t="e">
        <f t="shared" si="53"/>
        <v>#VALUE!</v>
      </c>
      <c r="AM38" s="99" t="e">
        <f t="shared" si="14"/>
        <v>#VALUE!</v>
      </c>
      <c r="AN38" s="7" t="s">
        <v>4</v>
      </c>
      <c r="AO38" s="8">
        <v>0</v>
      </c>
      <c r="AP38" s="8">
        <v>0</v>
      </c>
      <c r="AQ38" s="8">
        <v>0</v>
      </c>
      <c r="AR38" s="8">
        <v>0</v>
      </c>
      <c r="AS38" s="9" t="s">
        <v>4</v>
      </c>
      <c r="AT38" s="72">
        <f t="shared" si="15"/>
        <v>0</v>
      </c>
      <c r="AU38" s="99">
        <f t="shared" si="3"/>
        <v>0</v>
      </c>
      <c r="AV38" s="7" t="s">
        <v>4</v>
      </c>
      <c r="AW38" s="8">
        <v>0</v>
      </c>
      <c r="AX38" s="8">
        <v>0</v>
      </c>
      <c r="AY38" s="8">
        <v>0</v>
      </c>
      <c r="AZ38" s="8">
        <v>0</v>
      </c>
      <c r="BA38" s="9" t="s">
        <v>4</v>
      </c>
      <c r="BB38" s="72">
        <f t="shared" si="54"/>
        <v>0</v>
      </c>
      <c r="BC38" s="102">
        <f t="shared" si="26"/>
        <v>0</v>
      </c>
      <c r="BD38" s="94"/>
      <c r="BE38" s="11"/>
      <c r="BF38" s="11"/>
      <c r="BG38" s="11"/>
      <c r="BH38" s="11"/>
      <c r="BI38" s="104"/>
      <c r="BJ38" s="106">
        <f t="shared" si="55"/>
        <v>0</v>
      </c>
      <c r="BK38" s="84">
        <f>SUMIF(наличие!E:E,E38,наличие!G:G)</f>
        <v>0</v>
      </c>
      <c r="BL38" s="85">
        <f t="shared" si="56"/>
        <v>0</v>
      </c>
      <c r="BM38" s="85">
        <f t="shared" si="57"/>
        <v>0</v>
      </c>
      <c r="BN38" s="111">
        <f>SUMIF(BP:BP,E38,BW:BW)</f>
        <v>0</v>
      </c>
    </row>
    <row r="39" spans="1:66" s="10" customFormat="1" ht="144" customHeight="1" x14ac:dyDescent="0.25">
      <c r="A39" s="11">
        <v>36</v>
      </c>
      <c r="B39" s="11" t="s">
        <v>3427</v>
      </c>
      <c r="C39" s="11" t="s">
        <v>4071</v>
      </c>
      <c r="D39" s="107" t="s">
        <v>4172</v>
      </c>
      <c r="E39" s="108" t="s">
        <v>4262</v>
      </c>
      <c r="F39" s="109" t="s">
        <v>5</v>
      </c>
      <c r="G39" s="11" t="s">
        <v>4511</v>
      </c>
      <c r="H39" s="29"/>
      <c r="I39" s="14"/>
      <c r="J39" s="44">
        <v>45.46</v>
      </c>
      <c r="K39" s="64">
        <f t="shared" si="20"/>
        <v>52.278999999999996</v>
      </c>
      <c r="L39" s="123">
        <f>SUMIF(price!A:A,E39,price!D:D)</f>
        <v>0</v>
      </c>
      <c r="M39" s="124"/>
      <c r="N39" s="20">
        <f t="shared" si="45"/>
        <v>0</v>
      </c>
      <c r="O39" s="16">
        <f t="shared" si="5"/>
        <v>-1</v>
      </c>
      <c r="P39" s="116">
        <f t="shared" si="6"/>
        <v>0</v>
      </c>
      <c r="Q39" s="21">
        <f t="shared" si="46"/>
        <v>0</v>
      </c>
      <c r="R39" s="16">
        <f t="shared" si="8"/>
        <v>-1</v>
      </c>
      <c r="S39" s="22">
        <f t="shared" si="9"/>
        <v>0</v>
      </c>
      <c r="T39" s="27"/>
      <c r="U39" s="21">
        <f t="shared" si="47"/>
        <v>0</v>
      </c>
      <c r="V39" s="189">
        <f t="shared" si="11"/>
        <v>-1</v>
      </c>
      <c r="W39" s="196" t="s">
        <v>4</v>
      </c>
      <c r="X39" s="191" t="s">
        <v>4451</v>
      </c>
      <c r="Y39" s="191" t="s">
        <v>4451</v>
      </c>
      <c r="Z39" s="191" t="s">
        <v>4451</v>
      </c>
      <c r="AA39" s="191" t="s">
        <v>4451</v>
      </c>
      <c r="AB39" s="197" t="s">
        <v>4</v>
      </c>
      <c r="AC39" s="190">
        <f t="shared" si="48"/>
        <v>0</v>
      </c>
      <c r="AD39" s="73">
        <f t="shared" si="1"/>
        <v>0</v>
      </c>
      <c r="AF39" s="7" t="s">
        <v>4</v>
      </c>
      <c r="AG39" s="8" t="e">
        <f t="shared" si="49"/>
        <v>#VALUE!</v>
      </c>
      <c r="AH39" s="8" t="e">
        <f t="shared" si="50"/>
        <v>#VALUE!</v>
      </c>
      <c r="AI39" s="8" t="e">
        <f t="shared" si="51"/>
        <v>#VALUE!</v>
      </c>
      <c r="AJ39" s="8" t="e">
        <f t="shared" si="52"/>
        <v>#VALUE!</v>
      </c>
      <c r="AK39" s="9" t="s">
        <v>4</v>
      </c>
      <c r="AL39" s="7" t="e">
        <f t="shared" si="53"/>
        <v>#VALUE!</v>
      </c>
      <c r="AM39" s="99" t="e">
        <f t="shared" si="14"/>
        <v>#VALUE!</v>
      </c>
      <c r="AN39" s="7" t="s">
        <v>4</v>
      </c>
      <c r="AO39" s="8">
        <v>0</v>
      </c>
      <c r="AP39" s="8">
        <v>0</v>
      </c>
      <c r="AQ39" s="8">
        <v>0</v>
      </c>
      <c r="AR39" s="8">
        <v>0</v>
      </c>
      <c r="AS39" s="9" t="s">
        <v>4</v>
      </c>
      <c r="AT39" s="72">
        <f t="shared" si="15"/>
        <v>0</v>
      </c>
      <c r="AU39" s="99">
        <f t="shared" si="3"/>
        <v>0</v>
      </c>
      <c r="AV39" s="7" t="s">
        <v>4</v>
      </c>
      <c r="AW39" s="8">
        <v>0</v>
      </c>
      <c r="AX39" s="8">
        <v>0</v>
      </c>
      <c r="AY39" s="8">
        <v>0</v>
      </c>
      <c r="AZ39" s="8">
        <v>0</v>
      </c>
      <c r="BA39" s="9" t="s">
        <v>4</v>
      </c>
      <c r="BB39" s="72">
        <f t="shared" si="54"/>
        <v>0</v>
      </c>
      <c r="BC39" s="102">
        <f t="shared" si="26"/>
        <v>0</v>
      </c>
      <c r="BD39" s="94"/>
      <c r="BE39" s="11"/>
      <c r="BF39" s="11"/>
      <c r="BG39" s="11">
        <v>1</v>
      </c>
      <c r="BH39" s="11"/>
      <c r="BI39" s="104"/>
      <c r="BJ39" s="106">
        <f t="shared" si="55"/>
        <v>1</v>
      </c>
      <c r="BK39" s="84">
        <f>SUMIF(наличие!E:E,E39,наличие!G:G)</f>
        <v>0</v>
      </c>
      <c r="BL39" s="85">
        <f t="shared" si="56"/>
        <v>0</v>
      </c>
      <c r="BM39" s="85">
        <f t="shared" si="57"/>
        <v>0</v>
      </c>
      <c r="BN39" s="111">
        <f>SUMIF(BP:BP,E39,BW:BW)</f>
        <v>0</v>
      </c>
    </row>
    <row r="40" spans="1:66" s="10" customFormat="1" ht="144" customHeight="1" x14ac:dyDescent="0.25">
      <c r="A40" s="11">
        <v>37</v>
      </c>
      <c r="B40" s="11" t="s">
        <v>3427</v>
      </c>
      <c r="C40" s="11" t="s">
        <v>4071</v>
      </c>
      <c r="D40" s="107" t="s">
        <v>4172</v>
      </c>
      <c r="E40" s="108" t="s">
        <v>4262</v>
      </c>
      <c r="F40" s="109" t="s">
        <v>4367</v>
      </c>
      <c r="G40" s="11" t="s">
        <v>4512</v>
      </c>
      <c r="H40" s="29"/>
      <c r="I40" s="14"/>
      <c r="J40" s="44">
        <v>45.46</v>
      </c>
      <c r="K40" s="64">
        <f t="shared" si="20"/>
        <v>52.278999999999996</v>
      </c>
      <c r="L40" s="123">
        <f>SUMIF(price!A:A,E40,price!D:D)</f>
        <v>0</v>
      </c>
      <c r="M40" s="124"/>
      <c r="N40" s="20">
        <f t="shared" si="45"/>
        <v>0</v>
      </c>
      <c r="O40" s="16">
        <f t="shared" si="5"/>
        <v>-1</v>
      </c>
      <c r="P40" s="116">
        <f t="shared" si="6"/>
        <v>0</v>
      </c>
      <c r="Q40" s="21">
        <f t="shared" si="46"/>
        <v>0</v>
      </c>
      <c r="R40" s="16">
        <f t="shared" si="8"/>
        <v>-1</v>
      </c>
      <c r="S40" s="22">
        <f t="shared" si="9"/>
        <v>0</v>
      </c>
      <c r="T40" s="27"/>
      <c r="U40" s="21">
        <f t="shared" si="47"/>
        <v>0</v>
      </c>
      <c r="V40" s="189">
        <f t="shared" si="11"/>
        <v>-1</v>
      </c>
      <c r="W40" s="196" t="s">
        <v>4</v>
      </c>
      <c r="X40" s="191" t="s">
        <v>4451</v>
      </c>
      <c r="Y40" s="191" t="s">
        <v>4451</v>
      </c>
      <c r="Z40" s="191" t="s">
        <v>4451</v>
      </c>
      <c r="AA40" s="191" t="s">
        <v>4451</v>
      </c>
      <c r="AB40" s="197" t="s">
        <v>4</v>
      </c>
      <c r="AC40" s="190">
        <f t="shared" si="48"/>
        <v>0</v>
      </c>
      <c r="AD40" s="73">
        <f t="shared" si="1"/>
        <v>0</v>
      </c>
      <c r="AF40" s="7" t="s">
        <v>4</v>
      </c>
      <c r="AG40" s="8" t="e">
        <f t="shared" si="49"/>
        <v>#VALUE!</v>
      </c>
      <c r="AH40" s="8" t="e">
        <f t="shared" si="50"/>
        <v>#VALUE!</v>
      </c>
      <c r="AI40" s="8" t="e">
        <f t="shared" si="51"/>
        <v>#VALUE!</v>
      </c>
      <c r="AJ40" s="8" t="e">
        <f t="shared" si="52"/>
        <v>#VALUE!</v>
      </c>
      <c r="AK40" s="9" t="s">
        <v>4</v>
      </c>
      <c r="AL40" s="7" t="e">
        <f t="shared" si="53"/>
        <v>#VALUE!</v>
      </c>
      <c r="AM40" s="99" t="e">
        <f t="shared" si="14"/>
        <v>#VALUE!</v>
      </c>
      <c r="AN40" s="7" t="s">
        <v>4</v>
      </c>
      <c r="AO40" s="8">
        <v>0</v>
      </c>
      <c r="AP40" s="8">
        <v>0</v>
      </c>
      <c r="AQ40" s="8">
        <v>0</v>
      </c>
      <c r="AR40" s="8">
        <v>0</v>
      </c>
      <c r="AS40" s="9" t="s">
        <v>4</v>
      </c>
      <c r="AT40" s="72">
        <f t="shared" si="15"/>
        <v>0</v>
      </c>
      <c r="AU40" s="99">
        <f t="shared" si="3"/>
        <v>0</v>
      </c>
      <c r="AV40" s="7" t="s">
        <v>4</v>
      </c>
      <c r="AW40" s="8">
        <v>0</v>
      </c>
      <c r="AX40" s="8">
        <v>0</v>
      </c>
      <c r="AY40" s="8">
        <v>0</v>
      </c>
      <c r="AZ40" s="8">
        <v>0</v>
      </c>
      <c r="BA40" s="9" t="s">
        <v>4</v>
      </c>
      <c r="BB40" s="72">
        <f t="shared" si="54"/>
        <v>0</v>
      </c>
      <c r="BC40" s="102">
        <f t="shared" si="26"/>
        <v>0</v>
      </c>
      <c r="BD40" s="94"/>
      <c r="BE40" s="11"/>
      <c r="BF40" s="11">
        <v>1</v>
      </c>
      <c r="BG40" s="11"/>
      <c r="BH40" s="11"/>
      <c r="BI40" s="104"/>
      <c r="BJ40" s="106">
        <f t="shared" si="55"/>
        <v>1</v>
      </c>
      <c r="BK40" s="84">
        <f>SUMIF(наличие!E:E,E40,наличие!G:G)</f>
        <v>0</v>
      </c>
      <c r="BL40" s="85">
        <f t="shared" si="56"/>
        <v>0</v>
      </c>
      <c r="BM40" s="85">
        <f t="shared" si="57"/>
        <v>0</v>
      </c>
      <c r="BN40" s="111">
        <f>SUMIF(BP:BP,E40,BW:BW)</f>
        <v>0</v>
      </c>
    </row>
    <row r="41" spans="1:66" s="10" customFormat="1" ht="144" customHeight="1" x14ac:dyDescent="0.25">
      <c r="A41" s="11">
        <v>38</v>
      </c>
      <c r="B41" s="11" t="s">
        <v>3427</v>
      </c>
      <c r="C41" s="11" t="s">
        <v>4072</v>
      </c>
      <c r="D41" s="107" t="s">
        <v>4173</v>
      </c>
      <c r="E41" s="108" t="s">
        <v>4263</v>
      </c>
      <c r="F41" s="109" t="s">
        <v>4368</v>
      </c>
      <c r="G41" s="11" t="s">
        <v>4513</v>
      </c>
      <c r="H41" s="29"/>
      <c r="I41" s="14"/>
      <c r="J41" s="44">
        <v>41.68</v>
      </c>
      <c r="K41" s="64">
        <f t="shared" si="20"/>
        <v>47.931999999999995</v>
      </c>
      <c r="L41" s="123">
        <f>SUMIF(price!A:A,E41,price!D:D)</f>
        <v>0</v>
      </c>
      <c r="M41" s="124"/>
      <c r="N41" s="20">
        <f t="shared" si="45"/>
        <v>0</v>
      </c>
      <c r="O41" s="16">
        <f t="shared" si="5"/>
        <v>-1</v>
      </c>
      <c r="P41" s="116">
        <f t="shared" si="6"/>
        <v>0</v>
      </c>
      <c r="Q41" s="21">
        <f t="shared" si="46"/>
        <v>0</v>
      </c>
      <c r="R41" s="16">
        <f t="shared" si="8"/>
        <v>-1</v>
      </c>
      <c r="S41" s="22">
        <f t="shared" si="9"/>
        <v>0</v>
      </c>
      <c r="T41" s="27"/>
      <c r="U41" s="21">
        <f t="shared" si="47"/>
        <v>0</v>
      </c>
      <c r="V41" s="189">
        <f t="shared" si="11"/>
        <v>-1</v>
      </c>
      <c r="W41" s="196" t="s">
        <v>4</v>
      </c>
      <c r="X41" s="191" t="s">
        <v>4451</v>
      </c>
      <c r="Y41" s="191" t="s">
        <v>4451</v>
      </c>
      <c r="Z41" s="191" t="s">
        <v>4451</v>
      </c>
      <c r="AA41" s="191" t="s">
        <v>4451</v>
      </c>
      <c r="AB41" s="197" t="s">
        <v>4</v>
      </c>
      <c r="AC41" s="190">
        <f t="shared" si="48"/>
        <v>0</v>
      </c>
      <c r="AD41" s="73">
        <f t="shared" si="1"/>
        <v>0</v>
      </c>
      <c r="AF41" s="7" t="s">
        <v>4</v>
      </c>
      <c r="AG41" s="8" t="e">
        <f t="shared" si="49"/>
        <v>#VALUE!</v>
      </c>
      <c r="AH41" s="8" t="e">
        <f t="shared" si="50"/>
        <v>#VALUE!</v>
      </c>
      <c r="AI41" s="8" t="e">
        <f t="shared" si="51"/>
        <v>#VALUE!</v>
      </c>
      <c r="AJ41" s="8" t="e">
        <f t="shared" si="52"/>
        <v>#VALUE!</v>
      </c>
      <c r="AK41" s="9" t="s">
        <v>4</v>
      </c>
      <c r="AL41" s="7" t="e">
        <f t="shared" si="53"/>
        <v>#VALUE!</v>
      </c>
      <c r="AM41" s="99" t="e">
        <f t="shared" si="14"/>
        <v>#VALUE!</v>
      </c>
      <c r="AN41" s="7" t="s">
        <v>4</v>
      </c>
      <c r="AO41" s="8">
        <v>0</v>
      </c>
      <c r="AP41" s="8">
        <v>0</v>
      </c>
      <c r="AQ41" s="8">
        <v>0</v>
      </c>
      <c r="AR41" s="8">
        <v>0</v>
      </c>
      <c r="AS41" s="9" t="s">
        <v>4</v>
      </c>
      <c r="AT41" s="72">
        <f t="shared" si="15"/>
        <v>0</v>
      </c>
      <c r="AU41" s="99">
        <f t="shared" si="3"/>
        <v>0</v>
      </c>
      <c r="AV41" s="7" t="s">
        <v>4</v>
      </c>
      <c r="AW41" s="8">
        <v>0</v>
      </c>
      <c r="AX41" s="8">
        <v>0</v>
      </c>
      <c r="AY41" s="8">
        <v>0</v>
      </c>
      <c r="AZ41" s="8">
        <v>0</v>
      </c>
      <c r="BA41" s="9" t="s">
        <v>4</v>
      </c>
      <c r="BB41" s="72">
        <f t="shared" si="54"/>
        <v>0</v>
      </c>
      <c r="BC41" s="102">
        <f t="shared" si="26"/>
        <v>0</v>
      </c>
      <c r="BD41" s="94"/>
      <c r="BE41" s="11"/>
      <c r="BF41" s="11">
        <v>1</v>
      </c>
      <c r="BG41" s="11">
        <v>3</v>
      </c>
      <c r="BH41" s="11">
        <v>2</v>
      </c>
      <c r="BI41" s="104"/>
      <c r="BJ41" s="106">
        <f t="shared" si="55"/>
        <v>6</v>
      </c>
      <c r="BK41" s="84">
        <f>SUMIF(наличие!E:E,E41,наличие!G:G)</f>
        <v>0</v>
      </c>
      <c r="BL41" s="85">
        <f t="shared" si="56"/>
        <v>0</v>
      </c>
      <c r="BM41" s="85">
        <f t="shared" si="57"/>
        <v>0</v>
      </c>
      <c r="BN41" s="111">
        <f>SUMIF(BP:BP,E41,BW:BW)</f>
        <v>0</v>
      </c>
    </row>
    <row r="42" spans="1:66" s="10" customFormat="1" ht="144" customHeight="1" x14ac:dyDescent="0.25">
      <c r="A42" s="11">
        <v>39</v>
      </c>
      <c r="B42" s="11" t="s">
        <v>3427</v>
      </c>
      <c r="C42" s="11" t="s">
        <v>4072</v>
      </c>
      <c r="D42" s="107" t="s">
        <v>4173</v>
      </c>
      <c r="E42" s="108" t="s">
        <v>4263</v>
      </c>
      <c r="F42" s="109" t="s">
        <v>4369</v>
      </c>
      <c r="G42" s="11" t="s">
        <v>4514</v>
      </c>
      <c r="H42" s="29"/>
      <c r="I42" s="14"/>
      <c r="J42" s="44">
        <v>41.68</v>
      </c>
      <c r="K42" s="64">
        <f t="shared" si="20"/>
        <v>47.931999999999995</v>
      </c>
      <c r="L42" s="123">
        <f>SUMIF(price!A:A,E42,price!D:D)</f>
        <v>0</v>
      </c>
      <c r="M42" s="124"/>
      <c r="N42" s="20">
        <f t="shared" si="45"/>
        <v>0</v>
      </c>
      <c r="O42" s="16">
        <f t="shared" si="5"/>
        <v>-1</v>
      </c>
      <c r="P42" s="116">
        <f t="shared" si="6"/>
        <v>0</v>
      </c>
      <c r="Q42" s="21">
        <f t="shared" si="46"/>
        <v>0</v>
      </c>
      <c r="R42" s="16">
        <f t="shared" si="8"/>
        <v>-1</v>
      </c>
      <c r="S42" s="22">
        <f t="shared" si="9"/>
        <v>0</v>
      </c>
      <c r="T42" s="27">
        <v>4330</v>
      </c>
      <c r="U42" s="21">
        <f t="shared" si="47"/>
        <v>0</v>
      </c>
      <c r="V42" s="189">
        <f t="shared" si="11"/>
        <v>-1</v>
      </c>
      <c r="W42" s="196" t="s">
        <v>4</v>
      </c>
      <c r="X42" s="191" t="s">
        <v>4451</v>
      </c>
      <c r="Y42" s="191" t="s">
        <v>4451</v>
      </c>
      <c r="Z42" s="191" t="s">
        <v>4451</v>
      </c>
      <c r="AA42" s="191" t="s">
        <v>4451</v>
      </c>
      <c r="AB42" s="197" t="s">
        <v>4</v>
      </c>
      <c r="AC42" s="190">
        <f t="shared" si="48"/>
        <v>0</v>
      </c>
      <c r="AD42" s="73">
        <f t="shared" si="1"/>
        <v>0</v>
      </c>
      <c r="AF42" s="7" t="s">
        <v>4</v>
      </c>
      <c r="AG42" s="8" t="e">
        <f t="shared" si="49"/>
        <v>#VALUE!</v>
      </c>
      <c r="AH42" s="8" t="e">
        <f t="shared" si="50"/>
        <v>#VALUE!</v>
      </c>
      <c r="AI42" s="8" t="e">
        <f t="shared" si="51"/>
        <v>#VALUE!</v>
      </c>
      <c r="AJ42" s="8" t="e">
        <f t="shared" si="52"/>
        <v>#VALUE!</v>
      </c>
      <c r="AK42" s="9" t="s">
        <v>4</v>
      </c>
      <c r="AL42" s="7" t="e">
        <f t="shared" si="53"/>
        <v>#VALUE!</v>
      </c>
      <c r="AM42" s="99" t="e">
        <f t="shared" si="14"/>
        <v>#VALUE!</v>
      </c>
      <c r="AN42" s="7" t="s">
        <v>4</v>
      </c>
      <c r="AO42" s="8">
        <v>0</v>
      </c>
      <c r="AP42" s="8">
        <v>0</v>
      </c>
      <c r="AQ42" s="8">
        <v>0</v>
      </c>
      <c r="AR42" s="8">
        <v>0</v>
      </c>
      <c r="AS42" s="9" t="s">
        <v>4</v>
      </c>
      <c r="AT42" s="72">
        <f t="shared" si="15"/>
        <v>0</v>
      </c>
      <c r="AU42" s="99">
        <f t="shared" si="3"/>
        <v>0</v>
      </c>
      <c r="AV42" s="7" t="s">
        <v>4</v>
      </c>
      <c r="AW42" s="8">
        <v>0</v>
      </c>
      <c r="AX42" s="8">
        <v>0</v>
      </c>
      <c r="AY42" s="8">
        <v>0</v>
      </c>
      <c r="AZ42" s="8">
        <v>0</v>
      </c>
      <c r="BA42" s="9" t="s">
        <v>4</v>
      </c>
      <c r="BB42" s="72">
        <f t="shared" si="54"/>
        <v>0</v>
      </c>
      <c r="BC42" s="102">
        <f t="shared" si="26"/>
        <v>0</v>
      </c>
      <c r="BD42" s="94"/>
      <c r="BE42" s="11"/>
      <c r="BF42" s="11">
        <v>1</v>
      </c>
      <c r="BG42" s="11">
        <v>5</v>
      </c>
      <c r="BH42" s="11">
        <v>2</v>
      </c>
      <c r="BI42" s="104"/>
      <c r="BJ42" s="106">
        <f t="shared" si="55"/>
        <v>8</v>
      </c>
      <c r="BK42" s="84">
        <f>SUMIF(наличие!E:E,E42,наличие!G:G)</f>
        <v>0</v>
      </c>
      <c r="BL42" s="85">
        <f t="shared" si="56"/>
        <v>0</v>
      </c>
      <c r="BM42" s="85">
        <f t="shared" si="57"/>
        <v>0</v>
      </c>
      <c r="BN42" s="111">
        <f>SUMIF(BP:BP,E42,BW:BW)</f>
        <v>0</v>
      </c>
    </row>
    <row r="43" spans="1:66" s="10" customFormat="1" ht="144" customHeight="1" x14ac:dyDescent="0.25">
      <c r="A43" s="11">
        <v>40</v>
      </c>
      <c r="B43" s="11" t="s">
        <v>2060</v>
      </c>
      <c r="C43" s="11" t="s">
        <v>4073</v>
      </c>
      <c r="D43" s="107" t="s">
        <v>4174</v>
      </c>
      <c r="E43" s="108" t="s">
        <v>4264</v>
      </c>
      <c r="F43" s="109" t="s">
        <v>5</v>
      </c>
      <c r="G43" s="11" t="s">
        <v>4515</v>
      </c>
      <c r="H43" s="29"/>
      <c r="I43" s="14"/>
      <c r="J43" s="44">
        <v>18.82</v>
      </c>
      <c r="K43" s="64">
        <f t="shared" si="20"/>
        <v>21.642999999999997</v>
      </c>
      <c r="L43" s="123">
        <f>SUMIF(price!A:A,E43,price!D:D)</f>
        <v>0</v>
      </c>
      <c r="M43" s="124"/>
      <c r="N43" s="20">
        <f t="shared" si="45"/>
        <v>0</v>
      </c>
      <c r="O43" s="16">
        <f t="shared" si="5"/>
        <v>-1</v>
      </c>
      <c r="P43" s="116">
        <f t="shared" si="6"/>
        <v>0</v>
      </c>
      <c r="Q43" s="21">
        <f t="shared" si="46"/>
        <v>0</v>
      </c>
      <c r="R43" s="16">
        <f t="shared" si="8"/>
        <v>-1</v>
      </c>
      <c r="S43" s="22">
        <f t="shared" si="9"/>
        <v>0</v>
      </c>
      <c r="T43" s="27">
        <v>4330</v>
      </c>
      <c r="U43" s="21">
        <f t="shared" si="47"/>
        <v>0</v>
      </c>
      <c r="V43" s="189">
        <f t="shared" si="11"/>
        <v>-1</v>
      </c>
      <c r="W43" s="196" t="s">
        <v>4451</v>
      </c>
      <c r="X43" s="191" t="s">
        <v>4</v>
      </c>
      <c r="Y43" s="191" t="s">
        <v>4</v>
      </c>
      <c r="Z43" s="191" t="s">
        <v>4</v>
      </c>
      <c r="AA43" s="191" t="s">
        <v>4</v>
      </c>
      <c r="AB43" s="197" t="s">
        <v>4</v>
      </c>
      <c r="AC43" s="190">
        <f t="shared" si="48"/>
        <v>0</v>
      </c>
      <c r="AD43" s="73">
        <f t="shared" si="1"/>
        <v>0</v>
      </c>
      <c r="AF43" s="7" t="s">
        <v>4</v>
      </c>
      <c r="AG43" s="8" t="e">
        <f t="shared" si="49"/>
        <v>#VALUE!</v>
      </c>
      <c r="AH43" s="8" t="e">
        <f t="shared" si="50"/>
        <v>#VALUE!</v>
      </c>
      <c r="AI43" s="8" t="e">
        <f t="shared" si="51"/>
        <v>#VALUE!</v>
      </c>
      <c r="AJ43" s="8" t="e">
        <f t="shared" si="52"/>
        <v>#VALUE!</v>
      </c>
      <c r="AK43" s="9" t="s">
        <v>4</v>
      </c>
      <c r="AL43" s="7" t="e">
        <f t="shared" si="53"/>
        <v>#VALUE!</v>
      </c>
      <c r="AM43" s="99" t="e">
        <f t="shared" si="14"/>
        <v>#VALUE!</v>
      </c>
      <c r="AN43" s="7" t="s">
        <v>4</v>
      </c>
      <c r="AO43" s="8">
        <v>0</v>
      </c>
      <c r="AP43" s="8">
        <v>0</v>
      </c>
      <c r="AQ43" s="8">
        <v>0</v>
      </c>
      <c r="AR43" s="8">
        <v>0</v>
      </c>
      <c r="AS43" s="9" t="s">
        <v>4</v>
      </c>
      <c r="AT43" s="72">
        <f t="shared" si="15"/>
        <v>0</v>
      </c>
      <c r="AU43" s="99">
        <f t="shared" si="3"/>
        <v>0</v>
      </c>
      <c r="AV43" s="7" t="s">
        <v>4</v>
      </c>
      <c r="AW43" s="8">
        <v>0</v>
      </c>
      <c r="AX43" s="8">
        <v>0</v>
      </c>
      <c r="AY43" s="8">
        <v>0</v>
      </c>
      <c r="AZ43" s="8">
        <v>0</v>
      </c>
      <c r="BA43" s="9" t="s">
        <v>4</v>
      </c>
      <c r="BB43" s="72">
        <f t="shared" si="54"/>
        <v>0</v>
      </c>
      <c r="BC43" s="102">
        <f t="shared" si="26"/>
        <v>0</v>
      </c>
      <c r="BD43" s="94"/>
      <c r="BE43" s="11"/>
      <c r="BF43" s="11"/>
      <c r="BG43" s="11"/>
      <c r="BH43" s="11"/>
      <c r="BI43" s="104"/>
      <c r="BJ43" s="106">
        <f t="shared" si="55"/>
        <v>0</v>
      </c>
      <c r="BK43" s="84">
        <f>SUMIF(наличие!E:E,E43,наличие!G:G)</f>
        <v>0</v>
      </c>
      <c r="BL43" s="85">
        <f t="shared" si="56"/>
        <v>0</v>
      </c>
      <c r="BM43" s="85">
        <f t="shared" si="57"/>
        <v>0</v>
      </c>
      <c r="BN43" s="111">
        <f>SUMIF(BP:BP,E43,BW:BW)</f>
        <v>0</v>
      </c>
    </row>
    <row r="44" spans="1:66" s="10" customFormat="1" ht="144" customHeight="1" x14ac:dyDescent="0.25">
      <c r="A44" s="11">
        <v>41</v>
      </c>
      <c r="B44" s="11" t="s">
        <v>2060</v>
      </c>
      <c r="C44" s="11" t="s">
        <v>4073</v>
      </c>
      <c r="D44" s="107" t="s">
        <v>4174</v>
      </c>
      <c r="E44" s="108" t="s">
        <v>4264</v>
      </c>
      <c r="F44" s="109" t="s">
        <v>4364</v>
      </c>
      <c r="G44" s="11" t="s">
        <v>4516</v>
      </c>
      <c r="H44" s="29"/>
      <c r="I44" s="14"/>
      <c r="J44" s="44">
        <v>18.82</v>
      </c>
      <c r="K44" s="64">
        <f>J44*1.15</f>
        <v>21.642999999999997</v>
      </c>
      <c r="L44" s="123">
        <f>SUMIF(price!A:A,E44,price!D:D)</f>
        <v>0</v>
      </c>
      <c r="M44" s="124"/>
      <c r="N44" s="20">
        <f>M44*$K$1</f>
        <v>0</v>
      </c>
      <c r="O44" s="16">
        <f>(M44-K44)/K44</f>
        <v>-1</v>
      </c>
      <c r="P44" s="116">
        <f>ROUND(M44*0.55,1)</f>
        <v>0</v>
      </c>
      <c r="Q44" s="21">
        <f>P44*$I$1</f>
        <v>0</v>
      </c>
      <c r="R44" s="16">
        <f>(P44-K44)/K44</f>
        <v>-1</v>
      </c>
      <c r="S44" s="22">
        <f>ROUND(P44*0.8,1)</f>
        <v>0</v>
      </c>
      <c r="T44" s="27">
        <v>4330</v>
      </c>
      <c r="U44" s="21">
        <f>S44*$I$1</f>
        <v>0</v>
      </c>
      <c r="V44" s="189">
        <f>(S44-K44)/K44</f>
        <v>-1</v>
      </c>
      <c r="W44" s="196" t="s">
        <v>4451</v>
      </c>
      <c r="X44" s="191" t="s">
        <v>4</v>
      </c>
      <c r="Y44" s="191" t="s">
        <v>4</v>
      </c>
      <c r="Z44" s="191" t="s">
        <v>4</v>
      </c>
      <c r="AA44" s="191" t="s">
        <v>4</v>
      </c>
      <c r="AB44" s="197" t="s">
        <v>4</v>
      </c>
      <c r="AC44" s="190">
        <f>SUM(W44:AB44)</f>
        <v>0</v>
      </c>
      <c r="AD44" s="73">
        <f>AC44*J44</f>
        <v>0</v>
      </c>
      <c r="AF44" s="7" t="s">
        <v>4</v>
      </c>
      <c r="AG44" s="8" t="e">
        <f t="shared" ref="AG44:AJ45" si="59">BE44+X44-AO44-AW44</f>
        <v>#VALUE!</v>
      </c>
      <c r="AH44" s="8" t="e">
        <f t="shared" si="59"/>
        <v>#VALUE!</v>
      </c>
      <c r="AI44" s="8" t="e">
        <f t="shared" si="59"/>
        <v>#VALUE!</v>
      </c>
      <c r="AJ44" s="8" t="e">
        <f t="shared" si="59"/>
        <v>#VALUE!</v>
      </c>
      <c r="AK44" s="9" t="s">
        <v>4</v>
      </c>
      <c r="AL44" s="7" t="e">
        <f>SUM(AF44:AK44)</f>
        <v>#VALUE!</v>
      </c>
      <c r="AM44" s="99" t="e">
        <f>AL44*K44</f>
        <v>#VALUE!</v>
      </c>
      <c r="AN44" s="7" t="s">
        <v>4</v>
      </c>
      <c r="AO44" s="8">
        <v>0</v>
      </c>
      <c r="AP44" s="8">
        <v>0</v>
      </c>
      <c r="AQ44" s="8">
        <v>0</v>
      </c>
      <c r="AR44" s="8">
        <v>0</v>
      </c>
      <c r="AS44" s="9" t="s">
        <v>4</v>
      </c>
      <c r="AT44" s="72">
        <f>SUM(AN44:AS44)</f>
        <v>0</v>
      </c>
      <c r="AU44" s="99">
        <f>AT44*J44</f>
        <v>0</v>
      </c>
      <c r="AV44" s="7" t="s">
        <v>4</v>
      </c>
      <c r="AW44" s="8">
        <v>0</v>
      </c>
      <c r="AX44" s="8">
        <v>0</v>
      </c>
      <c r="AY44" s="8">
        <v>0</v>
      </c>
      <c r="AZ44" s="8">
        <v>0</v>
      </c>
      <c r="BA44" s="9" t="s">
        <v>4</v>
      </c>
      <c r="BB44" s="72">
        <f>SUM(AV44:BA44)</f>
        <v>0</v>
      </c>
      <c r="BC44" s="102">
        <f>BB44*J44</f>
        <v>0</v>
      </c>
      <c r="BD44" s="94"/>
      <c r="BE44" s="11"/>
      <c r="BF44" s="11"/>
      <c r="BG44" s="11"/>
      <c r="BH44" s="11"/>
      <c r="BI44" s="104"/>
      <c r="BJ44" s="106">
        <f>SUM(BD44:BI44)</f>
        <v>0</v>
      </c>
      <c r="BK44" s="84">
        <f>SUMIF(наличие!E:E,E44,наличие!G:G)</f>
        <v>0</v>
      </c>
      <c r="BL44" s="85">
        <f>AT44*N44</f>
        <v>0</v>
      </c>
      <c r="BM44" s="85">
        <f>BB44*N44</f>
        <v>0</v>
      </c>
      <c r="BN44" s="111">
        <f>SUMIF(BP:BP,E44,BW:BW)</f>
        <v>0</v>
      </c>
    </row>
    <row r="45" spans="1:66" s="10" customFormat="1" ht="144" customHeight="1" x14ac:dyDescent="0.25">
      <c r="A45" s="11">
        <v>42</v>
      </c>
      <c r="B45" s="11" t="s">
        <v>2060</v>
      </c>
      <c r="C45" s="11" t="s">
        <v>4073</v>
      </c>
      <c r="D45" s="107" t="s">
        <v>4174</v>
      </c>
      <c r="E45" s="108" t="s">
        <v>4264</v>
      </c>
      <c r="F45" s="109" t="s">
        <v>8</v>
      </c>
      <c r="G45" s="11" t="s">
        <v>4517</v>
      </c>
      <c r="H45" s="29"/>
      <c r="I45" s="14"/>
      <c r="J45" s="44">
        <v>18.82</v>
      </c>
      <c r="K45" s="64">
        <f>J45*1.15</f>
        <v>21.642999999999997</v>
      </c>
      <c r="L45" s="123">
        <f>SUMIF(price!A:A,E45,price!D:D)</f>
        <v>0</v>
      </c>
      <c r="M45" s="124"/>
      <c r="N45" s="20">
        <f>M45*$K$1</f>
        <v>0</v>
      </c>
      <c r="O45" s="16">
        <f>(M45-K45)/K45</f>
        <v>-1</v>
      </c>
      <c r="P45" s="116">
        <f>ROUND(M45*0.55,1)</f>
        <v>0</v>
      </c>
      <c r="Q45" s="21">
        <f>P45*$I$1</f>
        <v>0</v>
      </c>
      <c r="R45" s="16">
        <f>(P45-K45)/K45</f>
        <v>-1</v>
      </c>
      <c r="S45" s="22">
        <f>ROUND(P45*0.8,1)</f>
        <v>0</v>
      </c>
      <c r="T45" s="27">
        <v>4330</v>
      </c>
      <c r="U45" s="21">
        <f>S45*$I$1</f>
        <v>0</v>
      </c>
      <c r="V45" s="189">
        <f>(S45-K45)/K45</f>
        <v>-1</v>
      </c>
      <c r="W45" s="196" t="s">
        <v>4451</v>
      </c>
      <c r="X45" s="191" t="s">
        <v>4</v>
      </c>
      <c r="Y45" s="191" t="s">
        <v>4</v>
      </c>
      <c r="Z45" s="191" t="s">
        <v>4</v>
      </c>
      <c r="AA45" s="191" t="s">
        <v>4</v>
      </c>
      <c r="AB45" s="197" t="s">
        <v>4</v>
      </c>
      <c r="AC45" s="190">
        <f>SUM(W45:AB45)</f>
        <v>0</v>
      </c>
      <c r="AD45" s="73">
        <f>AC45*J45</f>
        <v>0</v>
      </c>
      <c r="AF45" s="7" t="s">
        <v>4</v>
      </c>
      <c r="AG45" s="8" t="e">
        <f t="shared" si="59"/>
        <v>#VALUE!</v>
      </c>
      <c r="AH45" s="8" t="e">
        <f t="shared" si="59"/>
        <v>#VALUE!</v>
      </c>
      <c r="AI45" s="8" t="e">
        <f t="shared" si="59"/>
        <v>#VALUE!</v>
      </c>
      <c r="AJ45" s="8" t="e">
        <f t="shared" si="59"/>
        <v>#VALUE!</v>
      </c>
      <c r="AK45" s="9" t="s">
        <v>4</v>
      </c>
      <c r="AL45" s="7" t="e">
        <f>SUM(AF45:AK45)</f>
        <v>#VALUE!</v>
      </c>
      <c r="AM45" s="99" t="e">
        <f>AL45*K45</f>
        <v>#VALUE!</v>
      </c>
      <c r="AN45" s="7" t="s">
        <v>4</v>
      </c>
      <c r="AO45" s="8">
        <v>0</v>
      </c>
      <c r="AP45" s="8">
        <v>0</v>
      </c>
      <c r="AQ45" s="8">
        <v>0</v>
      </c>
      <c r="AR45" s="8">
        <v>0</v>
      </c>
      <c r="AS45" s="9" t="s">
        <v>4</v>
      </c>
      <c r="AT45" s="72">
        <f>SUM(AN45:AS45)</f>
        <v>0</v>
      </c>
      <c r="AU45" s="99">
        <f>AT45*J45</f>
        <v>0</v>
      </c>
      <c r="AV45" s="7" t="s">
        <v>4</v>
      </c>
      <c r="AW45" s="8">
        <v>0</v>
      </c>
      <c r="AX45" s="8">
        <v>0</v>
      </c>
      <c r="AY45" s="8">
        <v>0</v>
      </c>
      <c r="AZ45" s="8">
        <v>0</v>
      </c>
      <c r="BA45" s="9" t="s">
        <v>4</v>
      </c>
      <c r="BB45" s="72">
        <f>SUM(AV45:BA45)</f>
        <v>0</v>
      </c>
      <c r="BC45" s="102">
        <f>BB45*J45</f>
        <v>0</v>
      </c>
      <c r="BD45" s="94"/>
      <c r="BE45" s="11"/>
      <c r="BF45" s="11"/>
      <c r="BG45" s="11"/>
      <c r="BH45" s="11"/>
      <c r="BI45" s="104"/>
      <c r="BJ45" s="106">
        <f>SUM(BD45:BI45)</f>
        <v>0</v>
      </c>
      <c r="BK45" s="84">
        <f>SUMIF(наличие!E:E,E45,наличие!G:G)</f>
        <v>0</v>
      </c>
      <c r="BL45" s="85">
        <f>AT45*N45</f>
        <v>0</v>
      </c>
      <c r="BM45" s="85">
        <f>BB45*N45</f>
        <v>0</v>
      </c>
      <c r="BN45" s="111">
        <f>SUMIF(BP:BP,E45,BW:BW)</f>
        <v>0</v>
      </c>
    </row>
    <row r="46" spans="1:66" s="10" customFormat="1" ht="144" customHeight="1" x14ac:dyDescent="0.25">
      <c r="A46" s="11">
        <v>43</v>
      </c>
      <c r="B46" s="11" t="s">
        <v>2060</v>
      </c>
      <c r="C46" s="11" t="s">
        <v>4073</v>
      </c>
      <c r="D46" s="107" t="s">
        <v>4174</v>
      </c>
      <c r="E46" s="108" t="s">
        <v>4264</v>
      </c>
      <c r="F46" s="109" t="s">
        <v>4363</v>
      </c>
      <c r="G46" s="11" t="s">
        <v>4518</v>
      </c>
      <c r="H46" s="29"/>
      <c r="I46" s="14"/>
      <c r="J46" s="44">
        <v>18.82</v>
      </c>
      <c r="K46" s="64">
        <f t="shared" si="20"/>
        <v>21.642999999999997</v>
      </c>
      <c r="L46" s="123">
        <f>SUMIF(price!A:A,E46,price!D:D)</f>
        <v>0</v>
      </c>
      <c r="M46" s="124"/>
      <c r="N46" s="20">
        <f t="shared" si="45"/>
        <v>0</v>
      </c>
      <c r="O46" s="16">
        <f t="shared" si="5"/>
        <v>-1</v>
      </c>
      <c r="P46" s="116">
        <f t="shared" si="6"/>
        <v>0</v>
      </c>
      <c r="Q46" s="21">
        <f t="shared" si="46"/>
        <v>0</v>
      </c>
      <c r="R46" s="16">
        <f t="shared" si="8"/>
        <v>-1</v>
      </c>
      <c r="S46" s="22">
        <f t="shared" si="9"/>
        <v>0</v>
      </c>
      <c r="T46" s="27"/>
      <c r="U46" s="21">
        <f t="shared" si="47"/>
        <v>0</v>
      </c>
      <c r="V46" s="189">
        <f t="shared" si="11"/>
        <v>-1</v>
      </c>
      <c r="W46" s="196" t="s">
        <v>4451</v>
      </c>
      <c r="X46" s="191" t="s">
        <v>4</v>
      </c>
      <c r="Y46" s="191" t="s">
        <v>4</v>
      </c>
      <c r="Z46" s="191" t="s">
        <v>4</v>
      </c>
      <c r="AA46" s="191" t="s">
        <v>4</v>
      </c>
      <c r="AB46" s="197" t="s">
        <v>4</v>
      </c>
      <c r="AC46" s="190">
        <f t="shared" si="48"/>
        <v>0</v>
      </c>
      <c r="AD46" s="73">
        <f t="shared" si="1"/>
        <v>0</v>
      </c>
      <c r="AF46" s="7" t="s">
        <v>4</v>
      </c>
      <c r="AG46" s="8" t="e">
        <f t="shared" si="49"/>
        <v>#VALUE!</v>
      </c>
      <c r="AH46" s="8" t="e">
        <f t="shared" si="50"/>
        <v>#VALUE!</v>
      </c>
      <c r="AI46" s="8" t="e">
        <f t="shared" si="51"/>
        <v>#VALUE!</v>
      </c>
      <c r="AJ46" s="8" t="e">
        <f t="shared" si="52"/>
        <v>#VALUE!</v>
      </c>
      <c r="AK46" s="9" t="s">
        <v>4</v>
      </c>
      <c r="AL46" s="7" t="e">
        <f t="shared" si="53"/>
        <v>#VALUE!</v>
      </c>
      <c r="AM46" s="99" t="e">
        <f t="shared" si="14"/>
        <v>#VALUE!</v>
      </c>
      <c r="AN46" s="7" t="s">
        <v>4</v>
      </c>
      <c r="AO46" s="8">
        <v>0</v>
      </c>
      <c r="AP46" s="8">
        <v>0</v>
      </c>
      <c r="AQ46" s="8">
        <v>0</v>
      </c>
      <c r="AR46" s="8">
        <v>0</v>
      </c>
      <c r="AS46" s="9" t="s">
        <v>4</v>
      </c>
      <c r="AT46" s="72">
        <f t="shared" si="15"/>
        <v>0</v>
      </c>
      <c r="AU46" s="99">
        <f t="shared" si="3"/>
        <v>0</v>
      </c>
      <c r="AV46" s="7" t="s">
        <v>4</v>
      </c>
      <c r="AW46" s="8">
        <v>0</v>
      </c>
      <c r="AX46" s="8">
        <v>0</v>
      </c>
      <c r="AY46" s="8">
        <v>0</v>
      </c>
      <c r="AZ46" s="8">
        <v>0</v>
      </c>
      <c r="BA46" s="9" t="s">
        <v>4</v>
      </c>
      <c r="BB46" s="72">
        <f t="shared" si="54"/>
        <v>0</v>
      </c>
      <c r="BC46" s="102">
        <f t="shared" si="26"/>
        <v>0</v>
      </c>
      <c r="BD46" s="94"/>
      <c r="BE46" s="11"/>
      <c r="BF46" s="11">
        <v>1</v>
      </c>
      <c r="BG46" s="11">
        <v>2</v>
      </c>
      <c r="BH46" s="11">
        <v>1</v>
      </c>
      <c r="BI46" s="104"/>
      <c r="BJ46" s="106">
        <f t="shared" si="55"/>
        <v>4</v>
      </c>
      <c r="BK46" s="84">
        <f>SUMIF(наличие!E:E,E46,наличие!G:G)</f>
        <v>0</v>
      </c>
      <c r="BL46" s="85">
        <f t="shared" si="56"/>
        <v>0</v>
      </c>
      <c r="BM46" s="85">
        <f t="shared" si="57"/>
        <v>0</v>
      </c>
      <c r="BN46" s="111">
        <f>SUMIF(BP:BP,E46,BW:BW)</f>
        <v>0</v>
      </c>
    </row>
    <row r="47" spans="1:66" s="10" customFormat="1" ht="144" customHeight="1" x14ac:dyDescent="0.25">
      <c r="A47" s="11">
        <v>44</v>
      </c>
      <c r="B47" s="11" t="s">
        <v>2060</v>
      </c>
      <c r="C47" s="11" t="s">
        <v>4074</v>
      </c>
      <c r="D47" s="107" t="s">
        <v>4175</v>
      </c>
      <c r="E47" s="108" t="s">
        <v>4265</v>
      </c>
      <c r="F47" s="109" t="s">
        <v>5</v>
      </c>
      <c r="G47" s="11" t="s">
        <v>4519</v>
      </c>
      <c r="H47" s="29"/>
      <c r="I47" s="14"/>
      <c r="J47" s="44">
        <v>16.600000000000001</v>
      </c>
      <c r="K47" s="64">
        <f t="shared" si="20"/>
        <v>19.09</v>
      </c>
      <c r="L47" s="123">
        <f>SUMIF(price!A:A,E47,price!D:D)</f>
        <v>0</v>
      </c>
      <c r="M47" s="124"/>
      <c r="N47" s="20">
        <f t="shared" si="45"/>
        <v>0</v>
      </c>
      <c r="O47" s="16">
        <f t="shared" si="5"/>
        <v>-1</v>
      </c>
      <c r="P47" s="116">
        <f t="shared" si="6"/>
        <v>0</v>
      </c>
      <c r="Q47" s="21">
        <f t="shared" si="46"/>
        <v>0</v>
      </c>
      <c r="R47" s="16">
        <f t="shared" si="8"/>
        <v>-1</v>
      </c>
      <c r="S47" s="22">
        <f t="shared" si="9"/>
        <v>0</v>
      </c>
      <c r="T47" s="27">
        <v>4330</v>
      </c>
      <c r="U47" s="21">
        <f t="shared" si="47"/>
        <v>0</v>
      </c>
      <c r="V47" s="189">
        <f t="shared" si="11"/>
        <v>-1</v>
      </c>
      <c r="W47" s="196" t="s">
        <v>4451</v>
      </c>
      <c r="X47" s="191" t="s">
        <v>4</v>
      </c>
      <c r="Y47" s="191" t="s">
        <v>4</v>
      </c>
      <c r="Z47" s="191" t="s">
        <v>4</v>
      </c>
      <c r="AA47" s="191" t="s">
        <v>4</v>
      </c>
      <c r="AB47" s="197" t="s">
        <v>4</v>
      </c>
      <c r="AC47" s="190">
        <f t="shared" si="48"/>
        <v>0</v>
      </c>
      <c r="AD47" s="73">
        <f t="shared" si="1"/>
        <v>0</v>
      </c>
      <c r="AF47" s="7" t="s">
        <v>4</v>
      </c>
      <c r="AG47" s="8" t="e">
        <f t="shared" si="49"/>
        <v>#VALUE!</v>
      </c>
      <c r="AH47" s="8" t="e">
        <f t="shared" si="50"/>
        <v>#VALUE!</v>
      </c>
      <c r="AI47" s="8" t="e">
        <f t="shared" si="51"/>
        <v>#VALUE!</v>
      </c>
      <c r="AJ47" s="8" t="e">
        <f t="shared" si="52"/>
        <v>#VALUE!</v>
      </c>
      <c r="AK47" s="9" t="s">
        <v>4</v>
      </c>
      <c r="AL47" s="7" t="e">
        <f t="shared" si="53"/>
        <v>#VALUE!</v>
      </c>
      <c r="AM47" s="99" t="e">
        <f t="shared" si="14"/>
        <v>#VALUE!</v>
      </c>
      <c r="AN47" s="7" t="s">
        <v>4</v>
      </c>
      <c r="AO47" s="8">
        <v>0</v>
      </c>
      <c r="AP47" s="8">
        <v>0</v>
      </c>
      <c r="AQ47" s="8">
        <v>0</v>
      </c>
      <c r="AR47" s="8">
        <v>0</v>
      </c>
      <c r="AS47" s="9" t="s">
        <v>4</v>
      </c>
      <c r="AT47" s="72">
        <f t="shared" si="15"/>
        <v>0</v>
      </c>
      <c r="AU47" s="99">
        <f t="shared" si="3"/>
        <v>0</v>
      </c>
      <c r="AV47" s="7" t="s">
        <v>4</v>
      </c>
      <c r="AW47" s="8">
        <v>0</v>
      </c>
      <c r="AX47" s="8">
        <v>0</v>
      </c>
      <c r="AY47" s="8">
        <v>0</v>
      </c>
      <c r="AZ47" s="8">
        <v>0</v>
      </c>
      <c r="BA47" s="9" t="s">
        <v>4</v>
      </c>
      <c r="BB47" s="72">
        <f t="shared" si="54"/>
        <v>0</v>
      </c>
      <c r="BC47" s="102">
        <f t="shared" si="26"/>
        <v>0</v>
      </c>
      <c r="BD47" s="94"/>
      <c r="BE47" s="11"/>
      <c r="BF47" s="11"/>
      <c r="BG47" s="11">
        <v>1</v>
      </c>
      <c r="BH47" s="11"/>
      <c r="BI47" s="104"/>
      <c r="BJ47" s="106">
        <f t="shared" si="55"/>
        <v>1</v>
      </c>
      <c r="BK47" s="84">
        <f>SUMIF(наличие!E:E,E47,наличие!G:G)</f>
        <v>0</v>
      </c>
      <c r="BL47" s="85">
        <f t="shared" si="56"/>
        <v>0</v>
      </c>
      <c r="BM47" s="85">
        <f t="shared" si="57"/>
        <v>0</v>
      </c>
      <c r="BN47" s="111">
        <f>SUMIF(BP:BP,E47,BW:BW)</f>
        <v>0</v>
      </c>
    </row>
    <row r="48" spans="1:66" s="10" customFormat="1" ht="144" customHeight="1" x14ac:dyDescent="0.25">
      <c r="A48" s="11">
        <v>45</v>
      </c>
      <c r="B48" s="11" t="s">
        <v>2060</v>
      </c>
      <c r="C48" s="11" t="s">
        <v>4074</v>
      </c>
      <c r="D48" s="107" t="s">
        <v>4175</v>
      </c>
      <c r="E48" s="108" t="s">
        <v>4265</v>
      </c>
      <c r="F48" s="109" t="s">
        <v>4364</v>
      </c>
      <c r="G48" s="11" t="s">
        <v>4520</v>
      </c>
      <c r="H48" s="29"/>
      <c r="I48" s="14"/>
      <c r="J48" s="44">
        <v>16.600000000000001</v>
      </c>
      <c r="K48" s="64">
        <f t="shared" si="20"/>
        <v>19.09</v>
      </c>
      <c r="L48" s="123">
        <f>SUMIF(price!A:A,E48,price!D:D)</f>
        <v>0</v>
      </c>
      <c r="M48" s="124"/>
      <c r="N48" s="20">
        <f t="shared" si="45"/>
        <v>0</v>
      </c>
      <c r="O48" s="16">
        <f t="shared" si="5"/>
        <v>-1</v>
      </c>
      <c r="P48" s="116">
        <f t="shared" si="6"/>
        <v>0</v>
      </c>
      <c r="Q48" s="21">
        <f t="shared" si="46"/>
        <v>0</v>
      </c>
      <c r="R48" s="16">
        <f t="shared" si="8"/>
        <v>-1</v>
      </c>
      <c r="S48" s="22">
        <f t="shared" si="9"/>
        <v>0</v>
      </c>
      <c r="T48" s="27">
        <v>4330</v>
      </c>
      <c r="U48" s="21">
        <f t="shared" si="47"/>
        <v>0</v>
      </c>
      <c r="V48" s="189">
        <f t="shared" si="11"/>
        <v>-1</v>
      </c>
      <c r="W48" s="196" t="s">
        <v>4451</v>
      </c>
      <c r="X48" s="191" t="s">
        <v>4</v>
      </c>
      <c r="Y48" s="191" t="s">
        <v>4</v>
      </c>
      <c r="Z48" s="191" t="s">
        <v>4</v>
      </c>
      <c r="AA48" s="191" t="s">
        <v>4</v>
      </c>
      <c r="AB48" s="197" t="s">
        <v>4</v>
      </c>
      <c r="AC48" s="190">
        <f t="shared" si="48"/>
        <v>0</v>
      </c>
      <c r="AD48" s="73">
        <f t="shared" si="1"/>
        <v>0</v>
      </c>
      <c r="AF48" s="7" t="s">
        <v>4</v>
      </c>
      <c r="AG48" s="8" t="e">
        <f t="shared" si="49"/>
        <v>#VALUE!</v>
      </c>
      <c r="AH48" s="8" t="e">
        <f t="shared" si="50"/>
        <v>#VALUE!</v>
      </c>
      <c r="AI48" s="8" t="e">
        <f t="shared" si="51"/>
        <v>#VALUE!</v>
      </c>
      <c r="AJ48" s="8" t="e">
        <f t="shared" si="52"/>
        <v>#VALUE!</v>
      </c>
      <c r="AK48" s="9" t="s">
        <v>4</v>
      </c>
      <c r="AL48" s="7" t="e">
        <f t="shared" si="53"/>
        <v>#VALUE!</v>
      </c>
      <c r="AM48" s="99" t="e">
        <f t="shared" si="14"/>
        <v>#VALUE!</v>
      </c>
      <c r="AN48" s="7" t="s">
        <v>4</v>
      </c>
      <c r="AO48" s="8">
        <v>0</v>
      </c>
      <c r="AP48" s="8">
        <v>0</v>
      </c>
      <c r="AQ48" s="8">
        <v>0</v>
      </c>
      <c r="AR48" s="8">
        <v>0</v>
      </c>
      <c r="AS48" s="9" t="s">
        <v>4</v>
      </c>
      <c r="AT48" s="72">
        <f t="shared" si="15"/>
        <v>0</v>
      </c>
      <c r="AU48" s="99">
        <f t="shared" si="3"/>
        <v>0</v>
      </c>
      <c r="AV48" s="7" t="s">
        <v>4</v>
      </c>
      <c r="AW48" s="8">
        <v>0</v>
      </c>
      <c r="AX48" s="8">
        <v>0</v>
      </c>
      <c r="AY48" s="8">
        <v>0</v>
      </c>
      <c r="AZ48" s="8">
        <v>0</v>
      </c>
      <c r="BA48" s="9" t="s">
        <v>4</v>
      </c>
      <c r="BB48" s="72">
        <f t="shared" si="54"/>
        <v>0</v>
      </c>
      <c r="BC48" s="102">
        <f t="shared" si="26"/>
        <v>0</v>
      </c>
      <c r="BD48" s="94"/>
      <c r="BE48" s="11"/>
      <c r="BF48" s="11"/>
      <c r="BG48" s="11"/>
      <c r="BH48" s="11"/>
      <c r="BI48" s="104"/>
      <c r="BJ48" s="106">
        <f t="shared" si="55"/>
        <v>0</v>
      </c>
      <c r="BK48" s="84">
        <f>SUMIF(наличие!E:E,E48,наличие!G:G)</f>
        <v>0</v>
      </c>
      <c r="BL48" s="85">
        <f t="shared" si="56"/>
        <v>0</v>
      </c>
      <c r="BM48" s="85">
        <f t="shared" si="57"/>
        <v>0</v>
      </c>
      <c r="BN48" s="111">
        <f>SUMIF(BP:BP,E48,BW:BW)</f>
        <v>0</v>
      </c>
    </row>
    <row r="49" spans="1:66" s="10" customFormat="1" ht="144" customHeight="1" x14ac:dyDescent="0.25">
      <c r="A49" s="11">
        <v>46</v>
      </c>
      <c r="B49" s="11" t="s">
        <v>2060</v>
      </c>
      <c r="C49" s="11" t="s">
        <v>4074</v>
      </c>
      <c r="D49" s="107" t="s">
        <v>4175</v>
      </c>
      <c r="E49" s="108" t="s">
        <v>4265</v>
      </c>
      <c r="F49" s="109" t="s">
        <v>4363</v>
      </c>
      <c r="G49" s="11" t="s">
        <v>4521</v>
      </c>
      <c r="H49" s="29"/>
      <c r="I49" s="14"/>
      <c r="J49" s="44">
        <v>16.600000000000001</v>
      </c>
      <c r="K49" s="64">
        <f t="shared" si="20"/>
        <v>19.09</v>
      </c>
      <c r="L49" s="123">
        <f>SUMIF(price!A:A,E49,price!D:D)</f>
        <v>0</v>
      </c>
      <c r="M49" s="124"/>
      <c r="N49" s="20">
        <f t="shared" si="45"/>
        <v>0</v>
      </c>
      <c r="O49" s="16">
        <f>(M49-K49)/K49</f>
        <v>-1</v>
      </c>
      <c r="P49" s="116">
        <f>ROUND(M49*0.55,1)</f>
        <v>0</v>
      </c>
      <c r="Q49" s="21">
        <f t="shared" si="46"/>
        <v>0</v>
      </c>
      <c r="R49" s="16">
        <f>(P49-K49)/K49</f>
        <v>-1</v>
      </c>
      <c r="S49" s="22">
        <f>ROUND(P49*0.8,1)</f>
        <v>0</v>
      </c>
      <c r="T49" s="27"/>
      <c r="U49" s="21">
        <f>S49*$I$1</f>
        <v>0</v>
      </c>
      <c r="V49" s="189">
        <f>(S49-K49)/K49</f>
        <v>-1</v>
      </c>
      <c r="W49" s="196" t="s">
        <v>4451</v>
      </c>
      <c r="X49" s="191" t="s">
        <v>4</v>
      </c>
      <c r="Y49" s="191" t="s">
        <v>4</v>
      </c>
      <c r="Z49" s="191" t="s">
        <v>4</v>
      </c>
      <c r="AA49" s="191" t="s">
        <v>4</v>
      </c>
      <c r="AB49" s="197" t="s">
        <v>4</v>
      </c>
      <c r="AC49" s="190">
        <f>SUM(W49:AB49)</f>
        <v>0</v>
      </c>
      <c r="AD49" s="73">
        <f t="shared" si="1"/>
        <v>0</v>
      </c>
      <c r="AF49" s="7" t="s">
        <v>4</v>
      </c>
      <c r="AG49" s="8" t="e">
        <f t="shared" ref="AG49:AJ52" si="60">BE49+X49-AO49-AW49</f>
        <v>#VALUE!</v>
      </c>
      <c r="AH49" s="8" t="e">
        <f t="shared" si="60"/>
        <v>#VALUE!</v>
      </c>
      <c r="AI49" s="8" t="e">
        <f t="shared" si="60"/>
        <v>#VALUE!</v>
      </c>
      <c r="AJ49" s="8" t="e">
        <f t="shared" si="60"/>
        <v>#VALUE!</v>
      </c>
      <c r="AK49" s="9" t="s">
        <v>4</v>
      </c>
      <c r="AL49" s="7" t="e">
        <f>SUM(AF49:AK49)</f>
        <v>#VALUE!</v>
      </c>
      <c r="AM49" s="99" t="e">
        <f>AL49*K49</f>
        <v>#VALUE!</v>
      </c>
      <c r="AN49" s="7" t="s">
        <v>4</v>
      </c>
      <c r="AO49" s="8">
        <v>0</v>
      </c>
      <c r="AP49" s="8">
        <v>0</v>
      </c>
      <c r="AQ49" s="8">
        <v>0</v>
      </c>
      <c r="AR49" s="8">
        <v>0</v>
      </c>
      <c r="AS49" s="9" t="s">
        <v>4</v>
      </c>
      <c r="AT49" s="72">
        <f t="shared" si="15"/>
        <v>0</v>
      </c>
      <c r="AU49" s="99">
        <f t="shared" si="3"/>
        <v>0</v>
      </c>
      <c r="AV49" s="7" t="s">
        <v>4</v>
      </c>
      <c r="AW49" s="8">
        <v>0</v>
      </c>
      <c r="AX49" s="8">
        <v>0</v>
      </c>
      <c r="AY49" s="8">
        <v>0</v>
      </c>
      <c r="AZ49" s="8">
        <v>0</v>
      </c>
      <c r="BA49" s="9" t="s">
        <v>4</v>
      </c>
      <c r="BB49" s="72">
        <f>SUM(AV49:BA49)</f>
        <v>0</v>
      </c>
      <c r="BC49" s="102">
        <f t="shared" si="26"/>
        <v>0</v>
      </c>
      <c r="BD49" s="94"/>
      <c r="BE49" s="11"/>
      <c r="BF49" s="11">
        <v>1</v>
      </c>
      <c r="BG49" s="11"/>
      <c r="BH49" s="11"/>
      <c r="BI49" s="104"/>
      <c r="BJ49" s="106">
        <f>SUM(BD49:BI49)</f>
        <v>1</v>
      </c>
      <c r="BK49" s="84">
        <f>SUMIF(наличие!E:E,E49,наличие!G:G)</f>
        <v>0</v>
      </c>
      <c r="BL49" s="85">
        <f>AT49*N49</f>
        <v>0</v>
      </c>
      <c r="BM49" s="85">
        <f>BB49*N49</f>
        <v>0</v>
      </c>
      <c r="BN49" s="111">
        <f>SUMIF(BP:BP,E49,BW:BW)</f>
        <v>0</v>
      </c>
    </row>
    <row r="50" spans="1:66" s="10" customFormat="1" ht="144" customHeight="1" x14ac:dyDescent="0.25">
      <c r="A50" s="11">
        <v>47</v>
      </c>
      <c r="B50" s="11" t="s">
        <v>3395</v>
      </c>
      <c r="C50" s="11" t="s">
        <v>4075</v>
      </c>
      <c r="D50" s="107" t="s">
        <v>4176</v>
      </c>
      <c r="E50" s="108" t="s">
        <v>4266</v>
      </c>
      <c r="F50" s="109" t="s">
        <v>5</v>
      </c>
      <c r="G50" s="11" t="s">
        <v>4522</v>
      </c>
      <c r="H50" s="29"/>
      <c r="I50" s="14"/>
      <c r="J50" s="44">
        <v>16.350000000000001</v>
      </c>
      <c r="K50" s="64">
        <f t="shared" si="20"/>
        <v>18.802499999999998</v>
      </c>
      <c r="L50" s="123">
        <f>SUMIF(price!A:A,E50,price!D:D)</f>
        <v>0</v>
      </c>
      <c r="M50" s="124"/>
      <c r="N50" s="20">
        <f t="shared" si="45"/>
        <v>0</v>
      </c>
      <c r="O50" s="16">
        <f>(M50-K50)/K50</f>
        <v>-1</v>
      </c>
      <c r="P50" s="116">
        <f>ROUND(M50*0.55,1)</f>
        <v>0</v>
      </c>
      <c r="Q50" s="21">
        <f t="shared" si="46"/>
        <v>0</v>
      </c>
      <c r="R50" s="16">
        <f>(P50-K50)/K50</f>
        <v>-1</v>
      </c>
      <c r="S50" s="22">
        <f>ROUND(P50*0.8,1)</f>
        <v>0</v>
      </c>
      <c r="T50" s="27"/>
      <c r="U50" s="21">
        <f>S50*$I$1</f>
        <v>0</v>
      </c>
      <c r="V50" s="189">
        <f>(S50-K50)/K50</f>
        <v>-1</v>
      </c>
      <c r="W50" s="196" t="s">
        <v>4</v>
      </c>
      <c r="X50" s="191" t="s">
        <v>4451</v>
      </c>
      <c r="Y50" s="191" t="s">
        <v>4451</v>
      </c>
      <c r="Z50" s="191" t="s">
        <v>4451</v>
      </c>
      <c r="AA50" s="191" t="s">
        <v>4451</v>
      </c>
      <c r="AB50" s="197" t="s">
        <v>4</v>
      </c>
      <c r="AC50" s="190">
        <f>SUM(W50:AB50)</f>
        <v>0</v>
      </c>
      <c r="AD50" s="73">
        <f t="shared" si="1"/>
        <v>0</v>
      </c>
      <c r="AF50" s="7" t="s">
        <v>4</v>
      </c>
      <c r="AG50" s="8" t="e">
        <f t="shared" si="60"/>
        <v>#VALUE!</v>
      </c>
      <c r="AH50" s="8" t="e">
        <f t="shared" si="60"/>
        <v>#VALUE!</v>
      </c>
      <c r="AI50" s="8" t="e">
        <f t="shared" si="60"/>
        <v>#VALUE!</v>
      </c>
      <c r="AJ50" s="8" t="e">
        <f t="shared" si="60"/>
        <v>#VALUE!</v>
      </c>
      <c r="AK50" s="9" t="s">
        <v>4</v>
      </c>
      <c r="AL50" s="7" t="e">
        <f>SUM(AF50:AK50)</f>
        <v>#VALUE!</v>
      </c>
      <c r="AM50" s="99" t="e">
        <f>AL50*K50</f>
        <v>#VALUE!</v>
      </c>
      <c r="AN50" s="7" t="s">
        <v>4</v>
      </c>
      <c r="AO50" s="8">
        <v>0</v>
      </c>
      <c r="AP50" s="8">
        <v>0</v>
      </c>
      <c r="AQ50" s="8">
        <v>0</v>
      </c>
      <c r="AR50" s="8">
        <v>0</v>
      </c>
      <c r="AS50" s="9" t="s">
        <v>4</v>
      </c>
      <c r="AT50" s="72">
        <f t="shared" si="15"/>
        <v>0</v>
      </c>
      <c r="AU50" s="99">
        <f t="shared" si="3"/>
        <v>0</v>
      </c>
      <c r="AV50" s="7" t="s">
        <v>4</v>
      </c>
      <c r="AW50" s="8">
        <v>0</v>
      </c>
      <c r="AX50" s="8">
        <v>0</v>
      </c>
      <c r="AY50" s="8">
        <v>0</v>
      </c>
      <c r="AZ50" s="8">
        <v>0</v>
      </c>
      <c r="BA50" s="9" t="s">
        <v>4</v>
      </c>
      <c r="BB50" s="72">
        <f>SUM(AV50:BA50)</f>
        <v>0</v>
      </c>
      <c r="BC50" s="102">
        <f t="shared" si="26"/>
        <v>0</v>
      </c>
      <c r="BD50" s="94"/>
      <c r="BE50" s="11"/>
      <c r="BF50" s="11">
        <v>1</v>
      </c>
      <c r="BG50" s="11">
        <v>1</v>
      </c>
      <c r="BH50" s="11"/>
      <c r="BI50" s="104"/>
      <c r="BJ50" s="106">
        <f>SUM(BD50:BI50)</f>
        <v>2</v>
      </c>
      <c r="BK50" s="84">
        <f>SUMIF(наличие!E:E,E50,наличие!G:G)</f>
        <v>0</v>
      </c>
      <c r="BL50" s="85">
        <f>AT50*N50</f>
        <v>0</v>
      </c>
      <c r="BM50" s="85">
        <f>BB50*N50</f>
        <v>0</v>
      </c>
      <c r="BN50" s="111">
        <f>SUMIF(BP:BP,E50,BW:BW)</f>
        <v>0</v>
      </c>
    </row>
    <row r="51" spans="1:66" s="10" customFormat="1" ht="144" customHeight="1" x14ac:dyDescent="0.25">
      <c r="A51" s="11">
        <v>48</v>
      </c>
      <c r="B51" s="11" t="s">
        <v>3395</v>
      </c>
      <c r="C51" s="11" t="s">
        <v>4075</v>
      </c>
      <c r="D51" s="107" t="s">
        <v>4176</v>
      </c>
      <c r="E51" s="108" t="s">
        <v>4266</v>
      </c>
      <c r="F51" s="109" t="s">
        <v>4370</v>
      </c>
      <c r="G51" s="11" t="s">
        <v>4523</v>
      </c>
      <c r="H51" s="29"/>
      <c r="I51" s="14"/>
      <c r="J51" s="44">
        <v>16.350000000000001</v>
      </c>
      <c r="K51" s="64">
        <f t="shared" si="20"/>
        <v>18.802499999999998</v>
      </c>
      <c r="L51" s="123">
        <f>SUMIF(price!A:A,E51,price!D:D)</f>
        <v>0</v>
      </c>
      <c r="M51" s="124"/>
      <c r="N51" s="20">
        <f t="shared" ref="N51:N87" si="61">M51*$K$1</f>
        <v>0</v>
      </c>
      <c r="O51" s="16">
        <f>(M51-K51)/K51</f>
        <v>-1</v>
      </c>
      <c r="P51" s="116">
        <f>ROUND(M51*0.55,1)</f>
        <v>0</v>
      </c>
      <c r="Q51" s="21">
        <f t="shared" si="46"/>
        <v>0</v>
      </c>
      <c r="R51" s="16">
        <f>(P51-K51)/K51</f>
        <v>-1</v>
      </c>
      <c r="S51" s="22">
        <f>ROUND(P51*0.8,1)</f>
        <v>0</v>
      </c>
      <c r="T51" s="27">
        <v>5263</v>
      </c>
      <c r="U51" s="21">
        <f>S51*$I$1</f>
        <v>0</v>
      </c>
      <c r="V51" s="189">
        <f>(S51-K51)/K51</f>
        <v>-1</v>
      </c>
      <c r="W51" s="196" t="s">
        <v>4</v>
      </c>
      <c r="X51" s="191" t="s">
        <v>4451</v>
      </c>
      <c r="Y51" s="191" t="s">
        <v>4451</v>
      </c>
      <c r="Z51" s="191" t="s">
        <v>4451</v>
      </c>
      <c r="AA51" s="191" t="s">
        <v>4451</v>
      </c>
      <c r="AB51" s="197" t="s">
        <v>4</v>
      </c>
      <c r="AC51" s="190">
        <f>SUM(W51:AB51)</f>
        <v>0</v>
      </c>
      <c r="AD51" s="73">
        <f t="shared" si="1"/>
        <v>0</v>
      </c>
      <c r="AF51" s="7" t="s">
        <v>4</v>
      </c>
      <c r="AG51" s="8" t="e">
        <f t="shared" si="60"/>
        <v>#VALUE!</v>
      </c>
      <c r="AH51" s="8" t="e">
        <f t="shared" si="60"/>
        <v>#VALUE!</v>
      </c>
      <c r="AI51" s="8" t="e">
        <f t="shared" si="60"/>
        <v>#VALUE!</v>
      </c>
      <c r="AJ51" s="8" t="e">
        <f t="shared" si="60"/>
        <v>#VALUE!</v>
      </c>
      <c r="AK51" s="9" t="s">
        <v>4</v>
      </c>
      <c r="AL51" s="7" t="e">
        <f>SUM(AF51:AK51)</f>
        <v>#VALUE!</v>
      </c>
      <c r="AM51" s="99" t="e">
        <f>AL51*K51</f>
        <v>#VALUE!</v>
      </c>
      <c r="AN51" s="7" t="s">
        <v>4</v>
      </c>
      <c r="AO51" s="8">
        <v>0</v>
      </c>
      <c r="AP51" s="8">
        <v>0</v>
      </c>
      <c r="AQ51" s="8">
        <v>0</v>
      </c>
      <c r="AR51" s="8">
        <v>0</v>
      </c>
      <c r="AS51" s="9" t="s">
        <v>4</v>
      </c>
      <c r="AT51" s="72">
        <f t="shared" si="15"/>
        <v>0</v>
      </c>
      <c r="AU51" s="99">
        <f t="shared" si="3"/>
        <v>0</v>
      </c>
      <c r="AV51" s="7" t="s">
        <v>4</v>
      </c>
      <c r="AW51" s="8">
        <v>0</v>
      </c>
      <c r="AX51" s="8">
        <v>0</v>
      </c>
      <c r="AY51" s="8">
        <v>0</v>
      </c>
      <c r="AZ51" s="8">
        <v>0</v>
      </c>
      <c r="BA51" s="9" t="s">
        <v>4</v>
      </c>
      <c r="BB51" s="72">
        <f>SUM(AV51:BA51)</f>
        <v>0</v>
      </c>
      <c r="BC51" s="102">
        <f t="shared" si="26"/>
        <v>0</v>
      </c>
      <c r="BD51" s="94"/>
      <c r="BE51" s="11"/>
      <c r="BF51" s="11"/>
      <c r="BG51" s="11">
        <v>1</v>
      </c>
      <c r="BH51" s="11">
        <v>1</v>
      </c>
      <c r="BI51" s="104"/>
      <c r="BJ51" s="106">
        <f>SUM(BD51:BI51)</f>
        <v>2</v>
      </c>
      <c r="BK51" s="84">
        <f>SUMIF(наличие!E:E,E51,наличие!G:G)</f>
        <v>0</v>
      </c>
      <c r="BL51" s="85">
        <f>AT51*N51</f>
        <v>0</v>
      </c>
      <c r="BM51" s="85">
        <f>BB51*N51</f>
        <v>0</v>
      </c>
      <c r="BN51" s="111">
        <f>SUMIF(BP:BP,E51,BW:BW)</f>
        <v>0</v>
      </c>
    </row>
    <row r="52" spans="1:66" s="10" customFormat="1" ht="144" customHeight="1" x14ac:dyDescent="0.25">
      <c r="A52" s="11">
        <v>49</v>
      </c>
      <c r="B52" s="11" t="s">
        <v>3427</v>
      </c>
      <c r="C52" s="11" t="s">
        <v>4076</v>
      </c>
      <c r="D52" s="107" t="s">
        <v>4177</v>
      </c>
      <c r="E52" s="108" t="s">
        <v>4267</v>
      </c>
      <c r="F52" s="109" t="s">
        <v>4371</v>
      </c>
      <c r="G52" s="11" t="s">
        <v>4524</v>
      </c>
      <c r="H52" s="29"/>
      <c r="I52" s="14"/>
      <c r="J52" s="44">
        <v>51.3</v>
      </c>
      <c r="K52" s="64">
        <f t="shared" si="20"/>
        <v>58.99499999999999</v>
      </c>
      <c r="L52" s="123">
        <f>SUMIF(price!A:A,E52,price!D:D)</f>
        <v>0</v>
      </c>
      <c r="M52" s="124"/>
      <c r="N52" s="20">
        <f t="shared" si="61"/>
        <v>0</v>
      </c>
      <c r="O52" s="16">
        <f>(M52-K52)/K52</f>
        <v>-1</v>
      </c>
      <c r="P52" s="116">
        <f>ROUND(M52*0.55,1)</f>
        <v>0</v>
      </c>
      <c r="Q52" s="21">
        <f t="shared" si="46"/>
        <v>0</v>
      </c>
      <c r="R52" s="16">
        <f>(P52-K52)/K52</f>
        <v>-1</v>
      </c>
      <c r="S52" s="22">
        <f>ROUND(P52*0.8,1)</f>
        <v>0</v>
      </c>
      <c r="T52" s="27">
        <v>5263</v>
      </c>
      <c r="U52" s="21">
        <f>S52*$I$1</f>
        <v>0</v>
      </c>
      <c r="V52" s="189">
        <f>(S52-K52)/K52</f>
        <v>-1</v>
      </c>
      <c r="W52" s="196" t="s">
        <v>4</v>
      </c>
      <c r="X52" s="191" t="s">
        <v>4451</v>
      </c>
      <c r="Y52" s="191" t="s">
        <v>4451</v>
      </c>
      <c r="Z52" s="191" t="s">
        <v>4451</v>
      </c>
      <c r="AA52" s="191" t="s">
        <v>4451</v>
      </c>
      <c r="AB52" s="197" t="s">
        <v>4</v>
      </c>
      <c r="AC52" s="190">
        <f>SUM(W52:AB52)</f>
        <v>0</v>
      </c>
      <c r="AD52" s="73">
        <f t="shared" si="1"/>
        <v>0</v>
      </c>
      <c r="AF52" s="7" t="s">
        <v>4</v>
      </c>
      <c r="AG52" s="8" t="e">
        <f t="shared" si="60"/>
        <v>#VALUE!</v>
      </c>
      <c r="AH52" s="8" t="e">
        <f t="shared" si="60"/>
        <v>#VALUE!</v>
      </c>
      <c r="AI52" s="8" t="e">
        <f t="shared" si="60"/>
        <v>#VALUE!</v>
      </c>
      <c r="AJ52" s="8" t="e">
        <f t="shared" si="60"/>
        <v>#VALUE!</v>
      </c>
      <c r="AK52" s="9" t="s">
        <v>4</v>
      </c>
      <c r="AL52" s="7" t="e">
        <f>SUM(AF52:AK52)</f>
        <v>#VALUE!</v>
      </c>
      <c r="AM52" s="99" t="e">
        <f>AL52*K52</f>
        <v>#VALUE!</v>
      </c>
      <c r="AN52" s="7" t="s">
        <v>4</v>
      </c>
      <c r="AO52" s="8">
        <v>0</v>
      </c>
      <c r="AP52" s="8">
        <v>0</v>
      </c>
      <c r="AQ52" s="8">
        <v>1</v>
      </c>
      <c r="AR52" s="8">
        <v>1</v>
      </c>
      <c r="AS52" s="9" t="s">
        <v>4</v>
      </c>
      <c r="AT52" s="72">
        <f t="shared" si="15"/>
        <v>2</v>
      </c>
      <c r="AU52" s="99">
        <f t="shared" si="3"/>
        <v>102.6</v>
      </c>
      <c r="AV52" s="7" t="s">
        <v>4</v>
      </c>
      <c r="AW52" s="8">
        <v>0</v>
      </c>
      <c r="AX52" s="8">
        <v>0</v>
      </c>
      <c r="AY52" s="8">
        <v>0</v>
      </c>
      <c r="AZ52" s="8">
        <v>0</v>
      </c>
      <c r="BA52" s="9" t="s">
        <v>4</v>
      </c>
      <c r="BB52" s="72">
        <f>SUM(AV52:BA52)</f>
        <v>0</v>
      </c>
      <c r="BC52" s="102">
        <f t="shared" si="26"/>
        <v>0</v>
      </c>
      <c r="BD52" s="94"/>
      <c r="BE52" s="11"/>
      <c r="BF52" s="11"/>
      <c r="BG52" s="11"/>
      <c r="BH52" s="11"/>
      <c r="BI52" s="104"/>
      <c r="BJ52" s="106">
        <f>SUM(BD52:BI52)</f>
        <v>0</v>
      </c>
      <c r="BK52" s="84">
        <f>SUMIF(наличие!E:E,E52,наличие!G:G)</f>
        <v>0</v>
      </c>
      <c r="BL52" s="85">
        <f>AT52*N52</f>
        <v>0</v>
      </c>
      <c r="BM52" s="85">
        <f>BB52*N52</f>
        <v>0</v>
      </c>
      <c r="BN52" s="111">
        <f>SUMIF(BP:BP,E52,BW:BW)</f>
        <v>0</v>
      </c>
    </row>
    <row r="53" spans="1:66" s="10" customFormat="1" ht="144" customHeight="1" x14ac:dyDescent="0.25">
      <c r="A53" s="11">
        <v>50</v>
      </c>
      <c r="B53" s="11" t="s">
        <v>3427</v>
      </c>
      <c r="C53" s="11" t="s">
        <v>4076</v>
      </c>
      <c r="D53" s="107" t="s">
        <v>4177</v>
      </c>
      <c r="E53" s="108" t="s">
        <v>4267</v>
      </c>
      <c r="F53" s="109" t="s">
        <v>4372</v>
      </c>
      <c r="G53" s="11" t="s">
        <v>4525</v>
      </c>
      <c r="H53" s="29"/>
      <c r="I53" s="14"/>
      <c r="J53" s="44">
        <v>51.3</v>
      </c>
      <c r="K53" s="64">
        <f>J53*1.15</f>
        <v>58.99499999999999</v>
      </c>
      <c r="L53" s="123">
        <f>SUMIF(price!A:A,E53,price!D:D)</f>
        <v>0</v>
      </c>
      <c r="M53" s="124"/>
      <c r="N53" s="20">
        <f>M53*$K$1</f>
        <v>0</v>
      </c>
      <c r="O53" s="16">
        <f>(M53-K53)/K53</f>
        <v>-1</v>
      </c>
      <c r="P53" s="116">
        <f>ROUND(M53*0.55,1)</f>
        <v>0</v>
      </c>
      <c r="Q53" s="21">
        <f>P53*$I$1</f>
        <v>0</v>
      </c>
      <c r="R53" s="16">
        <f>(P53-K53)/K53</f>
        <v>-1</v>
      </c>
      <c r="S53" s="22">
        <f>ROUND(P53*0.8,1)</f>
        <v>0</v>
      </c>
      <c r="T53" s="27">
        <v>5263</v>
      </c>
      <c r="U53" s="21">
        <f>S53*$I$1</f>
        <v>0</v>
      </c>
      <c r="V53" s="189">
        <f>(S53-K53)/K53</f>
        <v>-1</v>
      </c>
      <c r="W53" s="196" t="s">
        <v>4</v>
      </c>
      <c r="X53" s="191" t="s">
        <v>4451</v>
      </c>
      <c r="Y53" s="191" t="s">
        <v>4451</v>
      </c>
      <c r="Z53" s="191" t="s">
        <v>4451</v>
      </c>
      <c r="AA53" s="191" t="s">
        <v>4451</v>
      </c>
      <c r="AB53" s="197" t="s">
        <v>4</v>
      </c>
      <c r="AC53" s="190">
        <f>SUM(W53:AB53)</f>
        <v>0</v>
      </c>
      <c r="AD53" s="73">
        <f>AC53*J53</f>
        <v>0</v>
      </c>
      <c r="AF53" s="7" t="s">
        <v>4</v>
      </c>
      <c r="AG53" s="8" t="e">
        <f>BE53+X53-AO53-AW53</f>
        <v>#VALUE!</v>
      </c>
      <c r="AH53" s="8" t="e">
        <f>BF53+Y53-AP53-AX53</f>
        <v>#VALUE!</v>
      </c>
      <c r="AI53" s="8" t="e">
        <f>BG53+Z53-AQ53-AY53</f>
        <v>#VALUE!</v>
      </c>
      <c r="AJ53" s="8" t="e">
        <f>BH53+AA53-AR53-AZ53</f>
        <v>#VALUE!</v>
      </c>
      <c r="AK53" s="9" t="s">
        <v>4</v>
      </c>
      <c r="AL53" s="7" t="e">
        <f>SUM(AF53:AK53)</f>
        <v>#VALUE!</v>
      </c>
      <c r="AM53" s="99" t="e">
        <f>AL53*K53</f>
        <v>#VALUE!</v>
      </c>
      <c r="AN53" s="7" t="s">
        <v>4</v>
      </c>
      <c r="AO53" s="8">
        <v>0</v>
      </c>
      <c r="AP53" s="8">
        <v>0</v>
      </c>
      <c r="AQ53" s="8">
        <v>0</v>
      </c>
      <c r="AR53" s="8">
        <v>0</v>
      </c>
      <c r="AS53" s="9" t="s">
        <v>4</v>
      </c>
      <c r="AT53" s="72">
        <f>SUM(AN53:AS53)</f>
        <v>0</v>
      </c>
      <c r="AU53" s="99">
        <f>AT53*J53</f>
        <v>0</v>
      </c>
      <c r="AV53" s="7" t="s">
        <v>4</v>
      </c>
      <c r="AW53" s="8">
        <v>0</v>
      </c>
      <c r="AX53" s="8">
        <v>0</v>
      </c>
      <c r="AY53" s="8">
        <v>0</v>
      </c>
      <c r="AZ53" s="8">
        <v>0</v>
      </c>
      <c r="BA53" s="9" t="s">
        <v>4</v>
      </c>
      <c r="BB53" s="72">
        <f>SUM(AV53:BA53)</f>
        <v>0</v>
      </c>
      <c r="BC53" s="102">
        <f>BB53*J53</f>
        <v>0</v>
      </c>
      <c r="BD53" s="94"/>
      <c r="BE53" s="11"/>
      <c r="BF53" s="11">
        <v>1</v>
      </c>
      <c r="BG53" s="11"/>
      <c r="BH53" s="11"/>
      <c r="BI53" s="104"/>
      <c r="BJ53" s="106">
        <f>SUM(BD53:BI53)</f>
        <v>1</v>
      </c>
      <c r="BK53" s="84">
        <f>SUMIF(наличие!E:E,E53,наличие!G:G)</f>
        <v>0</v>
      </c>
      <c r="BL53" s="85">
        <f>AT53*N53</f>
        <v>0</v>
      </c>
      <c r="BM53" s="85">
        <f>BB53*N53</f>
        <v>0</v>
      </c>
      <c r="BN53" s="111">
        <f>SUMIF(BP:BP,E53,BW:BW)</f>
        <v>0</v>
      </c>
    </row>
    <row r="54" spans="1:66" s="10" customFormat="1" ht="144" customHeight="1" x14ac:dyDescent="0.25">
      <c r="A54" s="11">
        <v>51</v>
      </c>
      <c r="B54" s="11" t="s">
        <v>3427</v>
      </c>
      <c r="C54" s="11" t="s">
        <v>4077</v>
      </c>
      <c r="D54" s="107" t="s">
        <v>4178</v>
      </c>
      <c r="E54" s="108" t="s">
        <v>4268</v>
      </c>
      <c r="F54" s="109" t="s">
        <v>4373</v>
      </c>
      <c r="G54" s="11" t="s">
        <v>4526</v>
      </c>
      <c r="H54" s="29"/>
      <c r="I54" s="14"/>
      <c r="J54" s="44">
        <v>40.200000000000003</v>
      </c>
      <c r="K54" s="64">
        <f t="shared" si="20"/>
        <v>46.23</v>
      </c>
      <c r="L54" s="123">
        <f>SUMIF(price!A:A,E54,price!D:D)</f>
        <v>0</v>
      </c>
      <c r="M54" s="124"/>
      <c r="N54" s="20">
        <f t="shared" si="61"/>
        <v>0</v>
      </c>
      <c r="O54" s="16">
        <f t="shared" ref="O54:O87" si="62">(M54-K54)/K54</f>
        <v>-1</v>
      </c>
      <c r="P54" s="116">
        <f t="shared" ref="P54:P87" si="63">ROUND(M54*0.55,1)</f>
        <v>0</v>
      </c>
      <c r="Q54" s="21">
        <f t="shared" si="46"/>
        <v>0</v>
      </c>
      <c r="R54" s="16">
        <f t="shared" ref="R54:R87" si="64">(P54-K54)/K54</f>
        <v>-1</v>
      </c>
      <c r="S54" s="22">
        <f t="shared" ref="S54:S87" si="65">ROUND(P54*0.8,1)</f>
        <v>0</v>
      </c>
      <c r="T54" s="27"/>
      <c r="U54" s="21">
        <f t="shared" ref="U54:U87" si="66">S54*$I$1</f>
        <v>0</v>
      </c>
      <c r="V54" s="189">
        <f t="shared" ref="V54:V87" si="67">(S54-K54)/K54</f>
        <v>-1</v>
      </c>
      <c r="W54" s="196" t="s">
        <v>4</v>
      </c>
      <c r="X54" s="191" t="s">
        <v>4451</v>
      </c>
      <c r="Y54" s="191" t="s">
        <v>4451</v>
      </c>
      <c r="Z54" s="191" t="s">
        <v>4451</v>
      </c>
      <c r="AA54" s="191" t="s">
        <v>4451</v>
      </c>
      <c r="AB54" s="197" t="s">
        <v>4</v>
      </c>
      <c r="AC54" s="190">
        <f t="shared" ref="AC54:AC87" si="68">SUM(W54:AB54)</f>
        <v>0</v>
      </c>
      <c r="AD54" s="73">
        <f t="shared" si="1"/>
        <v>0</v>
      </c>
      <c r="AF54" s="7" t="s">
        <v>4</v>
      </c>
      <c r="AG54" s="8" t="e">
        <f t="shared" ref="AG54:AG87" si="69">BE54+X54-AO54-AW54</f>
        <v>#VALUE!</v>
      </c>
      <c r="AH54" s="8" t="e">
        <f t="shared" ref="AH54:AH87" si="70">BF54+Y54-AP54-AX54</f>
        <v>#VALUE!</v>
      </c>
      <c r="AI54" s="8" t="e">
        <f t="shared" ref="AI54:AI87" si="71">BG54+Z54-AQ54-AY54</f>
        <v>#VALUE!</v>
      </c>
      <c r="AJ54" s="8" t="e">
        <f t="shared" ref="AJ54:AJ87" si="72">BH54+AA54-AR54-AZ54</f>
        <v>#VALUE!</v>
      </c>
      <c r="AK54" s="9" t="s">
        <v>4</v>
      </c>
      <c r="AL54" s="7" t="e">
        <f t="shared" ref="AL54:AL87" si="73">SUM(AF54:AK54)</f>
        <v>#VALUE!</v>
      </c>
      <c r="AM54" s="99" t="e">
        <f t="shared" ref="AM54:AM87" si="74">AL54*K54</f>
        <v>#VALUE!</v>
      </c>
      <c r="AN54" s="7" t="s">
        <v>4</v>
      </c>
      <c r="AO54" s="8">
        <v>0</v>
      </c>
      <c r="AP54" s="8">
        <v>1</v>
      </c>
      <c r="AQ54" s="8">
        <v>1</v>
      </c>
      <c r="AR54" s="8">
        <v>1</v>
      </c>
      <c r="AS54" s="9" t="s">
        <v>4</v>
      </c>
      <c r="AT54" s="72">
        <f t="shared" si="15"/>
        <v>3</v>
      </c>
      <c r="AU54" s="99">
        <f t="shared" si="3"/>
        <v>120.60000000000001</v>
      </c>
      <c r="AV54" s="7" t="s">
        <v>4</v>
      </c>
      <c r="AW54" s="8">
        <v>0</v>
      </c>
      <c r="AX54" s="8">
        <v>0</v>
      </c>
      <c r="AY54" s="8">
        <v>0</v>
      </c>
      <c r="AZ54" s="8">
        <v>0</v>
      </c>
      <c r="BA54" s="9" t="s">
        <v>4</v>
      </c>
      <c r="BB54" s="72">
        <f t="shared" ref="BB54:BB104" si="75">SUM(AV54:BA54)</f>
        <v>0</v>
      </c>
      <c r="BC54" s="102">
        <f t="shared" si="26"/>
        <v>0</v>
      </c>
      <c r="BD54" s="94"/>
      <c r="BE54" s="11"/>
      <c r="BF54" s="11"/>
      <c r="BG54" s="11"/>
      <c r="BH54" s="11"/>
      <c r="BI54" s="104"/>
      <c r="BJ54" s="106">
        <f t="shared" ref="BJ54:BJ104" si="76">SUM(BD54:BI54)</f>
        <v>0</v>
      </c>
      <c r="BK54" s="84">
        <f>SUMIF(наличие!E:E,E54,наличие!G:G)</f>
        <v>0</v>
      </c>
      <c r="BL54" s="85">
        <f t="shared" ref="BL54:BL87" si="77">AT54*N54</f>
        <v>0</v>
      </c>
      <c r="BM54" s="85">
        <f t="shared" ref="BM54:BM87" si="78">BB54*N54</f>
        <v>0</v>
      </c>
      <c r="BN54" s="111">
        <f>SUMIF(BP:BP,E54,BW:BW)</f>
        <v>0</v>
      </c>
    </row>
    <row r="55" spans="1:66" s="10" customFormat="1" ht="144" customHeight="1" x14ac:dyDescent="0.25">
      <c r="A55" s="11">
        <v>52</v>
      </c>
      <c r="B55" s="11" t="s">
        <v>3427</v>
      </c>
      <c r="C55" s="11" t="s">
        <v>4078</v>
      </c>
      <c r="D55" s="107" t="s">
        <v>4179</v>
      </c>
      <c r="E55" s="108" t="s">
        <v>4269</v>
      </c>
      <c r="F55" s="109" t="s">
        <v>4374</v>
      </c>
      <c r="G55" s="11" t="s">
        <v>4760</v>
      </c>
      <c r="H55" s="29"/>
      <c r="I55" s="14"/>
      <c r="J55" s="44">
        <v>46.35</v>
      </c>
      <c r="K55" s="64">
        <f t="shared" si="20"/>
        <v>53.302499999999995</v>
      </c>
      <c r="L55" s="123">
        <f>SUMIF(price!A:A,E55,price!D:D)</f>
        <v>0</v>
      </c>
      <c r="M55" s="124"/>
      <c r="N55" s="20">
        <f t="shared" si="61"/>
        <v>0</v>
      </c>
      <c r="O55" s="16">
        <f t="shared" si="62"/>
        <v>-1</v>
      </c>
      <c r="P55" s="116">
        <f t="shared" si="63"/>
        <v>0</v>
      </c>
      <c r="Q55" s="21">
        <f t="shared" si="46"/>
        <v>0</v>
      </c>
      <c r="R55" s="16">
        <f t="shared" si="64"/>
        <v>-1</v>
      </c>
      <c r="S55" s="22">
        <f t="shared" si="65"/>
        <v>0</v>
      </c>
      <c r="T55" s="27"/>
      <c r="U55" s="21">
        <f t="shared" si="66"/>
        <v>0</v>
      </c>
      <c r="V55" s="189">
        <f t="shared" si="67"/>
        <v>-1</v>
      </c>
      <c r="W55" s="196" t="s">
        <v>4</v>
      </c>
      <c r="X55" s="191" t="s">
        <v>4451</v>
      </c>
      <c r="Y55" s="191" t="s">
        <v>4451</v>
      </c>
      <c r="Z55" s="191" t="s">
        <v>4451</v>
      </c>
      <c r="AA55" s="191" t="s">
        <v>4451</v>
      </c>
      <c r="AB55" s="197" t="s">
        <v>4</v>
      </c>
      <c r="AC55" s="190">
        <f t="shared" si="68"/>
        <v>0</v>
      </c>
      <c r="AD55" s="73">
        <f t="shared" si="1"/>
        <v>0</v>
      </c>
      <c r="AF55" s="7" t="s">
        <v>4</v>
      </c>
      <c r="AG55" s="8" t="e">
        <f t="shared" si="69"/>
        <v>#VALUE!</v>
      </c>
      <c r="AH55" s="8" t="e">
        <f t="shared" si="70"/>
        <v>#VALUE!</v>
      </c>
      <c r="AI55" s="8" t="e">
        <f t="shared" si="71"/>
        <v>#VALUE!</v>
      </c>
      <c r="AJ55" s="8" t="e">
        <f t="shared" si="72"/>
        <v>#VALUE!</v>
      </c>
      <c r="AK55" s="9" t="s">
        <v>4</v>
      </c>
      <c r="AL55" s="7" t="e">
        <f t="shared" si="73"/>
        <v>#VALUE!</v>
      </c>
      <c r="AM55" s="99" t="e">
        <f t="shared" si="74"/>
        <v>#VALUE!</v>
      </c>
      <c r="AN55" s="7" t="s">
        <v>4</v>
      </c>
      <c r="AO55" s="8">
        <v>0</v>
      </c>
      <c r="AP55" s="8">
        <v>0</v>
      </c>
      <c r="AQ55" s="8">
        <v>0</v>
      </c>
      <c r="AR55" s="8">
        <v>0</v>
      </c>
      <c r="AS55" s="9" t="s">
        <v>4</v>
      </c>
      <c r="AT55" s="72">
        <f t="shared" si="15"/>
        <v>0</v>
      </c>
      <c r="AU55" s="99">
        <f t="shared" si="3"/>
        <v>0</v>
      </c>
      <c r="AV55" s="7" t="s">
        <v>4</v>
      </c>
      <c r="AW55" s="8">
        <v>0</v>
      </c>
      <c r="AX55" s="8">
        <v>0</v>
      </c>
      <c r="AY55" s="8">
        <v>0</v>
      </c>
      <c r="AZ55" s="8">
        <v>0</v>
      </c>
      <c r="BA55" s="9" t="s">
        <v>4</v>
      </c>
      <c r="BB55" s="72">
        <f t="shared" si="75"/>
        <v>0</v>
      </c>
      <c r="BC55" s="102">
        <f t="shared" si="26"/>
        <v>0</v>
      </c>
      <c r="BD55" s="94"/>
      <c r="BE55" s="11"/>
      <c r="BF55" s="11"/>
      <c r="BG55" s="11"/>
      <c r="BH55" s="11"/>
      <c r="BI55" s="104"/>
      <c r="BJ55" s="106">
        <f t="shared" si="76"/>
        <v>0</v>
      </c>
      <c r="BK55" s="84">
        <f>SUMIF(наличие!E:E,E55,наличие!G:G)</f>
        <v>0</v>
      </c>
      <c r="BL55" s="85">
        <f t="shared" si="77"/>
        <v>0</v>
      </c>
      <c r="BM55" s="85">
        <f t="shared" si="78"/>
        <v>0</v>
      </c>
      <c r="BN55" s="111">
        <f>SUMIF(BP:BP,E55,BW:BW)</f>
        <v>0</v>
      </c>
    </row>
    <row r="56" spans="1:66" s="10" customFormat="1" ht="144" customHeight="1" x14ac:dyDescent="0.25">
      <c r="A56" s="11">
        <v>53</v>
      </c>
      <c r="B56" s="11" t="s">
        <v>3427</v>
      </c>
      <c r="C56" s="11" t="s">
        <v>4078</v>
      </c>
      <c r="D56" s="107" t="s">
        <v>4179</v>
      </c>
      <c r="E56" s="108" t="s">
        <v>4269</v>
      </c>
      <c r="F56" s="109" t="s">
        <v>4375</v>
      </c>
      <c r="G56" s="11" t="s">
        <v>4527</v>
      </c>
      <c r="H56" s="29"/>
      <c r="I56" s="14"/>
      <c r="J56" s="44">
        <v>46.35</v>
      </c>
      <c r="K56" s="64">
        <f t="shared" si="20"/>
        <v>53.302499999999995</v>
      </c>
      <c r="L56" s="123">
        <f>SUMIF(price!A:A,E56,price!D:D)</f>
        <v>0</v>
      </c>
      <c r="M56" s="124"/>
      <c r="N56" s="20">
        <f t="shared" si="61"/>
        <v>0</v>
      </c>
      <c r="O56" s="16">
        <f t="shared" si="62"/>
        <v>-1</v>
      </c>
      <c r="P56" s="116">
        <f t="shared" si="63"/>
        <v>0</v>
      </c>
      <c r="Q56" s="21">
        <f t="shared" si="46"/>
        <v>0</v>
      </c>
      <c r="R56" s="16">
        <f t="shared" si="64"/>
        <v>-1</v>
      </c>
      <c r="S56" s="22">
        <f t="shared" si="65"/>
        <v>0</v>
      </c>
      <c r="T56" s="27"/>
      <c r="U56" s="21">
        <f t="shared" si="66"/>
        <v>0</v>
      </c>
      <c r="V56" s="189">
        <f t="shared" si="67"/>
        <v>-1</v>
      </c>
      <c r="W56" s="196" t="s">
        <v>4</v>
      </c>
      <c r="X56" s="191" t="s">
        <v>4451</v>
      </c>
      <c r="Y56" s="191" t="s">
        <v>4451</v>
      </c>
      <c r="Z56" s="191" t="s">
        <v>4451</v>
      </c>
      <c r="AA56" s="191" t="s">
        <v>4451</v>
      </c>
      <c r="AB56" s="197" t="s">
        <v>4</v>
      </c>
      <c r="AC56" s="190">
        <f t="shared" si="68"/>
        <v>0</v>
      </c>
      <c r="AD56" s="73">
        <f t="shared" si="1"/>
        <v>0</v>
      </c>
      <c r="AF56" s="7" t="s">
        <v>4</v>
      </c>
      <c r="AG56" s="8" t="e">
        <f t="shared" si="69"/>
        <v>#VALUE!</v>
      </c>
      <c r="AH56" s="8" t="e">
        <f t="shared" si="70"/>
        <v>#VALUE!</v>
      </c>
      <c r="AI56" s="8" t="e">
        <f t="shared" si="71"/>
        <v>#VALUE!</v>
      </c>
      <c r="AJ56" s="8" t="e">
        <f t="shared" si="72"/>
        <v>#VALUE!</v>
      </c>
      <c r="AK56" s="9" t="s">
        <v>4</v>
      </c>
      <c r="AL56" s="7" t="e">
        <f t="shared" si="73"/>
        <v>#VALUE!</v>
      </c>
      <c r="AM56" s="99" t="e">
        <f t="shared" si="74"/>
        <v>#VALUE!</v>
      </c>
      <c r="AN56" s="7" t="s">
        <v>4</v>
      </c>
      <c r="AO56" s="8">
        <v>0</v>
      </c>
      <c r="AP56" s="8">
        <v>0</v>
      </c>
      <c r="AQ56" s="8">
        <v>0</v>
      </c>
      <c r="AR56" s="8">
        <v>0</v>
      </c>
      <c r="AS56" s="9" t="s">
        <v>4</v>
      </c>
      <c r="AT56" s="72">
        <f t="shared" si="15"/>
        <v>0</v>
      </c>
      <c r="AU56" s="99">
        <f t="shared" si="3"/>
        <v>0</v>
      </c>
      <c r="AV56" s="7" t="s">
        <v>4</v>
      </c>
      <c r="AW56" s="8">
        <v>0</v>
      </c>
      <c r="AX56" s="8">
        <v>0</v>
      </c>
      <c r="AY56" s="8">
        <v>0</v>
      </c>
      <c r="AZ56" s="8">
        <v>0</v>
      </c>
      <c r="BA56" s="9" t="s">
        <v>4</v>
      </c>
      <c r="BB56" s="72">
        <f t="shared" si="75"/>
        <v>0</v>
      </c>
      <c r="BC56" s="102">
        <f t="shared" si="26"/>
        <v>0</v>
      </c>
      <c r="BD56" s="94"/>
      <c r="BE56" s="11"/>
      <c r="BF56" s="11">
        <v>1</v>
      </c>
      <c r="BG56" s="11"/>
      <c r="BH56" s="11"/>
      <c r="BI56" s="104"/>
      <c r="BJ56" s="106">
        <f t="shared" si="76"/>
        <v>1</v>
      </c>
      <c r="BK56" s="84">
        <f>SUMIF(наличие!E:E,E56,наличие!G:G)</f>
        <v>0</v>
      </c>
      <c r="BL56" s="85">
        <f t="shared" si="77"/>
        <v>0</v>
      </c>
      <c r="BM56" s="85">
        <f t="shared" si="78"/>
        <v>0</v>
      </c>
      <c r="BN56" s="111">
        <f>SUMIF(BP:BP,E56,BW:BW)</f>
        <v>0</v>
      </c>
    </row>
    <row r="57" spans="1:66" s="10" customFormat="1" ht="144" customHeight="1" x14ac:dyDescent="0.25">
      <c r="A57" s="11">
        <v>54</v>
      </c>
      <c r="B57" s="11" t="s">
        <v>3427</v>
      </c>
      <c r="C57" s="11" t="s">
        <v>4078</v>
      </c>
      <c r="D57" s="107" t="s">
        <v>4179</v>
      </c>
      <c r="E57" s="108" t="s">
        <v>4269</v>
      </c>
      <c r="F57" s="109" t="s">
        <v>6</v>
      </c>
      <c r="G57" s="11" t="s">
        <v>4528</v>
      </c>
      <c r="H57" s="29"/>
      <c r="I57" s="14"/>
      <c r="J57" s="44">
        <v>46.35</v>
      </c>
      <c r="K57" s="64">
        <f t="shared" si="20"/>
        <v>53.302499999999995</v>
      </c>
      <c r="L57" s="123">
        <f>SUMIF(price!A:A,E57,price!D:D)</f>
        <v>0</v>
      </c>
      <c r="M57" s="124"/>
      <c r="N57" s="20">
        <f t="shared" si="61"/>
        <v>0</v>
      </c>
      <c r="O57" s="16">
        <f t="shared" si="62"/>
        <v>-1</v>
      </c>
      <c r="P57" s="116">
        <f t="shared" si="63"/>
        <v>0</v>
      </c>
      <c r="Q57" s="21">
        <f t="shared" si="46"/>
        <v>0</v>
      </c>
      <c r="R57" s="16">
        <f t="shared" si="64"/>
        <v>-1</v>
      </c>
      <c r="S57" s="22">
        <f t="shared" si="65"/>
        <v>0</v>
      </c>
      <c r="T57" s="27"/>
      <c r="U57" s="21">
        <f t="shared" si="66"/>
        <v>0</v>
      </c>
      <c r="V57" s="189">
        <f t="shared" si="67"/>
        <v>-1</v>
      </c>
      <c r="W57" s="196" t="s">
        <v>4</v>
      </c>
      <c r="X57" s="191" t="s">
        <v>4451</v>
      </c>
      <c r="Y57" s="191" t="s">
        <v>4451</v>
      </c>
      <c r="Z57" s="191" t="s">
        <v>4451</v>
      </c>
      <c r="AA57" s="191" t="s">
        <v>4451</v>
      </c>
      <c r="AB57" s="197" t="s">
        <v>4</v>
      </c>
      <c r="AC57" s="190">
        <f t="shared" si="68"/>
        <v>0</v>
      </c>
      <c r="AD57" s="73">
        <f t="shared" si="1"/>
        <v>0</v>
      </c>
      <c r="AF57" s="7" t="s">
        <v>4</v>
      </c>
      <c r="AG57" s="8" t="e">
        <f t="shared" si="69"/>
        <v>#VALUE!</v>
      </c>
      <c r="AH57" s="8" t="e">
        <f t="shared" si="70"/>
        <v>#VALUE!</v>
      </c>
      <c r="AI57" s="8" t="e">
        <f t="shared" si="71"/>
        <v>#VALUE!</v>
      </c>
      <c r="AJ57" s="8" t="e">
        <f t="shared" si="72"/>
        <v>#VALUE!</v>
      </c>
      <c r="AK57" s="9" t="s">
        <v>4</v>
      </c>
      <c r="AL57" s="7" t="e">
        <f t="shared" si="73"/>
        <v>#VALUE!</v>
      </c>
      <c r="AM57" s="99" t="e">
        <f t="shared" si="74"/>
        <v>#VALUE!</v>
      </c>
      <c r="AN57" s="7" t="s">
        <v>4</v>
      </c>
      <c r="AO57" s="8">
        <v>0</v>
      </c>
      <c r="AP57" s="8">
        <v>0</v>
      </c>
      <c r="AQ57" s="8">
        <v>0</v>
      </c>
      <c r="AR57" s="8">
        <v>0</v>
      </c>
      <c r="AS57" s="9" t="s">
        <v>4</v>
      </c>
      <c r="AT57" s="72">
        <f t="shared" si="15"/>
        <v>0</v>
      </c>
      <c r="AU57" s="99">
        <f t="shared" si="3"/>
        <v>0</v>
      </c>
      <c r="AV57" s="7" t="s">
        <v>4</v>
      </c>
      <c r="AW57" s="8">
        <v>0</v>
      </c>
      <c r="AX57" s="8">
        <v>0</v>
      </c>
      <c r="AY57" s="8">
        <v>0</v>
      </c>
      <c r="AZ57" s="8">
        <v>0</v>
      </c>
      <c r="BA57" s="9" t="s">
        <v>4</v>
      </c>
      <c r="BB57" s="72">
        <f t="shared" si="75"/>
        <v>0</v>
      </c>
      <c r="BC57" s="102">
        <f t="shared" si="26"/>
        <v>0</v>
      </c>
      <c r="BD57" s="94"/>
      <c r="BE57" s="11"/>
      <c r="BF57" s="11"/>
      <c r="BG57" s="11"/>
      <c r="BH57" s="11"/>
      <c r="BI57" s="104"/>
      <c r="BJ57" s="106">
        <f t="shared" si="76"/>
        <v>0</v>
      </c>
      <c r="BK57" s="84">
        <f>SUMIF(наличие!E:E,E57,наличие!G:G)</f>
        <v>0</v>
      </c>
      <c r="BL57" s="85">
        <f t="shared" si="77"/>
        <v>0</v>
      </c>
      <c r="BM57" s="85">
        <f t="shared" si="78"/>
        <v>0</v>
      </c>
      <c r="BN57" s="111">
        <f>SUMIF(BP:BP,E57,BW:BW)</f>
        <v>0</v>
      </c>
    </row>
    <row r="58" spans="1:66" s="10" customFormat="1" ht="144" customHeight="1" x14ac:dyDescent="0.25">
      <c r="A58" s="11">
        <v>55</v>
      </c>
      <c r="B58" s="11" t="s">
        <v>3427</v>
      </c>
      <c r="C58" s="11" t="s">
        <v>4079</v>
      </c>
      <c r="D58" s="107" t="s">
        <v>4180</v>
      </c>
      <c r="E58" s="108" t="s">
        <v>4270</v>
      </c>
      <c r="F58" s="109" t="s">
        <v>4376</v>
      </c>
      <c r="G58" s="11" t="s">
        <v>4529</v>
      </c>
      <c r="H58" s="29"/>
      <c r="I58" s="14"/>
      <c r="J58" s="44">
        <v>40.75</v>
      </c>
      <c r="K58" s="64">
        <f t="shared" si="20"/>
        <v>46.862499999999997</v>
      </c>
      <c r="L58" s="123">
        <f>SUMIF(price!A:A,E58,price!D:D)</f>
        <v>0</v>
      </c>
      <c r="M58" s="124"/>
      <c r="N58" s="20">
        <f t="shared" si="61"/>
        <v>0</v>
      </c>
      <c r="O58" s="16">
        <f t="shared" si="62"/>
        <v>-1</v>
      </c>
      <c r="P58" s="116">
        <f t="shared" si="63"/>
        <v>0</v>
      </c>
      <c r="Q58" s="21">
        <f t="shared" si="46"/>
        <v>0</v>
      </c>
      <c r="R58" s="16">
        <f t="shared" si="64"/>
        <v>-1</v>
      </c>
      <c r="S58" s="22">
        <f t="shared" si="65"/>
        <v>0</v>
      </c>
      <c r="T58" s="27"/>
      <c r="U58" s="21">
        <f t="shared" si="66"/>
        <v>0</v>
      </c>
      <c r="V58" s="189">
        <f t="shared" si="67"/>
        <v>-1</v>
      </c>
      <c r="W58" s="196" t="s">
        <v>4</v>
      </c>
      <c r="X58" s="191" t="s">
        <v>4451</v>
      </c>
      <c r="Y58" s="191" t="s">
        <v>4451</v>
      </c>
      <c r="Z58" s="191" t="s">
        <v>4451</v>
      </c>
      <c r="AA58" s="191" t="s">
        <v>4451</v>
      </c>
      <c r="AB58" s="197" t="s">
        <v>4</v>
      </c>
      <c r="AC58" s="190">
        <f t="shared" si="68"/>
        <v>0</v>
      </c>
      <c r="AD58" s="73">
        <f t="shared" si="1"/>
        <v>0</v>
      </c>
      <c r="AF58" s="7" t="s">
        <v>4</v>
      </c>
      <c r="AG58" s="8" t="e">
        <f t="shared" si="69"/>
        <v>#VALUE!</v>
      </c>
      <c r="AH58" s="8" t="e">
        <f t="shared" si="70"/>
        <v>#VALUE!</v>
      </c>
      <c r="AI58" s="8" t="e">
        <f t="shared" si="71"/>
        <v>#VALUE!</v>
      </c>
      <c r="AJ58" s="8" t="e">
        <f t="shared" si="72"/>
        <v>#VALUE!</v>
      </c>
      <c r="AK58" s="9" t="s">
        <v>4</v>
      </c>
      <c r="AL58" s="7" t="e">
        <f t="shared" si="73"/>
        <v>#VALUE!</v>
      </c>
      <c r="AM58" s="99" t="e">
        <f t="shared" si="74"/>
        <v>#VALUE!</v>
      </c>
      <c r="AN58" s="7" t="s">
        <v>4</v>
      </c>
      <c r="AO58" s="8">
        <v>0</v>
      </c>
      <c r="AP58" s="8">
        <v>0</v>
      </c>
      <c r="AQ58" s="8">
        <v>0</v>
      </c>
      <c r="AR58" s="8">
        <v>0</v>
      </c>
      <c r="AS58" s="9" t="s">
        <v>4</v>
      </c>
      <c r="AT58" s="72">
        <f t="shared" si="15"/>
        <v>0</v>
      </c>
      <c r="AU58" s="99">
        <f t="shared" si="3"/>
        <v>0</v>
      </c>
      <c r="AV58" s="7" t="s">
        <v>4</v>
      </c>
      <c r="AW58" s="8">
        <v>0</v>
      </c>
      <c r="AX58" s="8">
        <v>0</v>
      </c>
      <c r="AY58" s="8">
        <v>0</v>
      </c>
      <c r="AZ58" s="8">
        <v>0</v>
      </c>
      <c r="BA58" s="9" t="s">
        <v>4</v>
      </c>
      <c r="BB58" s="72">
        <f t="shared" si="75"/>
        <v>0</v>
      </c>
      <c r="BC58" s="102">
        <f t="shared" si="26"/>
        <v>0</v>
      </c>
      <c r="BD58" s="94"/>
      <c r="BE58" s="11"/>
      <c r="BF58" s="11">
        <v>1</v>
      </c>
      <c r="BG58" s="11">
        <v>2</v>
      </c>
      <c r="BH58" s="11">
        <v>1</v>
      </c>
      <c r="BI58" s="104"/>
      <c r="BJ58" s="106">
        <f t="shared" si="76"/>
        <v>4</v>
      </c>
      <c r="BK58" s="84">
        <f>SUMIF(наличие!E:E,E58,наличие!G:G)</f>
        <v>0</v>
      </c>
      <c r="BL58" s="85">
        <f t="shared" si="77"/>
        <v>0</v>
      </c>
      <c r="BM58" s="85">
        <f t="shared" si="78"/>
        <v>0</v>
      </c>
      <c r="BN58" s="111">
        <f>SUMIF(BP:BP,E58,BW:BW)</f>
        <v>0</v>
      </c>
    </row>
    <row r="59" spans="1:66" s="10" customFormat="1" ht="144" customHeight="1" x14ac:dyDescent="0.25">
      <c r="A59" s="11">
        <v>56</v>
      </c>
      <c r="B59" s="11" t="s">
        <v>3414</v>
      </c>
      <c r="C59" s="11" t="s">
        <v>4080</v>
      </c>
      <c r="D59" s="107" t="s">
        <v>4181</v>
      </c>
      <c r="E59" s="108" t="s">
        <v>4271</v>
      </c>
      <c r="F59" s="109" t="s">
        <v>5</v>
      </c>
      <c r="G59" s="11" t="s">
        <v>4530</v>
      </c>
      <c r="H59" s="29"/>
      <c r="I59" s="14"/>
      <c r="J59" s="44">
        <v>19.27</v>
      </c>
      <c r="K59" s="64">
        <f t="shared" si="20"/>
        <v>22.160499999999999</v>
      </c>
      <c r="L59" s="123">
        <f>SUMIF(price!A:A,E59,price!D:D)</f>
        <v>0</v>
      </c>
      <c r="M59" s="124"/>
      <c r="N59" s="20">
        <f t="shared" si="61"/>
        <v>0</v>
      </c>
      <c r="O59" s="16">
        <f t="shared" si="62"/>
        <v>-1</v>
      </c>
      <c r="P59" s="116">
        <f t="shared" si="63"/>
        <v>0</v>
      </c>
      <c r="Q59" s="21">
        <f t="shared" si="46"/>
        <v>0</v>
      </c>
      <c r="R59" s="16">
        <f t="shared" si="64"/>
        <v>-1</v>
      </c>
      <c r="S59" s="22">
        <f t="shared" si="65"/>
        <v>0</v>
      </c>
      <c r="T59" s="27"/>
      <c r="U59" s="21">
        <f t="shared" si="66"/>
        <v>0</v>
      </c>
      <c r="V59" s="189">
        <f t="shared" si="67"/>
        <v>-1</v>
      </c>
      <c r="W59" s="196" t="s">
        <v>4</v>
      </c>
      <c r="X59" s="191" t="s">
        <v>4451</v>
      </c>
      <c r="Y59" s="191" t="s">
        <v>4451</v>
      </c>
      <c r="Z59" s="191" t="s">
        <v>4451</v>
      </c>
      <c r="AA59" s="191" t="s">
        <v>4451</v>
      </c>
      <c r="AB59" s="197" t="s">
        <v>4</v>
      </c>
      <c r="AC59" s="190">
        <f t="shared" si="68"/>
        <v>0</v>
      </c>
      <c r="AD59" s="73">
        <f t="shared" si="1"/>
        <v>0</v>
      </c>
      <c r="AF59" s="7" t="s">
        <v>4</v>
      </c>
      <c r="AG59" s="8" t="e">
        <f t="shared" si="69"/>
        <v>#VALUE!</v>
      </c>
      <c r="AH59" s="8" t="e">
        <f t="shared" si="70"/>
        <v>#VALUE!</v>
      </c>
      <c r="AI59" s="8" t="e">
        <f t="shared" si="71"/>
        <v>#VALUE!</v>
      </c>
      <c r="AJ59" s="8" t="e">
        <f t="shared" si="72"/>
        <v>#VALUE!</v>
      </c>
      <c r="AK59" s="9" t="s">
        <v>4</v>
      </c>
      <c r="AL59" s="7" t="e">
        <f t="shared" si="73"/>
        <v>#VALUE!</v>
      </c>
      <c r="AM59" s="99" t="e">
        <f t="shared" si="74"/>
        <v>#VALUE!</v>
      </c>
      <c r="AN59" s="7" t="s">
        <v>4</v>
      </c>
      <c r="AO59" s="8">
        <v>0</v>
      </c>
      <c r="AP59" s="8">
        <v>0</v>
      </c>
      <c r="AQ59" s="8">
        <v>0</v>
      </c>
      <c r="AR59" s="8">
        <v>0</v>
      </c>
      <c r="AS59" s="9" t="s">
        <v>4</v>
      </c>
      <c r="AT59" s="72">
        <f t="shared" si="15"/>
        <v>0</v>
      </c>
      <c r="AU59" s="99">
        <f t="shared" si="3"/>
        <v>0</v>
      </c>
      <c r="AV59" s="7" t="s">
        <v>4</v>
      </c>
      <c r="AW59" s="8">
        <v>0</v>
      </c>
      <c r="AX59" s="8">
        <v>0</v>
      </c>
      <c r="AY59" s="8">
        <v>0</v>
      </c>
      <c r="AZ59" s="8">
        <v>0</v>
      </c>
      <c r="BA59" s="9" t="s">
        <v>4</v>
      </c>
      <c r="BB59" s="72">
        <f t="shared" si="75"/>
        <v>0</v>
      </c>
      <c r="BC59" s="102">
        <f t="shared" si="26"/>
        <v>0</v>
      </c>
      <c r="BD59" s="94"/>
      <c r="BE59" s="11"/>
      <c r="BF59" s="11"/>
      <c r="BG59" s="11">
        <v>1</v>
      </c>
      <c r="BH59" s="11">
        <v>2</v>
      </c>
      <c r="BI59" s="104"/>
      <c r="BJ59" s="106">
        <f t="shared" si="76"/>
        <v>3</v>
      </c>
      <c r="BK59" s="84">
        <f>SUMIF(наличие!E:E,E59,наличие!G:G)</f>
        <v>0</v>
      </c>
      <c r="BL59" s="85">
        <f t="shared" si="77"/>
        <v>0</v>
      </c>
      <c r="BM59" s="85">
        <f t="shared" si="78"/>
        <v>0</v>
      </c>
      <c r="BN59" s="111">
        <f>SUMIF(BP:BP,E59,BW:BW)</f>
        <v>0</v>
      </c>
    </row>
    <row r="60" spans="1:66" s="10" customFormat="1" ht="144" customHeight="1" x14ac:dyDescent="0.25">
      <c r="A60" s="11">
        <v>57</v>
      </c>
      <c r="B60" s="11" t="s">
        <v>3414</v>
      </c>
      <c r="C60" s="11" t="s">
        <v>4080</v>
      </c>
      <c r="D60" s="107" t="s">
        <v>4181</v>
      </c>
      <c r="E60" s="108" t="s">
        <v>4271</v>
      </c>
      <c r="F60" s="109" t="s">
        <v>4363</v>
      </c>
      <c r="G60" s="11" t="s">
        <v>4531</v>
      </c>
      <c r="H60" s="29"/>
      <c r="I60" s="14"/>
      <c r="J60" s="44">
        <v>19.27</v>
      </c>
      <c r="K60" s="64">
        <f t="shared" si="20"/>
        <v>22.160499999999999</v>
      </c>
      <c r="L60" s="123">
        <f>SUMIF(price!A:A,E60,price!D:D)</f>
        <v>0</v>
      </c>
      <c r="M60" s="124"/>
      <c r="N60" s="20">
        <f t="shared" si="61"/>
        <v>0</v>
      </c>
      <c r="O60" s="16">
        <f t="shared" si="62"/>
        <v>-1</v>
      </c>
      <c r="P60" s="116">
        <f t="shared" si="63"/>
        <v>0</v>
      </c>
      <c r="Q60" s="21">
        <f t="shared" si="46"/>
        <v>0</v>
      </c>
      <c r="R60" s="16">
        <f t="shared" si="64"/>
        <v>-1</v>
      </c>
      <c r="S60" s="22">
        <f t="shared" si="65"/>
        <v>0</v>
      </c>
      <c r="T60" s="27"/>
      <c r="U60" s="21">
        <f t="shared" si="66"/>
        <v>0</v>
      </c>
      <c r="V60" s="189">
        <f t="shared" si="67"/>
        <v>-1</v>
      </c>
      <c r="W60" s="196" t="s">
        <v>4</v>
      </c>
      <c r="X60" s="191" t="s">
        <v>4451</v>
      </c>
      <c r="Y60" s="191" t="s">
        <v>4451</v>
      </c>
      <c r="Z60" s="191" t="s">
        <v>4451</v>
      </c>
      <c r="AA60" s="191" t="s">
        <v>4451</v>
      </c>
      <c r="AB60" s="197" t="s">
        <v>4</v>
      </c>
      <c r="AC60" s="190">
        <f t="shared" si="68"/>
        <v>0</v>
      </c>
      <c r="AD60" s="73">
        <f t="shared" si="1"/>
        <v>0</v>
      </c>
      <c r="AF60" s="7" t="s">
        <v>4</v>
      </c>
      <c r="AG60" s="8" t="e">
        <f t="shared" si="69"/>
        <v>#VALUE!</v>
      </c>
      <c r="AH60" s="8" t="e">
        <f t="shared" si="70"/>
        <v>#VALUE!</v>
      </c>
      <c r="AI60" s="8" t="e">
        <f t="shared" si="71"/>
        <v>#VALUE!</v>
      </c>
      <c r="AJ60" s="8" t="e">
        <f t="shared" si="72"/>
        <v>#VALUE!</v>
      </c>
      <c r="AK60" s="9" t="s">
        <v>4</v>
      </c>
      <c r="AL60" s="7" t="e">
        <f t="shared" si="73"/>
        <v>#VALUE!</v>
      </c>
      <c r="AM60" s="99" t="e">
        <f t="shared" si="74"/>
        <v>#VALUE!</v>
      </c>
      <c r="AN60" s="7" t="s">
        <v>4</v>
      </c>
      <c r="AO60" s="8">
        <v>0</v>
      </c>
      <c r="AP60" s="8">
        <v>1</v>
      </c>
      <c r="AQ60" s="8">
        <v>1</v>
      </c>
      <c r="AR60" s="8">
        <v>1</v>
      </c>
      <c r="AS60" s="9" t="s">
        <v>4</v>
      </c>
      <c r="AT60" s="72">
        <f t="shared" si="15"/>
        <v>3</v>
      </c>
      <c r="AU60" s="99">
        <f t="shared" si="3"/>
        <v>57.81</v>
      </c>
      <c r="AV60" s="7" t="s">
        <v>4</v>
      </c>
      <c r="AW60" s="8">
        <v>0</v>
      </c>
      <c r="AX60" s="8">
        <v>0</v>
      </c>
      <c r="AY60" s="8">
        <v>0</v>
      </c>
      <c r="AZ60" s="8">
        <v>0</v>
      </c>
      <c r="BA60" s="9" t="s">
        <v>4</v>
      </c>
      <c r="BB60" s="72">
        <f t="shared" si="75"/>
        <v>0</v>
      </c>
      <c r="BC60" s="102">
        <f t="shared" si="26"/>
        <v>0</v>
      </c>
      <c r="BD60" s="94"/>
      <c r="BE60" s="11">
        <v>3</v>
      </c>
      <c r="BF60" s="11"/>
      <c r="BG60" s="11">
        <v>2</v>
      </c>
      <c r="BH60" s="11">
        <v>5</v>
      </c>
      <c r="BI60" s="104"/>
      <c r="BJ60" s="106">
        <f t="shared" si="76"/>
        <v>10</v>
      </c>
      <c r="BK60" s="84">
        <f>SUMIF(наличие!E:E,E60,наличие!G:G)</f>
        <v>0</v>
      </c>
      <c r="BL60" s="85">
        <f t="shared" si="77"/>
        <v>0</v>
      </c>
      <c r="BM60" s="85">
        <f t="shared" si="78"/>
        <v>0</v>
      </c>
      <c r="BN60" s="111">
        <f>SUMIF(BP:BP,E60,BW:BW)</f>
        <v>0</v>
      </c>
    </row>
    <row r="61" spans="1:66" s="10" customFormat="1" ht="144" customHeight="1" x14ac:dyDescent="0.25">
      <c r="A61" s="11">
        <v>58</v>
      </c>
      <c r="B61" s="11" t="s">
        <v>3414</v>
      </c>
      <c r="C61" s="11" t="s">
        <v>4080</v>
      </c>
      <c r="D61" s="107" t="s">
        <v>4181</v>
      </c>
      <c r="E61" s="108" t="s">
        <v>4271</v>
      </c>
      <c r="F61" s="109" t="s">
        <v>4377</v>
      </c>
      <c r="G61" s="11" t="s">
        <v>4532</v>
      </c>
      <c r="H61" s="29"/>
      <c r="I61" s="14"/>
      <c r="J61" s="44">
        <v>19.27</v>
      </c>
      <c r="K61" s="64">
        <f t="shared" si="20"/>
        <v>22.160499999999999</v>
      </c>
      <c r="L61" s="123">
        <f>SUMIF(price!A:A,E61,price!D:D)</f>
        <v>0</v>
      </c>
      <c r="M61" s="124"/>
      <c r="N61" s="20">
        <f t="shared" si="61"/>
        <v>0</v>
      </c>
      <c r="O61" s="16">
        <f t="shared" si="62"/>
        <v>-1</v>
      </c>
      <c r="P61" s="116">
        <f t="shared" si="63"/>
        <v>0</v>
      </c>
      <c r="Q61" s="21">
        <f t="shared" si="46"/>
        <v>0</v>
      </c>
      <c r="R61" s="16">
        <f t="shared" si="64"/>
        <v>-1</v>
      </c>
      <c r="S61" s="22">
        <f t="shared" si="65"/>
        <v>0</v>
      </c>
      <c r="T61" s="27"/>
      <c r="U61" s="21">
        <f t="shared" si="66"/>
        <v>0</v>
      </c>
      <c r="V61" s="189">
        <f t="shared" si="67"/>
        <v>-1</v>
      </c>
      <c r="W61" s="196" t="s">
        <v>4</v>
      </c>
      <c r="X61" s="191" t="s">
        <v>4451</v>
      </c>
      <c r="Y61" s="191" t="s">
        <v>4451</v>
      </c>
      <c r="Z61" s="191" t="s">
        <v>4451</v>
      </c>
      <c r="AA61" s="191" t="s">
        <v>4451</v>
      </c>
      <c r="AB61" s="197" t="s">
        <v>4</v>
      </c>
      <c r="AC61" s="190">
        <f t="shared" si="68"/>
        <v>0</v>
      </c>
      <c r="AD61" s="73">
        <f t="shared" si="1"/>
        <v>0</v>
      </c>
      <c r="AF61" s="7" t="s">
        <v>4</v>
      </c>
      <c r="AG61" s="8" t="e">
        <f t="shared" si="69"/>
        <v>#VALUE!</v>
      </c>
      <c r="AH61" s="8" t="e">
        <f t="shared" si="70"/>
        <v>#VALUE!</v>
      </c>
      <c r="AI61" s="8" t="e">
        <f t="shared" si="71"/>
        <v>#VALUE!</v>
      </c>
      <c r="AJ61" s="8" t="e">
        <f t="shared" si="72"/>
        <v>#VALUE!</v>
      </c>
      <c r="AK61" s="9" t="s">
        <v>4</v>
      </c>
      <c r="AL61" s="7" t="e">
        <f t="shared" si="73"/>
        <v>#VALUE!</v>
      </c>
      <c r="AM61" s="99" t="e">
        <f t="shared" si="74"/>
        <v>#VALUE!</v>
      </c>
      <c r="AN61" s="7" t="s">
        <v>4</v>
      </c>
      <c r="AO61" s="8">
        <v>0</v>
      </c>
      <c r="AP61" s="8">
        <v>0</v>
      </c>
      <c r="AQ61" s="8">
        <v>0</v>
      </c>
      <c r="AR61" s="8">
        <v>0</v>
      </c>
      <c r="AS61" s="9" t="s">
        <v>4</v>
      </c>
      <c r="AT61" s="72">
        <f t="shared" si="15"/>
        <v>0</v>
      </c>
      <c r="AU61" s="99">
        <f t="shared" si="3"/>
        <v>0</v>
      </c>
      <c r="AV61" s="7" t="s">
        <v>4</v>
      </c>
      <c r="AW61" s="8">
        <v>0</v>
      </c>
      <c r="AX61" s="8">
        <v>0</v>
      </c>
      <c r="AY61" s="8">
        <v>0</v>
      </c>
      <c r="AZ61" s="8">
        <v>0</v>
      </c>
      <c r="BA61" s="9" t="s">
        <v>4</v>
      </c>
      <c r="BB61" s="72">
        <f t="shared" si="75"/>
        <v>0</v>
      </c>
      <c r="BC61" s="102">
        <f t="shared" si="26"/>
        <v>0</v>
      </c>
      <c r="BD61" s="94"/>
      <c r="BE61" s="11"/>
      <c r="BF61" s="11"/>
      <c r="BG61" s="11"/>
      <c r="BH61" s="11"/>
      <c r="BI61" s="104"/>
      <c r="BJ61" s="106">
        <f t="shared" si="76"/>
        <v>0</v>
      </c>
      <c r="BK61" s="84">
        <f>SUMIF(наличие!E:E,E61,наличие!G:G)</f>
        <v>0</v>
      </c>
      <c r="BL61" s="85">
        <f t="shared" si="77"/>
        <v>0</v>
      </c>
      <c r="BM61" s="85">
        <f t="shared" si="78"/>
        <v>0</v>
      </c>
      <c r="BN61" s="111">
        <f>SUMIF(BP:BP,E61,BW:BW)</f>
        <v>0</v>
      </c>
    </row>
    <row r="62" spans="1:66" s="10" customFormat="1" ht="144" customHeight="1" x14ac:dyDescent="0.25">
      <c r="A62" s="11">
        <v>59</v>
      </c>
      <c r="B62" s="11" t="s">
        <v>3414</v>
      </c>
      <c r="C62" s="11" t="s">
        <v>4081</v>
      </c>
      <c r="D62" s="107" t="s">
        <v>4182</v>
      </c>
      <c r="E62" s="108" t="s">
        <v>4272</v>
      </c>
      <c r="F62" s="109" t="s">
        <v>5</v>
      </c>
      <c r="G62" s="11" t="s">
        <v>4533</v>
      </c>
      <c r="H62" s="29"/>
      <c r="I62" s="14"/>
      <c r="J62" s="44">
        <v>19.5</v>
      </c>
      <c r="K62" s="64">
        <f t="shared" si="20"/>
        <v>22.424999999999997</v>
      </c>
      <c r="L62" s="123">
        <f>SUMIF(price!A:A,E62,price!D:D)</f>
        <v>0</v>
      </c>
      <c r="M62" s="124"/>
      <c r="N62" s="20">
        <f t="shared" si="61"/>
        <v>0</v>
      </c>
      <c r="O62" s="16">
        <f t="shared" si="62"/>
        <v>-1</v>
      </c>
      <c r="P62" s="116">
        <f t="shared" si="63"/>
        <v>0</v>
      </c>
      <c r="Q62" s="21">
        <f t="shared" si="46"/>
        <v>0</v>
      </c>
      <c r="R62" s="16">
        <f t="shared" si="64"/>
        <v>-1</v>
      </c>
      <c r="S62" s="22">
        <f t="shared" si="65"/>
        <v>0</v>
      </c>
      <c r="T62" s="27"/>
      <c r="U62" s="21">
        <f t="shared" si="66"/>
        <v>0</v>
      </c>
      <c r="V62" s="189">
        <f t="shared" si="67"/>
        <v>-1</v>
      </c>
      <c r="W62" s="196" t="s">
        <v>4</v>
      </c>
      <c r="X62" s="191" t="s">
        <v>4451</v>
      </c>
      <c r="Y62" s="191" t="s">
        <v>4451</v>
      </c>
      <c r="Z62" s="191" t="s">
        <v>4451</v>
      </c>
      <c r="AA62" s="191" t="s">
        <v>4451</v>
      </c>
      <c r="AB62" s="197" t="s">
        <v>4</v>
      </c>
      <c r="AC62" s="190">
        <f t="shared" si="68"/>
        <v>0</v>
      </c>
      <c r="AD62" s="73">
        <f t="shared" si="1"/>
        <v>0</v>
      </c>
      <c r="AF62" s="7" t="s">
        <v>4</v>
      </c>
      <c r="AG62" s="8" t="e">
        <f t="shared" si="69"/>
        <v>#VALUE!</v>
      </c>
      <c r="AH62" s="8" t="e">
        <f t="shared" si="70"/>
        <v>#VALUE!</v>
      </c>
      <c r="AI62" s="8" t="e">
        <f t="shared" si="71"/>
        <v>#VALUE!</v>
      </c>
      <c r="AJ62" s="8" t="e">
        <f t="shared" si="72"/>
        <v>#VALUE!</v>
      </c>
      <c r="AK62" s="9" t="s">
        <v>4</v>
      </c>
      <c r="AL62" s="7" t="e">
        <f t="shared" si="73"/>
        <v>#VALUE!</v>
      </c>
      <c r="AM62" s="99" t="e">
        <f t="shared" si="74"/>
        <v>#VALUE!</v>
      </c>
      <c r="AN62" s="7" t="s">
        <v>4</v>
      </c>
      <c r="AO62" s="8">
        <v>0</v>
      </c>
      <c r="AP62" s="8">
        <v>0</v>
      </c>
      <c r="AQ62" s="8">
        <v>0</v>
      </c>
      <c r="AR62" s="8">
        <v>0</v>
      </c>
      <c r="AS62" s="9" t="s">
        <v>4</v>
      </c>
      <c r="AT62" s="72">
        <f t="shared" si="15"/>
        <v>0</v>
      </c>
      <c r="AU62" s="99">
        <f t="shared" si="3"/>
        <v>0</v>
      </c>
      <c r="AV62" s="7" t="s">
        <v>4</v>
      </c>
      <c r="AW62" s="8">
        <v>0</v>
      </c>
      <c r="AX62" s="8">
        <v>0</v>
      </c>
      <c r="AY62" s="8">
        <v>0</v>
      </c>
      <c r="AZ62" s="8">
        <v>0</v>
      </c>
      <c r="BA62" s="9" t="s">
        <v>4</v>
      </c>
      <c r="BB62" s="72">
        <f t="shared" si="75"/>
        <v>0</v>
      </c>
      <c r="BC62" s="102">
        <f t="shared" si="26"/>
        <v>0</v>
      </c>
      <c r="BD62" s="94"/>
      <c r="BE62" s="11"/>
      <c r="BF62" s="11"/>
      <c r="BG62" s="11">
        <v>1</v>
      </c>
      <c r="BH62" s="11"/>
      <c r="BI62" s="104"/>
      <c r="BJ62" s="106">
        <f t="shared" si="76"/>
        <v>1</v>
      </c>
      <c r="BK62" s="84">
        <f>SUMIF(наличие!E:E,E62,наличие!G:G)</f>
        <v>0</v>
      </c>
      <c r="BL62" s="85">
        <f t="shared" si="77"/>
        <v>0</v>
      </c>
      <c r="BM62" s="85">
        <f t="shared" si="78"/>
        <v>0</v>
      </c>
      <c r="BN62" s="111">
        <f>SUMIF(BP:BP,E62,BW:BW)</f>
        <v>0</v>
      </c>
    </row>
    <row r="63" spans="1:66" s="10" customFormat="1" ht="144" customHeight="1" x14ac:dyDescent="0.25">
      <c r="A63" s="11">
        <v>60</v>
      </c>
      <c r="B63" s="11" t="s">
        <v>3414</v>
      </c>
      <c r="C63" s="11" t="s">
        <v>4081</v>
      </c>
      <c r="D63" s="107" t="s">
        <v>4182</v>
      </c>
      <c r="E63" s="108" t="s">
        <v>4272</v>
      </c>
      <c r="F63" s="109" t="s">
        <v>4363</v>
      </c>
      <c r="G63" s="11" t="s">
        <v>4534</v>
      </c>
      <c r="H63" s="29"/>
      <c r="I63" s="14"/>
      <c r="J63" s="44">
        <v>19.5</v>
      </c>
      <c r="K63" s="64">
        <f t="shared" si="20"/>
        <v>22.424999999999997</v>
      </c>
      <c r="L63" s="123">
        <f>SUMIF(price!A:A,E63,price!D:D)</f>
        <v>0</v>
      </c>
      <c r="M63" s="124"/>
      <c r="N63" s="20">
        <f t="shared" si="61"/>
        <v>0</v>
      </c>
      <c r="O63" s="16">
        <f t="shared" si="62"/>
        <v>-1</v>
      </c>
      <c r="P63" s="116">
        <f t="shared" si="63"/>
        <v>0</v>
      </c>
      <c r="Q63" s="21">
        <f t="shared" si="46"/>
        <v>0</v>
      </c>
      <c r="R63" s="16">
        <f t="shared" si="64"/>
        <v>-1</v>
      </c>
      <c r="S63" s="22">
        <f t="shared" si="65"/>
        <v>0</v>
      </c>
      <c r="T63" s="27"/>
      <c r="U63" s="21">
        <f t="shared" si="66"/>
        <v>0</v>
      </c>
      <c r="V63" s="189">
        <f t="shared" si="67"/>
        <v>-1</v>
      </c>
      <c r="W63" s="196" t="s">
        <v>4</v>
      </c>
      <c r="X63" s="191" t="s">
        <v>4451</v>
      </c>
      <c r="Y63" s="191" t="s">
        <v>4451</v>
      </c>
      <c r="Z63" s="191" t="s">
        <v>4451</v>
      </c>
      <c r="AA63" s="191" t="s">
        <v>4451</v>
      </c>
      <c r="AB63" s="197" t="s">
        <v>4</v>
      </c>
      <c r="AC63" s="190">
        <f t="shared" si="68"/>
        <v>0</v>
      </c>
      <c r="AD63" s="73">
        <f t="shared" si="1"/>
        <v>0</v>
      </c>
      <c r="AF63" s="7" t="s">
        <v>4</v>
      </c>
      <c r="AG63" s="8" t="e">
        <f t="shared" si="69"/>
        <v>#VALUE!</v>
      </c>
      <c r="AH63" s="8" t="e">
        <f t="shared" si="70"/>
        <v>#VALUE!</v>
      </c>
      <c r="AI63" s="8" t="e">
        <f t="shared" si="71"/>
        <v>#VALUE!</v>
      </c>
      <c r="AJ63" s="8" t="e">
        <f t="shared" si="72"/>
        <v>#VALUE!</v>
      </c>
      <c r="AK63" s="9" t="s">
        <v>4</v>
      </c>
      <c r="AL63" s="7" t="e">
        <f t="shared" si="73"/>
        <v>#VALUE!</v>
      </c>
      <c r="AM63" s="99" t="e">
        <f t="shared" si="74"/>
        <v>#VALUE!</v>
      </c>
      <c r="AN63" s="7" t="s">
        <v>4</v>
      </c>
      <c r="AO63" s="8">
        <v>0</v>
      </c>
      <c r="AP63" s="8">
        <v>0</v>
      </c>
      <c r="AQ63" s="8">
        <v>0</v>
      </c>
      <c r="AR63" s="8">
        <v>0</v>
      </c>
      <c r="AS63" s="9" t="s">
        <v>4</v>
      </c>
      <c r="AT63" s="72">
        <f t="shared" si="15"/>
        <v>0</v>
      </c>
      <c r="AU63" s="99">
        <f t="shared" si="3"/>
        <v>0</v>
      </c>
      <c r="AV63" s="7" t="s">
        <v>4</v>
      </c>
      <c r="AW63" s="8">
        <v>0</v>
      </c>
      <c r="AX63" s="8">
        <v>0</v>
      </c>
      <c r="AY63" s="8">
        <v>0</v>
      </c>
      <c r="AZ63" s="8">
        <v>0</v>
      </c>
      <c r="BA63" s="9" t="s">
        <v>4</v>
      </c>
      <c r="BB63" s="72">
        <f t="shared" si="75"/>
        <v>0</v>
      </c>
      <c r="BC63" s="102">
        <f t="shared" si="26"/>
        <v>0</v>
      </c>
      <c r="BD63" s="94"/>
      <c r="BE63" s="11"/>
      <c r="BF63" s="11"/>
      <c r="BG63" s="11"/>
      <c r="BH63" s="11"/>
      <c r="BI63" s="104"/>
      <c r="BJ63" s="106">
        <f t="shared" si="76"/>
        <v>0</v>
      </c>
      <c r="BK63" s="84">
        <f>SUMIF(наличие!E:E,E63,наличие!G:G)</f>
        <v>0</v>
      </c>
      <c r="BL63" s="85">
        <f t="shared" si="77"/>
        <v>0</v>
      </c>
      <c r="BM63" s="85">
        <f t="shared" si="78"/>
        <v>0</v>
      </c>
      <c r="BN63" s="111">
        <f>SUMIF(BP:BP,E63,BW:BW)</f>
        <v>0</v>
      </c>
    </row>
    <row r="64" spans="1:66" s="10" customFormat="1" ht="144" customHeight="1" x14ac:dyDescent="0.25">
      <c r="A64" s="11">
        <v>61</v>
      </c>
      <c r="B64" s="11" t="s">
        <v>3427</v>
      </c>
      <c r="C64" s="11" t="s">
        <v>4082</v>
      </c>
      <c r="D64" s="107" t="s">
        <v>4183</v>
      </c>
      <c r="E64" s="108" t="s">
        <v>4273</v>
      </c>
      <c r="F64" s="109" t="s">
        <v>5</v>
      </c>
      <c r="G64" s="11" t="s">
        <v>4535</v>
      </c>
      <c r="H64" s="29"/>
      <c r="I64" s="14"/>
      <c r="J64" s="44">
        <v>19.3</v>
      </c>
      <c r="K64" s="64">
        <f t="shared" si="20"/>
        <v>22.195</v>
      </c>
      <c r="L64" s="123">
        <f>SUMIF(price!A:A,E64,price!D:D)</f>
        <v>0</v>
      </c>
      <c r="M64" s="124"/>
      <c r="N64" s="20">
        <f t="shared" si="61"/>
        <v>0</v>
      </c>
      <c r="O64" s="16">
        <f t="shared" si="62"/>
        <v>-1</v>
      </c>
      <c r="P64" s="116">
        <f t="shared" si="63"/>
        <v>0</v>
      </c>
      <c r="Q64" s="21">
        <f t="shared" si="46"/>
        <v>0</v>
      </c>
      <c r="R64" s="16">
        <f t="shared" si="64"/>
        <v>-1</v>
      </c>
      <c r="S64" s="22">
        <f t="shared" si="65"/>
        <v>0</v>
      </c>
      <c r="T64" s="27"/>
      <c r="U64" s="21">
        <f t="shared" si="66"/>
        <v>0</v>
      </c>
      <c r="V64" s="189">
        <f t="shared" si="67"/>
        <v>-1</v>
      </c>
      <c r="W64" s="196" t="s">
        <v>4</v>
      </c>
      <c r="X64" s="191" t="s">
        <v>4451</v>
      </c>
      <c r="Y64" s="191" t="s">
        <v>4451</v>
      </c>
      <c r="Z64" s="191" t="s">
        <v>4451</v>
      </c>
      <c r="AA64" s="191" t="s">
        <v>4451</v>
      </c>
      <c r="AB64" s="197" t="s">
        <v>4</v>
      </c>
      <c r="AC64" s="190">
        <f t="shared" si="68"/>
        <v>0</v>
      </c>
      <c r="AD64" s="73">
        <f t="shared" si="1"/>
        <v>0</v>
      </c>
      <c r="AF64" s="7" t="s">
        <v>4</v>
      </c>
      <c r="AG64" s="8" t="e">
        <f t="shared" si="69"/>
        <v>#VALUE!</v>
      </c>
      <c r="AH64" s="8" t="e">
        <f t="shared" si="70"/>
        <v>#VALUE!</v>
      </c>
      <c r="AI64" s="8" t="e">
        <f t="shared" si="71"/>
        <v>#VALUE!</v>
      </c>
      <c r="AJ64" s="8" t="e">
        <f t="shared" si="72"/>
        <v>#VALUE!</v>
      </c>
      <c r="AK64" s="9" t="s">
        <v>4</v>
      </c>
      <c r="AL64" s="7" t="e">
        <f t="shared" si="73"/>
        <v>#VALUE!</v>
      </c>
      <c r="AM64" s="99" t="e">
        <f t="shared" si="74"/>
        <v>#VALUE!</v>
      </c>
      <c r="AN64" s="7" t="s">
        <v>4</v>
      </c>
      <c r="AO64" s="8">
        <v>0</v>
      </c>
      <c r="AP64" s="8">
        <v>0</v>
      </c>
      <c r="AQ64" s="8">
        <v>0</v>
      </c>
      <c r="AR64" s="8">
        <v>0</v>
      </c>
      <c r="AS64" s="9" t="s">
        <v>4</v>
      </c>
      <c r="AT64" s="72">
        <f t="shared" si="15"/>
        <v>0</v>
      </c>
      <c r="AU64" s="99">
        <f t="shared" si="3"/>
        <v>0</v>
      </c>
      <c r="AV64" s="7" t="s">
        <v>4</v>
      </c>
      <c r="AW64" s="8">
        <v>0</v>
      </c>
      <c r="AX64" s="8">
        <v>0</v>
      </c>
      <c r="AY64" s="8">
        <v>0</v>
      </c>
      <c r="AZ64" s="8">
        <v>0</v>
      </c>
      <c r="BA64" s="9" t="s">
        <v>4</v>
      </c>
      <c r="BB64" s="72">
        <f t="shared" si="75"/>
        <v>0</v>
      </c>
      <c r="BC64" s="102">
        <f t="shared" si="26"/>
        <v>0</v>
      </c>
      <c r="BD64" s="94"/>
      <c r="BE64" s="11"/>
      <c r="BF64" s="11"/>
      <c r="BG64" s="11"/>
      <c r="BH64" s="11"/>
      <c r="BI64" s="104"/>
      <c r="BJ64" s="106">
        <f t="shared" si="76"/>
        <v>0</v>
      </c>
      <c r="BK64" s="84">
        <f>SUMIF(наличие!E:E,E64,наличие!G:G)</f>
        <v>0</v>
      </c>
      <c r="BL64" s="85">
        <f t="shared" si="77"/>
        <v>0</v>
      </c>
      <c r="BM64" s="85">
        <f t="shared" si="78"/>
        <v>0</v>
      </c>
      <c r="BN64" s="111">
        <f>SUMIF(BP:BP,E64,BW:BW)</f>
        <v>0</v>
      </c>
    </row>
    <row r="65" spans="1:66" s="10" customFormat="1" ht="144" customHeight="1" x14ac:dyDescent="0.25">
      <c r="A65" s="11">
        <v>62</v>
      </c>
      <c r="B65" s="11" t="s">
        <v>3427</v>
      </c>
      <c r="C65" s="11" t="s">
        <v>4082</v>
      </c>
      <c r="D65" s="107" t="s">
        <v>4183</v>
      </c>
      <c r="E65" s="108" t="s">
        <v>4273</v>
      </c>
      <c r="F65" s="109" t="s">
        <v>4363</v>
      </c>
      <c r="G65" s="11" t="s">
        <v>4536</v>
      </c>
      <c r="H65" s="29"/>
      <c r="I65" s="14"/>
      <c r="J65" s="44">
        <v>19.3</v>
      </c>
      <c r="K65" s="64">
        <f t="shared" si="20"/>
        <v>22.195</v>
      </c>
      <c r="L65" s="123">
        <f>SUMIF(price!A:A,E65,price!D:D)</f>
        <v>0</v>
      </c>
      <c r="M65" s="124"/>
      <c r="N65" s="20">
        <f t="shared" si="61"/>
        <v>0</v>
      </c>
      <c r="O65" s="16">
        <f t="shared" si="62"/>
        <v>-1</v>
      </c>
      <c r="P65" s="116">
        <f t="shared" si="63"/>
        <v>0</v>
      </c>
      <c r="Q65" s="21">
        <f t="shared" si="46"/>
        <v>0</v>
      </c>
      <c r="R65" s="16">
        <f t="shared" si="64"/>
        <v>-1</v>
      </c>
      <c r="S65" s="22">
        <f t="shared" si="65"/>
        <v>0</v>
      </c>
      <c r="T65" s="27"/>
      <c r="U65" s="21">
        <f t="shared" si="66"/>
        <v>0</v>
      </c>
      <c r="V65" s="189">
        <f t="shared" si="67"/>
        <v>-1</v>
      </c>
      <c r="W65" s="196" t="s">
        <v>4</v>
      </c>
      <c r="X65" s="191" t="s">
        <v>4451</v>
      </c>
      <c r="Y65" s="191" t="s">
        <v>4451</v>
      </c>
      <c r="Z65" s="191" t="s">
        <v>4451</v>
      </c>
      <c r="AA65" s="191" t="s">
        <v>4451</v>
      </c>
      <c r="AB65" s="197" t="s">
        <v>4</v>
      </c>
      <c r="AC65" s="190">
        <f t="shared" si="68"/>
        <v>0</v>
      </c>
      <c r="AD65" s="73">
        <f t="shared" si="1"/>
        <v>0</v>
      </c>
      <c r="AF65" s="7" t="s">
        <v>4</v>
      </c>
      <c r="AG65" s="8" t="e">
        <f t="shared" si="69"/>
        <v>#VALUE!</v>
      </c>
      <c r="AH65" s="8" t="e">
        <f t="shared" si="70"/>
        <v>#VALUE!</v>
      </c>
      <c r="AI65" s="8" t="e">
        <f t="shared" si="71"/>
        <v>#VALUE!</v>
      </c>
      <c r="AJ65" s="8" t="e">
        <f t="shared" si="72"/>
        <v>#VALUE!</v>
      </c>
      <c r="AK65" s="9" t="s">
        <v>4</v>
      </c>
      <c r="AL65" s="7" t="e">
        <f t="shared" si="73"/>
        <v>#VALUE!</v>
      </c>
      <c r="AM65" s="99" t="e">
        <f t="shared" si="74"/>
        <v>#VALUE!</v>
      </c>
      <c r="AN65" s="7" t="s">
        <v>4</v>
      </c>
      <c r="AO65" s="8">
        <v>0</v>
      </c>
      <c r="AP65" s="8">
        <v>0</v>
      </c>
      <c r="AQ65" s="8">
        <v>0</v>
      </c>
      <c r="AR65" s="8">
        <v>0</v>
      </c>
      <c r="AS65" s="9" t="s">
        <v>4</v>
      </c>
      <c r="AT65" s="72">
        <f t="shared" si="15"/>
        <v>0</v>
      </c>
      <c r="AU65" s="99">
        <f t="shared" si="3"/>
        <v>0</v>
      </c>
      <c r="AV65" s="7" t="s">
        <v>4</v>
      </c>
      <c r="AW65" s="8">
        <v>0</v>
      </c>
      <c r="AX65" s="8">
        <v>0</v>
      </c>
      <c r="AY65" s="8">
        <v>0</v>
      </c>
      <c r="AZ65" s="8">
        <v>0</v>
      </c>
      <c r="BA65" s="9" t="s">
        <v>4</v>
      </c>
      <c r="BB65" s="72">
        <f t="shared" si="75"/>
        <v>0</v>
      </c>
      <c r="BC65" s="102">
        <f t="shared" si="26"/>
        <v>0</v>
      </c>
      <c r="BD65" s="94"/>
      <c r="BE65" s="11"/>
      <c r="BF65" s="11"/>
      <c r="BG65" s="11"/>
      <c r="BH65" s="11"/>
      <c r="BI65" s="104"/>
      <c r="BJ65" s="106">
        <f t="shared" si="76"/>
        <v>0</v>
      </c>
      <c r="BK65" s="84">
        <f>SUMIF(наличие!E:E,E65,наличие!G:G)</f>
        <v>0</v>
      </c>
      <c r="BL65" s="85">
        <f t="shared" si="77"/>
        <v>0</v>
      </c>
      <c r="BM65" s="85">
        <f t="shared" si="78"/>
        <v>0</v>
      </c>
      <c r="BN65" s="111">
        <f>SUMIF(BP:BP,E65,BW:BW)</f>
        <v>0</v>
      </c>
    </row>
    <row r="66" spans="1:66" s="10" customFormat="1" ht="144" customHeight="1" x14ac:dyDescent="0.25">
      <c r="A66" s="11">
        <v>63</v>
      </c>
      <c r="B66" s="11" t="s">
        <v>3396</v>
      </c>
      <c r="C66" s="11" t="s">
        <v>4083</v>
      </c>
      <c r="D66" s="107" t="s">
        <v>4184</v>
      </c>
      <c r="E66" s="108" t="s">
        <v>4274</v>
      </c>
      <c r="F66" s="109" t="s">
        <v>10</v>
      </c>
      <c r="G66" s="11" t="s">
        <v>4537</v>
      </c>
      <c r="H66" s="29"/>
      <c r="I66" s="14"/>
      <c r="J66" s="44">
        <v>19.559999999999999</v>
      </c>
      <c r="K66" s="64">
        <f t="shared" si="20"/>
        <v>22.493999999999996</v>
      </c>
      <c r="L66" s="123">
        <f>SUMIF(price!A:A,E66,price!D:D)</f>
        <v>0</v>
      </c>
      <c r="M66" s="124"/>
      <c r="N66" s="20">
        <f t="shared" si="61"/>
        <v>0</v>
      </c>
      <c r="O66" s="16">
        <f t="shared" si="62"/>
        <v>-1</v>
      </c>
      <c r="P66" s="116">
        <f t="shared" si="63"/>
        <v>0</v>
      </c>
      <c r="Q66" s="21">
        <f t="shared" ref="Q66:Q106" si="79">P66*$I$1</f>
        <v>0</v>
      </c>
      <c r="R66" s="16">
        <f t="shared" si="64"/>
        <v>-1</v>
      </c>
      <c r="S66" s="22">
        <f t="shared" si="65"/>
        <v>0</v>
      </c>
      <c r="T66" s="27"/>
      <c r="U66" s="21">
        <f t="shared" si="66"/>
        <v>0</v>
      </c>
      <c r="V66" s="189">
        <f t="shared" si="67"/>
        <v>-1</v>
      </c>
      <c r="W66" s="196" t="s">
        <v>4451</v>
      </c>
      <c r="X66" s="191" t="s">
        <v>4</v>
      </c>
      <c r="Y66" s="191" t="s">
        <v>4</v>
      </c>
      <c r="Z66" s="191" t="s">
        <v>4</v>
      </c>
      <c r="AA66" s="191" t="s">
        <v>4</v>
      </c>
      <c r="AB66" s="197" t="s">
        <v>4</v>
      </c>
      <c r="AC66" s="190">
        <f t="shared" si="68"/>
        <v>0</v>
      </c>
      <c r="AD66" s="73">
        <f t="shared" ref="AD66:AD133" si="80">AC66*J66</f>
        <v>0</v>
      </c>
      <c r="AF66" s="7" t="s">
        <v>4</v>
      </c>
      <c r="AG66" s="8" t="e">
        <f t="shared" si="69"/>
        <v>#VALUE!</v>
      </c>
      <c r="AH66" s="8" t="e">
        <f t="shared" si="70"/>
        <v>#VALUE!</v>
      </c>
      <c r="AI66" s="8" t="e">
        <f t="shared" si="71"/>
        <v>#VALUE!</v>
      </c>
      <c r="AJ66" s="8" t="e">
        <f t="shared" si="72"/>
        <v>#VALUE!</v>
      </c>
      <c r="AK66" s="9" t="s">
        <v>4</v>
      </c>
      <c r="AL66" s="7" t="e">
        <f t="shared" si="73"/>
        <v>#VALUE!</v>
      </c>
      <c r="AM66" s="99" t="e">
        <f t="shared" si="74"/>
        <v>#VALUE!</v>
      </c>
      <c r="AN66" s="7" t="s">
        <v>4</v>
      </c>
      <c r="AO66" s="8">
        <v>0</v>
      </c>
      <c r="AP66" s="8">
        <v>0</v>
      </c>
      <c r="AQ66" s="8">
        <v>0</v>
      </c>
      <c r="AR66" s="8">
        <v>0</v>
      </c>
      <c r="AS66" s="9" t="s">
        <v>4</v>
      </c>
      <c r="AT66" s="72">
        <f t="shared" si="15"/>
        <v>0</v>
      </c>
      <c r="AU66" s="99">
        <f t="shared" ref="AU66:AU133" si="81">AT66*J66</f>
        <v>0</v>
      </c>
      <c r="AV66" s="7" t="s">
        <v>4</v>
      </c>
      <c r="AW66" s="8">
        <v>0</v>
      </c>
      <c r="AX66" s="8">
        <v>0</v>
      </c>
      <c r="AY66" s="8">
        <v>0</v>
      </c>
      <c r="AZ66" s="8">
        <v>0</v>
      </c>
      <c r="BA66" s="9" t="s">
        <v>4</v>
      </c>
      <c r="BB66" s="72">
        <f t="shared" si="75"/>
        <v>0</v>
      </c>
      <c r="BC66" s="102">
        <f t="shared" si="26"/>
        <v>0</v>
      </c>
      <c r="BD66" s="94"/>
      <c r="BE66" s="11"/>
      <c r="BF66" s="11"/>
      <c r="BG66" s="11">
        <v>3</v>
      </c>
      <c r="BH66" s="11"/>
      <c r="BI66" s="104"/>
      <c r="BJ66" s="106">
        <f t="shared" si="76"/>
        <v>3</v>
      </c>
      <c r="BK66" s="84">
        <f>SUMIF(наличие!E:E,E66,наличие!G:G)</f>
        <v>0</v>
      </c>
      <c r="BL66" s="85">
        <f t="shared" si="77"/>
        <v>0</v>
      </c>
      <c r="BM66" s="85">
        <f t="shared" si="78"/>
        <v>0</v>
      </c>
      <c r="BN66" s="111">
        <f>SUMIF(BP:BP,E66,BW:BW)</f>
        <v>0</v>
      </c>
    </row>
    <row r="67" spans="1:66" s="10" customFormat="1" ht="144" customHeight="1" x14ac:dyDescent="0.25">
      <c r="A67" s="11">
        <v>64</v>
      </c>
      <c r="B67" s="11" t="s">
        <v>3396</v>
      </c>
      <c r="C67" s="11" t="s">
        <v>4083</v>
      </c>
      <c r="D67" s="107" t="s">
        <v>4184</v>
      </c>
      <c r="E67" s="108" t="s">
        <v>4274</v>
      </c>
      <c r="F67" s="109" t="s">
        <v>4363</v>
      </c>
      <c r="G67" s="11" t="s">
        <v>4538</v>
      </c>
      <c r="H67" s="29"/>
      <c r="I67" s="14"/>
      <c r="J67" s="44">
        <v>19.559999999999999</v>
      </c>
      <c r="K67" s="64">
        <f t="shared" si="20"/>
        <v>22.493999999999996</v>
      </c>
      <c r="L67" s="123">
        <f>SUMIF(price!A:A,E67,price!D:D)</f>
        <v>0</v>
      </c>
      <c r="M67" s="124"/>
      <c r="N67" s="20">
        <f t="shared" si="61"/>
        <v>0</v>
      </c>
      <c r="O67" s="16">
        <f t="shared" si="62"/>
        <v>-1</v>
      </c>
      <c r="P67" s="116">
        <f t="shared" si="63"/>
        <v>0</v>
      </c>
      <c r="Q67" s="21">
        <f t="shared" si="79"/>
        <v>0</v>
      </c>
      <c r="R67" s="16">
        <f t="shared" si="64"/>
        <v>-1</v>
      </c>
      <c r="S67" s="22">
        <f t="shared" si="65"/>
        <v>0</v>
      </c>
      <c r="T67" s="27"/>
      <c r="U67" s="21">
        <f t="shared" si="66"/>
        <v>0</v>
      </c>
      <c r="V67" s="189">
        <f t="shared" si="67"/>
        <v>-1</v>
      </c>
      <c r="W67" s="196" t="s">
        <v>4451</v>
      </c>
      <c r="X67" s="191" t="s">
        <v>4</v>
      </c>
      <c r="Y67" s="191" t="s">
        <v>4</v>
      </c>
      <c r="Z67" s="191" t="s">
        <v>4</v>
      </c>
      <c r="AA67" s="191" t="s">
        <v>4</v>
      </c>
      <c r="AB67" s="197" t="s">
        <v>4</v>
      </c>
      <c r="AC67" s="190">
        <f t="shared" si="68"/>
        <v>0</v>
      </c>
      <c r="AD67" s="73">
        <f t="shared" si="80"/>
        <v>0</v>
      </c>
      <c r="AF67" s="7" t="s">
        <v>4</v>
      </c>
      <c r="AG67" s="8" t="e">
        <f t="shared" si="69"/>
        <v>#VALUE!</v>
      </c>
      <c r="AH67" s="8" t="e">
        <f t="shared" si="70"/>
        <v>#VALUE!</v>
      </c>
      <c r="AI67" s="8" t="e">
        <f t="shared" si="71"/>
        <v>#VALUE!</v>
      </c>
      <c r="AJ67" s="8" t="e">
        <f t="shared" si="72"/>
        <v>#VALUE!</v>
      </c>
      <c r="AK67" s="9" t="s">
        <v>4</v>
      </c>
      <c r="AL67" s="7" t="e">
        <f t="shared" si="73"/>
        <v>#VALUE!</v>
      </c>
      <c r="AM67" s="99" t="e">
        <f t="shared" si="74"/>
        <v>#VALUE!</v>
      </c>
      <c r="AN67" s="7" t="s">
        <v>4</v>
      </c>
      <c r="AO67" s="8">
        <v>0</v>
      </c>
      <c r="AP67" s="8">
        <v>1</v>
      </c>
      <c r="AQ67" s="8">
        <v>1</v>
      </c>
      <c r="AR67" s="8">
        <v>1</v>
      </c>
      <c r="AS67" s="9" t="s">
        <v>4</v>
      </c>
      <c r="AT67" s="72">
        <f t="shared" si="15"/>
        <v>3</v>
      </c>
      <c r="AU67" s="99">
        <f t="shared" si="81"/>
        <v>58.679999999999993</v>
      </c>
      <c r="AV67" s="7" t="s">
        <v>4</v>
      </c>
      <c r="AW67" s="8">
        <v>0</v>
      </c>
      <c r="AX67" s="8">
        <v>0</v>
      </c>
      <c r="AY67" s="8">
        <v>0</v>
      </c>
      <c r="AZ67" s="8">
        <v>0</v>
      </c>
      <c r="BA67" s="9" t="s">
        <v>4</v>
      </c>
      <c r="BB67" s="72">
        <f t="shared" si="75"/>
        <v>0</v>
      </c>
      <c r="BC67" s="102">
        <f t="shared" si="26"/>
        <v>0</v>
      </c>
      <c r="BD67" s="94"/>
      <c r="BE67" s="11"/>
      <c r="BF67" s="11">
        <v>2</v>
      </c>
      <c r="BG67" s="11">
        <v>5</v>
      </c>
      <c r="BH67" s="11">
        <v>4</v>
      </c>
      <c r="BI67" s="104"/>
      <c r="BJ67" s="106">
        <f t="shared" si="76"/>
        <v>11</v>
      </c>
      <c r="BK67" s="84">
        <f>SUMIF(наличие!E:E,E67,наличие!G:G)</f>
        <v>0</v>
      </c>
      <c r="BL67" s="85">
        <f t="shared" si="77"/>
        <v>0</v>
      </c>
      <c r="BM67" s="85">
        <f t="shared" si="78"/>
        <v>0</v>
      </c>
      <c r="BN67" s="111">
        <f>SUMIF(BP:BP,E67,BW:BW)</f>
        <v>0</v>
      </c>
    </row>
    <row r="68" spans="1:66" s="10" customFormat="1" ht="144" customHeight="1" x14ac:dyDescent="0.25">
      <c r="A68" s="11">
        <v>65</v>
      </c>
      <c r="B68" s="11" t="s">
        <v>3396</v>
      </c>
      <c r="C68" s="11" t="s">
        <v>4084</v>
      </c>
      <c r="D68" s="107" t="s">
        <v>4185</v>
      </c>
      <c r="E68" s="108" t="s">
        <v>4275</v>
      </c>
      <c r="F68" s="109" t="s">
        <v>5</v>
      </c>
      <c r="G68" s="11" t="s">
        <v>4539</v>
      </c>
      <c r="H68" s="29"/>
      <c r="I68" s="14"/>
      <c r="J68" s="44">
        <v>17.13</v>
      </c>
      <c r="K68" s="64">
        <f t="shared" si="20"/>
        <v>19.699499999999997</v>
      </c>
      <c r="L68" s="123">
        <f>SUMIF(price!A:A,E68,price!D:D)</f>
        <v>0</v>
      </c>
      <c r="M68" s="124"/>
      <c r="N68" s="20">
        <f t="shared" si="61"/>
        <v>0</v>
      </c>
      <c r="O68" s="16">
        <f t="shared" si="62"/>
        <v>-1</v>
      </c>
      <c r="P68" s="116">
        <f t="shared" si="63"/>
        <v>0</v>
      </c>
      <c r="Q68" s="21">
        <f t="shared" si="79"/>
        <v>0</v>
      </c>
      <c r="R68" s="16">
        <f t="shared" si="64"/>
        <v>-1</v>
      </c>
      <c r="S68" s="22">
        <f t="shared" si="65"/>
        <v>0</v>
      </c>
      <c r="T68" s="27"/>
      <c r="U68" s="21">
        <f t="shared" si="66"/>
        <v>0</v>
      </c>
      <c r="V68" s="189">
        <f t="shared" si="67"/>
        <v>-1</v>
      </c>
      <c r="W68" s="196" t="s">
        <v>4451</v>
      </c>
      <c r="X68" s="191" t="s">
        <v>4</v>
      </c>
      <c r="Y68" s="191" t="s">
        <v>4</v>
      </c>
      <c r="Z68" s="191" t="s">
        <v>4</v>
      </c>
      <c r="AA68" s="191" t="s">
        <v>4</v>
      </c>
      <c r="AB68" s="197" t="s">
        <v>4</v>
      </c>
      <c r="AC68" s="190">
        <f t="shared" si="68"/>
        <v>0</v>
      </c>
      <c r="AD68" s="73">
        <f t="shared" si="80"/>
        <v>0</v>
      </c>
      <c r="AF68" s="7" t="s">
        <v>4</v>
      </c>
      <c r="AG68" s="8" t="e">
        <f t="shared" si="69"/>
        <v>#VALUE!</v>
      </c>
      <c r="AH68" s="8" t="e">
        <f t="shared" si="70"/>
        <v>#VALUE!</v>
      </c>
      <c r="AI68" s="8" t="e">
        <f t="shared" si="71"/>
        <v>#VALUE!</v>
      </c>
      <c r="AJ68" s="8" t="e">
        <f t="shared" si="72"/>
        <v>#VALUE!</v>
      </c>
      <c r="AK68" s="9" t="s">
        <v>4</v>
      </c>
      <c r="AL68" s="7" t="e">
        <f t="shared" si="73"/>
        <v>#VALUE!</v>
      </c>
      <c r="AM68" s="99" t="e">
        <f t="shared" si="74"/>
        <v>#VALUE!</v>
      </c>
      <c r="AN68" s="7" t="s">
        <v>4</v>
      </c>
      <c r="AO68" s="8">
        <v>0</v>
      </c>
      <c r="AP68" s="8">
        <v>0</v>
      </c>
      <c r="AQ68" s="8">
        <v>0</v>
      </c>
      <c r="AR68" s="8">
        <v>0</v>
      </c>
      <c r="AS68" s="9" t="s">
        <v>4</v>
      </c>
      <c r="AT68" s="72">
        <f t="shared" si="15"/>
        <v>0</v>
      </c>
      <c r="AU68" s="99">
        <f t="shared" si="81"/>
        <v>0</v>
      </c>
      <c r="AV68" s="7" t="s">
        <v>4</v>
      </c>
      <c r="AW68" s="8">
        <v>0</v>
      </c>
      <c r="AX68" s="8">
        <v>0</v>
      </c>
      <c r="AY68" s="8">
        <v>0</v>
      </c>
      <c r="AZ68" s="8">
        <v>0</v>
      </c>
      <c r="BA68" s="9" t="s">
        <v>4</v>
      </c>
      <c r="BB68" s="72">
        <f t="shared" si="75"/>
        <v>0</v>
      </c>
      <c r="BC68" s="102">
        <f t="shared" si="26"/>
        <v>0</v>
      </c>
      <c r="BD68" s="94"/>
      <c r="BE68" s="11"/>
      <c r="BF68" s="11"/>
      <c r="BG68" s="11">
        <v>1</v>
      </c>
      <c r="BH68" s="11"/>
      <c r="BI68" s="104"/>
      <c r="BJ68" s="106">
        <f t="shared" si="76"/>
        <v>1</v>
      </c>
      <c r="BK68" s="84">
        <f>SUMIF(наличие!E:E,E68,наличие!G:G)</f>
        <v>0</v>
      </c>
      <c r="BL68" s="85">
        <f t="shared" si="77"/>
        <v>0</v>
      </c>
      <c r="BM68" s="85">
        <f t="shared" si="78"/>
        <v>0</v>
      </c>
      <c r="BN68" s="111">
        <f>SUMIF(BP:BP,E68,BW:BW)</f>
        <v>0</v>
      </c>
    </row>
    <row r="69" spans="1:66" s="10" customFormat="1" ht="144" customHeight="1" x14ac:dyDescent="0.25">
      <c r="A69" s="11">
        <v>66</v>
      </c>
      <c r="B69" s="11" t="s">
        <v>3396</v>
      </c>
      <c r="C69" s="11" t="s">
        <v>4084</v>
      </c>
      <c r="D69" s="107" t="s">
        <v>4185</v>
      </c>
      <c r="E69" s="108" t="s">
        <v>4275</v>
      </c>
      <c r="F69" s="109" t="s">
        <v>4363</v>
      </c>
      <c r="G69" s="11" t="s">
        <v>4540</v>
      </c>
      <c r="H69" s="29"/>
      <c r="I69" s="14"/>
      <c r="J69" s="44">
        <v>17.13</v>
      </c>
      <c r="K69" s="64">
        <f t="shared" si="20"/>
        <v>19.699499999999997</v>
      </c>
      <c r="L69" s="123">
        <f>SUMIF(price!A:A,E69,price!D:D)</f>
        <v>0</v>
      </c>
      <c r="M69" s="124"/>
      <c r="N69" s="20">
        <f t="shared" si="61"/>
        <v>0</v>
      </c>
      <c r="O69" s="16">
        <f t="shared" si="62"/>
        <v>-1</v>
      </c>
      <c r="P69" s="116">
        <f t="shared" si="63"/>
        <v>0</v>
      </c>
      <c r="Q69" s="21">
        <f t="shared" si="79"/>
        <v>0</v>
      </c>
      <c r="R69" s="16">
        <f t="shared" si="64"/>
        <v>-1</v>
      </c>
      <c r="S69" s="22">
        <f t="shared" si="65"/>
        <v>0</v>
      </c>
      <c r="T69" s="27"/>
      <c r="U69" s="21">
        <f t="shared" si="66"/>
        <v>0</v>
      </c>
      <c r="V69" s="189">
        <f t="shared" si="67"/>
        <v>-1</v>
      </c>
      <c r="W69" s="196" t="s">
        <v>4451</v>
      </c>
      <c r="X69" s="191" t="s">
        <v>4</v>
      </c>
      <c r="Y69" s="191" t="s">
        <v>4</v>
      </c>
      <c r="Z69" s="191" t="s">
        <v>4</v>
      </c>
      <c r="AA69" s="191" t="s">
        <v>4</v>
      </c>
      <c r="AB69" s="197" t="s">
        <v>4</v>
      </c>
      <c r="AC69" s="190">
        <f t="shared" si="68"/>
        <v>0</v>
      </c>
      <c r="AD69" s="73">
        <f t="shared" si="80"/>
        <v>0</v>
      </c>
      <c r="AF69" s="7" t="s">
        <v>4</v>
      </c>
      <c r="AG69" s="8" t="e">
        <f t="shared" si="69"/>
        <v>#VALUE!</v>
      </c>
      <c r="AH69" s="8" t="e">
        <f t="shared" si="70"/>
        <v>#VALUE!</v>
      </c>
      <c r="AI69" s="8" t="e">
        <f t="shared" si="71"/>
        <v>#VALUE!</v>
      </c>
      <c r="AJ69" s="8" t="e">
        <f t="shared" si="72"/>
        <v>#VALUE!</v>
      </c>
      <c r="AK69" s="9" t="s">
        <v>4</v>
      </c>
      <c r="AL69" s="7" t="e">
        <f t="shared" si="73"/>
        <v>#VALUE!</v>
      </c>
      <c r="AM69" s="99" t="e">
        <f t="shared" si="74"/>
        <v>#VALUE!</v>
      </c>
      <c r="AN69" s="7" t="s">
        <v>4</v>
      </c>
      <c r="AO69" s="8">
        <v>0</v>
      </c>
      <c r="AP69" s="8">
        <v>0</v>
      </c>
      <c r="AQ69" s="8">
        <v>0</v>
      </c>
      <c r="AR69" s="8">
        <v>0</v>
      </c>
      <c r="AS69" s="9" t="s">
        <v>4</v>
      </c>
      <c r="AT69" s="72">
        <f t="shared" si="15"/>
        <v>0</v>
      </c>
      <c r="AU69" s="99">
        <f t="shared" si="81"/>
        <v>0</v>
      </c>
      <c r="AV69" s="7" t="s">
        <v>4</v>
      </c>
      <c r="AW69" s="8">
        <v>0</v>
      </c>
      <c r="AX69" s="8">
        <v>0</v>
      </c>
      <c r="AY69" s="8">
        <v>0</v>
      </c>
      <c r="AZ69" s="8">
        <v>0</v>
      </c>
      <c r="BA69" s="9" t="s">
        <v>4</v>
      </c>
      <c r="BB69" s="72">
        <f t="shared" si="75"/>
        <v>0</v>
      </c>
      <c r="BC69" s="102">
        <f t="shared" si="26"/>
        <v>0</v>
      </c>
      <c r="BD69" s="94"/>
      <c r="BE69" s="11"/>
      <c r="BF69" s="11">
        <v>1</v>
      </c>
      <c r="BG69" s="11"/>
      <c r="BH69" s="11"/>
      <c r="BI69" s="104"/>
      <c r="BJ69" s="106">
        <f t="shared" si="76"/>
        <v>1</v>
      </c>
      <c r="BK69" s="84">
        <f>SUMIF(наличие!E:E,E69,наличие!G:G)</f>
        <v>0</v>
      </c>
      <c r="BL69" s="85">
        <f t="shared" si="77"/>
        <v>0</v>
      </c>
      <c r="BM69" s="85">
        <f t="shared" si="78"/>
        <v>0</v>
      </c>
      <c r="BN69" s="111">
        <f>SUMIF(BP:BP,E69,BW:BW)</f>
        <v>0</v>
      </c>
    </row>
    <row r="70" spans="1:66" s="10" customFormat="1" ht="144" customHeight="1" x14ac:dyDescent="0.25">
      <c r="A70" s="11">
        <v>67</v>
      </c>
      <c r="B70" s="11" t="s">
        <v>3396</v>
      </c>
      <c r="C70" s="11" t="s">
        <v>4085</v>
      </c>
      <c r="D70" s="107" t="s">
        <v>4186</v>
      </c>
      <c r="E70" s="108" t="s">
        <v>4276</v>
      </c>
      <c r="F70" s="109" t="s">
        <v>5</v>
      </c>
      <c r="G70" s="11" t="s">
        <v>4541</v>
      </c>
      <c r="H70" s="29"/>
      <c r="I70" s="14"/>
      <c r="J70" s="44">
        <v>17.43</v>
      </c>
      <c r="K70" s="64">
        <f t="shared" si="20"/>
        <v>20.044499999999999</v>
      </c>
      <c r="L70" s="123">
        <f>SUMIF(price!A:A,E70,price!D:D)</f>
        <v>0</v>
      </c>
      <c r="M70" s="124"/>
      <c r="N70" s="20">
        <f t="shared" si="61"/>
        <v>0</v>
      </c>
      <c r="O70" s="16">
        <f t="shared" si="62"/>
        <v>-1</v>
      </c>
      <c r="P70" s="116">
        <f t="shared" si="63"/>
        <v>0</v>
      </c>
      <c r="Q70" s="21">
        <f t="shared" si="79"/>
        <v>0</v>
      </c>
      <c r="R70" s="16">
        <f t="shared" si="64"/>
        <v>-1</v>
      </c>
      <c r="S70" s="22">
        <f t="shared" si="65"/>
        <v>0</v>
      </c>
      <c r="T70" s="27"/>
      <c r="U70" s="21">
        <f t="shared" si="66"/>
        <v>0</v>
      </c>
      <c r="V70" s="189">
        <f t="shared" si="67"/>
        <v>-1</v>
      </c>
      <c r="W70" s="196" t="s">
        <v>4451</v>
      </c>
      <c r="X70" s="191" t="s">
        <v>4</v>
      </c>
      <c r="Y70" s="191" t="s">
        <v>4</v>
      </c>
      <c r="Z70" s="191" t="s">
        <v>4</v>
      </c>
      <c r="AA70" s="191" t="s">
        <v>4</v>
      </c>
      <c r="AB70" s="197" t="s">
        <v>4</v>
      </c>
      <c r="AC70" s="190">
        <f t="shared" si="68"/>
        <v>0</v>
      </c>
      <c r="AD70" s="73">
        <f t="shared" si="80"/>
        <v>0</v>
      </c>
      <c r="AF70" s="7" t="s">
        <v>4</v>
      </c>
      <c r="AG70" s="8" t="e">
        <f t="shared" si="69"/>
        <v>#VALUE!</v>
      </c>
      <c r="AH70" s="8" t="e">
        <f t="shared" si="70"/>
        <v>#VALUE!</v>
      </c>
      <c r="AI70" s="8" t="e">
        <f t="shared" si="71"/>
        <v>#VALUE!</v>
      </c>
      <c r="AJ70" s="8" t="e">
        <f t="shared" si="72"/>
        <v>#VALUE!</v>
      </c>
      <c r="AK70" s="9" t="s">
        <v>4</v>
      </c>
      <c r="AL70" s="7" t="e">
        <f t="shared" si="73"/>
        <v>#VALUE!</v>
      </c>
      <c r="AM70" s="99" t="e">
        <f t="shared" si="74"/>
        <v>#VALUE!</v>
      </c>
      <c r="AN70" s="7" t="s">
        <v>4</v>
      </c>
      <c r="AO70" s="8">
        <v>0</v>
      </c>
      <c r="AP70" s="8">
        <v>1</v>
      </c>
      <c r="AQ70" s="8">
        <v>1</v>
      </c>
      <c r="AR70" s="8">
        <v>1</v>
      </c>
      <c r="AS70" s="9" t="s">
        <v>4</v>
      </c>
      <c r="AT70" s="72">
        <f t="shared" si="15"/>
        <v>3</v>
      </c>
      <c r="AU70" s="99">
        <f t="shared" si="81"/>
        <v>52.29</v>
      </c>
      <c r="AV70" s="7" t="s">
        <v>4</v>
      </c>
      <c r="AW70" s="8">
        <v>0</v>
      </c>
      <c r="AX70" s="8">
        <v>0</v>
      </c>
      <c r="AY70" s="8">
        <v>0</v>
      </c>
      <c r="AZ70" s="8">
        <v>0</v>
      </c>
      <c r="BA70" s="9" t="s">
        <v>4</v>
      </c>
      <c r="BB70" s="72">
        <f t="shared" si="75"/>
        <v>0</v>
      </c>
      <c r="BC70" s="102">
        <f t="shared" si="26"/>
        <v>0</v>
      </c>
      <c r="BD70" s="94"/>
      <c r="BE70" s="11"/>
      <c r="BF70" s="11"/>
      <c r="BG70" s="11"/>
      <c r="BH70" s="11"/>
      <c r="BI70" s="104"/>
      <c r="BJ70" s="106">
        <f t="shared" si="76"/>
        <v>0</v>
      </c>
      <c r="BK70" s="84">
        <f>SUMIF(наличие!E:E,E70,наличие!G:G)</f>
        <v>0</v>
      </c>
      <c r="BL70" s="85">
        <f t="shared" si="77"/>
        <v>0</v>
      </c>
      <c r="BM70" s="85">
        <f t="shared" si="78"/>
        <v>0</v>
      </c>
      <c r="BN70" s="111">
        <f>SUMIF(BP:BP,E70,BW:BW)</f>
        <v>0</v>
      </c>
    </row>
    <row r="71" spans="1:66" s="10" customFormat="1" ht="144" customHeight="1" x14ac:dyDescent="0.25">
      <c r="A71" s="11">
        <v>68</v>
      </c>
      <c r="B71" s="11" t="s">
        <v>3396</v>
      </c>
      <c r="C71" s="11" t="s">
        <v>4085</v>
      </c>
      <c r="D71" s="107" t="s">
        <v>4186</v>
      </c>
      <c r="E71" s="108" t="s">
        <v>4276</v>
      </c>
      <c r="F71" s="109" t="s">
        <v>4363</v>
      </c>
      <c r="G71" s="11" t="s">
        <v>4542</v>
      </c>
      <c r="H71" s="29"/>
      <c r="I71" s="14"/>
      <c r="J71" s="44">
        <v>17.43</v>
      </c>
      <c r="K71" s="64">
        <f t="shared" si="20"/>
        <v>20.044499999999999</v>
      </c>
      <c r="L71" s="123">
        <f>SUMIF(price!A:A,E71,price!D:D)</f>
        <v>0</v>
      </c>
      <c r="M71" s="124"/>
      <c r="N71" s="20">
        <f t="shared" si="61"/>
        <v>0</v>
      </c>
      <c r="O71" s="16">
        <f t="shared" si="62"/>
        <v>-1</v>
      </c>
      <c r="P71" s="116">
        <f t="shared" si="63"/>
        <v>0</v>
      </c>
      <c r="Q71" s="21">
        <f t="shared" si="79"/>
        <v>0</v>
      </c>
      <c r="R71" s="16">
        <f t="shared" si="64"/>
        <v>-1</v>
      </c>
      <c r="S71" s="22">
        <f t="shared" si="65"/>
        <v>0</v>
      </c>
      <c r="T71" s="27"/>
      <c r="U71" s="21">
        <f t="shared" si="66"/>
        <v>0</v>
      </c>
      <c r="V71" s="189">
        <f t="shared" si="67"/>
        <v>-1</v>
      </c>
      <c r="W71" s="196" t="s">
        <v>4451</v>
      </c>
      <c r="X71" s="191" t="s">
        <v>4</v>
      </c>
      <c r="Y71" s="191" t="s">
        <v>4</v>
      </c>
      <c r="Z71" s="191" t="s">
        <v>4</v>
      </c>
      <c r="AA71" s="191" t="s">
        <v>4</v>
      </c>
      <c r="AB71" s="197" t="s">
        <v>4</v>
      </c>
      <c r="AC71" s="190">
        <f t="shared" si="68"/>
        <v>0</v>
      </c>
      <c r="AD71" s="73">
        <f t="shared" si="80"/>
        <v>0</v>
      </c>
      <c r="AF71" s="7" t="s">
        <v>4</v>
      </c>
      <c r="AG71" s="8" t="e">
        <f t="shared" si="69"/>
        <v>#VALUE!</v>
      </c>
      <c r="AH71" s="8" t="e">
        <f t="shared" si="70"/>
        <v>#VALUE!</v>
      </c>
      <c r="AI71" s="8" t="e">
        <f t="shared" si="71"/>
        <v>#VALUE!</v>
      </c>
      <c r="AJ71" s="8" t="e">
        <f t="shared" si="72"/>
        <v>#VALUE!</v>
      </c>
      <c r="AK71" s="9" t="s">
        <v>4</v>
      </c>
      <c r="AL71" s="7" t="e">
        <f t="shared" si="73"/>
        <v>#VALUE!</v>
      </c>
      <c r="AM71" s="99" t="e">
        <f t="shared" si="74"/>
        <v>#VALUE!</v>
      </c>
      <c r="AN71" s="7" t="s">
        <v>4</v>
      </c>
      <c r="AO71" s="8">
        <v>0</v>
      </c>
      <c r="AP71" s="8">
        <v>1</v>
      </c>
      <c r="AQ71" s="8">
        <v>1</v>
      </c>
      <c r="AR71" s="8">
        <v>1</v>
      </c>
      <c r="AS71" s="9" t="s">
        <v>4</v>
      </c>
      <c r="AT71" s="72">
        <f t="shared" si="15"/>
        <v>3</v>
      </c>
      <c r="AU71" s="99">
        <f t="shared" si="81"/>
        <v>52.29</v>
      </c>
      <c r="AV71" s="7" t="s">
        <v>4</v>
      </c>
      <c r="AW71" s="8">
        <v>0</v>
      </c>
      <c r="AX71" s="8">
        <v>0</v>
      </c>
      <c r="AY71" s="8">
        <v>0</v>
      </c>
      <c r="AZ71" s="8">
        <v>0</v>
      </c>
      <c r="BA71" s="9" t="s">
        <v>4</v>
      </c>
      <c r="BB71" s="72">
        <f t="shared" si="75"/>
        <v>0</v>
      </c>
      <c r="BC71" s="102">
        <f t="shared" si="26"/>
        <v>0</v>
      </c>
      <c r="BD71" s="94"/>
      <c r="BE71" s="11"/>
      <c r="BF71" s="11"/>
      <c r="BG71" s="11"/>
      <c r="BH71" s="11"/>
      <c r="BI71" s="104"/>
      <c r="BJ71" s="106">
        <f t="shared" si="76"/>
        <v>0</v>
      </c>
      <c r="BK71" s="84">
        <f>SUMIF(наличие!E:E,E71,наличие!G:G)</f>
        <v>0</v>
      </c>
      <c r="BL71" s="85">
        <f t="shared" si="77"/>
        <v>0</v>
      </c>
      <c r="BM71" s="85">
        <f t="shared" si="78"/>
        <v>0</v>
      </c>
      <c r="BN71" s="111">
        <f>SUMIF(BP:BP,E71,BW:BW)</f>
        <v>0</v>
      </c>
    </row>
    <row r="72" spans="1:66" s="10" customFormat="1" ht="144" customHeight="1" x14ac:dyDescent="0.25">
      <c r="A72" s="11">
        <v>69</v>
      </c>
      <c r="B72" s="11" t="s">
        <v>3404</v>
      </c>
      <c r="C72" s="11" t="s">
        <v>4086</v>
      </c>
      <c r="D72" s="107" t="s">
        <v>4187</v>
      </c>
      <c r="E72" s="108" t="s">
        <v>4277</v>
      </c>
      <c r="F72" s="109" t="s">
        <v>4378</v>
      </c>
      <c r="G72" s="11" t="s">
        <v>4543</v>
      </c>
      <c r="H72" s="29"/>
      <c r="I72" s="14"/>
      <c r="J72" s="44">
        <v>21.3</v>
      </c>
      <c r="K72" s="64">
        <f t="shared" si="20"/>
        <v>24.494999999999997</v>
      </c>
      <c r="L72" s="123">
        <f>SUMIF(price!A:A,E72,price!D:D)</f>
        <v>0</v>
      </c>
      <c r="M72" s="124"/>
      <c r="N72" s="20">
        <f t="shared" si="61"/>
        <v>0</v>
      </c>
      <c r="O72" s="16">
        <f t="shared" si="62"/>
        <v>-1</v>
      </c>
      <c r="P72" s="116">
        <f t="shared" si="63"/>
        <v>0</v>
      </c>
      <c r="Q72" s="21">
        <f t="shared" si="79"/>
        <v>0</v>
      </c>
      <c r="R72" s="16">
        <f t="shared" si="64"/>
        <v>-1</v>
      </c>
      <c r="S72" s="22">
        <f t="shared" si="65"/>
        <v>0</v>
      </c>
      <c r="T72" s="27"/>
      <c r="U72" s="21">
        <f t="shared" si="66"/>
        <v>0</v>
      </c>
      <c r="V72" s="189">
        <f t="shared" si="67"/>
        <v>-1</v>
      </c>
      <c r="W72" s="196" t="s">
        <v>4</v>
      </c>
      <c r="X72" s="191" t="s">
        <v>4451</v>
      </c>
      <c r="Y72" s="191" t="s">
        <v>4451</v>
      </c>
      <c r="Z72" s="191" t="s">
        <v>4451</v>
      </c>
      <c r="AA72" s="191" t="s">
        <v>4451</v>
      </c>
      <c r="AB72" s="197" t="s">
        <v>4</v>
      </c>
      <c r="AC72" s="190">
        <f t="shared" si="68"/>
        <v>0</v>
      </c>
      <c r="AD72" s="73">
        <f t="shared" si="80"/>
        <v>0</v>
      </c>
      <c r="AF72" s="7" t="s">
        <v>4</v>
      </c>
      <c r="AG72" s="8" t="e">
        <f t="shared" si="69"/>
        <v>#VALUE!</v>
      </c>
      <c r="AH72" s="8" t="e">
        <f t="shared" si="70"/>
        <v>#VALUE!</v>
      </c>
      <c r="AI72" s="8" t="e">
        <f t="shared" si="71"/>
        <v>#VALUE!</v>
      </c>
      <c r="AJ72" s="8" t="e">
        <f t="shared" si="72"/>
        <v>#VALUE!</v>
      </c>
      <c r="AK72" s="9" t="s">
        <v>4</v>
      </c>
      <c r="AL72" s="7" t="e">
        <f t="shared" si="73"/>
        <v>#VALUE!</v>
      </c>
      <c r="AM72" s="99" t="e">
        <f t="shared" si="74"/>
        <v>#VALUE!</v>
      </c>
      <c r="AN72" s="7" t="s">
        <v>4</v>
      </c>
      <c r="AO72" s="8">
        <v>0</v>
      </c>
      <c r="AP72" s="8">
        <v>1</v>
      </c>
      <c r="AQ72" s="8">
        <v>1</v>
      </c>
      <c r="AR72" s="8">
        <v>0</v>
      </c>
      <c r="AS72" s="9" t="s">
        <v>4</v>
      </c>
      <c r="AT72" s="72">
        <f t="shared" si="15"/>
        <v>2</v>
      </c>
      <c r="AU72" s="99">
        <f t="shared" si="81"/>
        <v>42.6</v>
      </c>
      <c r="AV72" s="7" t="s">
        <v>4</v>
      </c>
      <c r="AW72" s="8">
        <v>0</v>
      </c>
      <c r="AX72" s="8">
        <v>0</v>
      </c>
      <c r="AY72" s="8">
        <v>0</v>
      </c>
      <c r="AZ72" s="8">
        <v>0</v>
      </c>
      <c r="BA72" s="9" t="s">
        <v>4</v>
      </c>
      <c r="BB72" s="72">
        <f t="shared" si="75"/>
        <v>0</v>
      </c>
      <c r="BC72" s="102">
        <f t="shared" ref="BC72:BC143" si="82">BB72*J72</f>
        <v>0</v>
      </c>
      <c r="BD72" s="94"/>
      <c r="BE72" s="11"/>
      <c r="BF72" s="11"/>
      <c r="BG72" s="11">
        <v>5</v>
      </c>
      <c r="BH72" s="11">
        <v>1</v>
      </c>
      <c r="BI72" s="104"/>
      <c r="BJ72" s="106">
        <f t="shared" si="76"/>
        <v>6</v>
      </c>
      <c r="BK72" s="84">
        <f>SUMIF(наличие!E:E,E72,наличие!G:G)</f>
        <v>0</v>
      </c>
      <c r="BL72" s="85">
        <f t="shared" si="77"/>
        <v>0</v>
      </c>
      <c r="BM72" s="85">
        <f t="shared" si="78"/>
        <v>0</v>
      </c>
      <c r="BN72" s="111">
        <f>SUMIF(BP:BP,E72,BW:BW)</f>
        <v>0</v>
      </c>
    </row>
    <row r="73" spans="1:66" s="10" customFormat="1" ht="144" customHeight="1" x14ac:dyDescent="0.25">
      <c r="A73" s="11">
        <v>70</v>
      </c>
      <c r="B73" s="11" t="s">
        <v>3404</v>
      </c>
      <c r="C73" s="11" t="s">
        <v>4086</v>
      </c>
      <c r="D73" s="107" t="s">
        <v>4187</v>
      </c>
      <c r="E73" s="108" t="s">
        <v>4277</v>
      </c>
      <c r="F73" s="109" t="s">
        <v>4379</v>
      </c>
      <c r="G73" s="11" t="s">
        <v>4544</v>
      </c>
      <c r="H73" s="29"/>
      <c r="I73" s="14"/>
      <c r="J73" s="44">
        <v>21.3</v>
      </c>
      <c r="K73" s="64">
        <f t="shared" si="20"/>
        <v>24.494999999999997</v>
      </c>
      <c r="L73" s="123">
        <f>SUMIF(price!A:A,E73,price!D:D)</f>
        <v>0</v>
      </c>
      <c r="M73" s="124"/>
      <c r="N73" s="20">
        <f t="shared" si="61"/>
        <v>0</v>
      </c>
      <c r="O73" s="16">
        <f t="shared" si="62"/>
        <v>-1</v>
      </c>
      <c r="P73" s="116">
        <f t="shared" si="63"/>
        <v>0</v>
      </c>
      <c r="Q73" s="21">
        <f t="shared" si="79"/>
        <v>0</v>
      </c>
      <c r="R73" s="16">
        <f t="shared" si="64"/>
        <v>-1</v>
      </c>
      <c r="S73" s="22">
        <f t="shared" si="65"/>
        <v>0</v>
      </c>
      <c r="T73" s="27"/>
      <c r="U73" s="21">
        <f t="shared" si="66"/>
        <v>0</v>
      </c>
      <c r="V73" s="189">
        <f t="shared" si="67"/>
        <v>-1</v>
      </c>
      <c r="W73" s="196" t="s">
        <v>4</v>
      </c>
      <c r="X73" s="191" t="s">
        <v>4451</v>
      </c>
      <c r="Y73" s="191" t="s">
        <v>4451</v>
      </c>
      <c r="Z73" s="191" t="s">
        <v>4451</v>
      </c>
      <c r="AA73" s="191" t="s">
        <v>4451</v>
      </c>
      <c r="AB73" s="197" t="s">
        <v>4</v>
      </c>
      <c r="AC73" s="190">
        <f t="shared" si="68"/>
        <v>0</v>
      </c>
      <c r="AD73" s="73">
        <f t="shared" si="80"/>
        <v>0</v>
      </c>
      <c r="AF73" s="7" t="s">
        <v>4</v>
      </c>
      <c r="AG73" s="8" t="e">
        <f t="shared" si="69"/>
        <v>#VALUE!</v>
      </c>
      <c r="AH73" s="8" t="e">
        <f t="shared" si="70"/>
        <v>#VALUE!</v>
      </c>
      <c r="AI73" s="8" t="e">
        <f t="shared" si="71"/>
        <v>#VALUE!</v>
      </c>
      <c r="AJ73" s="8" t="e">
        <f t="shared" si="72"/>
        <v>#VALUE!</v>
      </c>
      <c r="AK73" s="9" t="s">
        <v>4</v>
      </c>
      <c r="AL73" s="7" t="e">
        <f t="shared" si="73"/>
        <v>#VALUE!</v>
      </c>
      <c r="AM73" s="99" t="e">
        <f t="shared" si="74"/>
        <v>#VALUE!</v>
      </c>
      <c r="AN73" s="7" t="s">
        <v>4</v>
      </c>
      <c r="AO73" s="8">
        <v>0</v>
      </c>
      <c r="AP73" s="8">
        <v>0</v>
      </c>
      <c r="AQ73" s="8">
        <v>0</v>
      </c>
      <c r="AR73" s="8">
        <v>0</v>
      </c>
      <c r="AS73" s="9" t="s">
        <v>4</v>
      </c>
      <c r="AT73" s="72">
        <f t="shared" si="15"/>
        <v>0</v>
      </c>
      <c r="AU73" s="99">
        <f t="shared" si="81"/>
        <v>0</v>
      </c>
      <c r="AV73" s="7" t="s">
        <v>4</v>
      </c>
      <c r="AW73" s="8">
        <v>0</v>
      </c>
      <c r="AX73" s="8">
        <v>0</v>
      </c>
      <c r="AY73" s="8">
        <v>0</v>
      </c>
      <c r="AZ73" s="8">
        <v>0</v>
      </c>
      <c r="BA73" s="9" t="s">
        <v>4</v>
      </c>
      <c r="BB73" s="72">
        <f t="shared" si="75"/>
        <v>0</v>
      </c>
      <c r="BC73" s="102">
        <f t="shared" si="82"/>
        <v>0</v>
      </c>
      <c r="BD73" s="94"/>
      <c r="BE73" s="11"/>
      <c r="BF73" s="11">
        <v>1</v>
      </c>
      <c r="BG73" s="11">
        <v>1</v>
      </c>
      <c r="BH73" s="11">
        <v>1</v>
      </c>
      <c r="BI73" s="104"/>
      <c r="BJ73" s="106">
        <f t="shared" si="76"/>
        <v>3</v>
      </c>
      <c r="BK73" s="84">
        <f>SUMIF(наличие!E:E,E73,наличие!G:G)</f>
        <v>0</v>
      </c>
      <c r="BL73" s="85">
        <f t="shared" si="77"/>
        <v>0</v>
      </c>
      <c r="BM73" s="85">
        <f t="shared" si="78"/>
        <v>0</v>
      </c>
      <c r="BN73" s="111">
        <f>SUMIF(BP:BP,E73,BW:BW)</f>
        <v>0</v>
      </c>
    </row>
    <row r="74" spans="1:66" s="10" customFormat="1" ht="144" customHeight="1" x14ac:dyDescent="0.25">
      <c r="A74" s="11">
        <v>71</v>
      </c>
      <c r="B74" s="11" t="s">
        <v>3404</v>
      </c>
      <c r="C74" s="11" t="s">
        <v>4087</v>
      </c>
      <c r="D74" s="107" t="s">
        <v>4188</v>
      </c>
      <c r="E74" s="108" t="s">
        <v>4278</v>
      </c>
      <c r="F74" s="109" t="s">
        <v>2033</v>
      </c>
      <c r="G74" s="11" t="s">
        <v>4545</v>
      </c>
      <c r="H74" s="29"/>
      <c r="I74" s="14"/>
      <c r="J74" s="44">
        <v>20.22</v>
      </c>
      <c r="K74" s="64">
        <f t="shared" si="20"/>
        <v>23.252999999999997</v>
      </c>
      <c r="L74" s="123">
        <f>SUMIF(price!A:A,E74,price!D:D)</f>
        <v>0</v>
      </c>
      <c r="M74" s="124"/>
      <c r="N74" s="20">
        <f t="shared" si="61"/>
        <v>0</v>
      </c>
      <c r="O74" s="16">
        <f t="shared" si="62"/>
        <v>-1</v>
      </c>
      <c r="P74" s="116">
        <f t="shared" si="63"/>
        <v>0</v>
      </c>
      <c r="Q74" s="21">
        <f t="shared" si="79"/>
        <v>0</v>
      </c>
      <c r="R74" s="16">
        <f t="shared" si="64"/>
        <v>-1</v>
      </c>
      <c r="S74" s="22">
        <f t="shared" si="65"/>
        <v>0</v>
      </c>
      <c r="T74" s="27"/>
      <c r="U74" s="21">
        <f t="shared" si="66"/>
        <v>0</v>
      </c>
      <c r="V74" s="189">
        <f t="shared" si="67"/>
        <v>-1</v>
      </c>
      <c r="W74" s="196" t="s">
        <v>4</v>
      </c>
      <c r="X74" s="191" t="s">
        <v>4451</v>
      </c>
      <c r="Y74" s="191" t="s">
        <v>4451</v>
      </c>
      <c r="Z74" s="191" t="s">
        <v>4451</v>
      </c>
      <c r="AA74" s="191" t="s">
        <v>4451</v>
      </c>
      <c r="AB74" s="197" t="s">
        <v>4</v>
      </c>
      <c r="AC74" s="190">
        <f t="shared" si="68"/>
        <v>0</v>
      </c>
      <c r="AD74" s="73">
        <f t="shared" si="80"/>
        <v>0</v>
      </c>
      <c r="AF74" s="7" t="s">
        <v>4</v>
      </c>
      <c r="AG74" s="8" t="e">
        <f t="shared" si="69"/>
        <v>#VALUE!</v>
      </c>
      <c r="AH74" s="8" t="e">
        <f t="shared" si="70"/>
        <v>#VALUE!</v>
      </c>
      <c r="AI74" s="8" t="e">
        <f t="shared" si="71"/>
        <v>#VALUE!</v>
      </c>
      <c r="AJ74" s="8" t="e">
        <f t="shared" si="72"/>
        <v>#VALUE!</v>
      </c>
      <c r="AK74" s="9" t="s">
        <v>4</v>
      </c>
      <c r="AL74" s="7" t="e">
        <f t="shared" si="73"/>
        <v>#VALUE!</v>
      </c>
      <c r="AM74" s="99" t="e">
        <f t="shared" si="74"/>
        <v>#VALUE!</v>
      </c>
      <c r="AN74" s="7" t="s">
        <v>4</v>
      </c>
      <c r="AO74" s="8">
        <v>0</v>
      </c>
      <c r="AP74" s="8">
        <v>0</v>
      </c>
      <c r="AQ74" s="8">
        <v>0</v>
      </c>
      <c r="AR74" s="8">
        <v>0</v>
      </c>
      <c r="AS74" s="9" t="s">
        <v>4</v>
      </c>
      <c r="AT74" s="72">
        <f t="shared" si="15"/>
        <v>0</v>
      </c>
      <c r="AU74" s="99">
        <f t="shared" si="81"/>
        <v>0</v>
      </c>
      <c r="AV74" s="7" t="s">
        <v>4</v>
      </c>
      <c r="AW74" s="8">
        <v>0</v>
      </c>
      <c r="AX74" s="8">
        <v>0</v>
      </c>
      <c r="AY74" s="8">
        <v>0</v>
      </c>
      <c r="AZ74" s="8">
        <v>0</v>
      </c>
      <c r="BA74" s="9" t="s">
        <v>4</v>
      </c>
      <c r="BB74" s="72">
        <f t="shared" si="75"/>
        <v>0</v>
      </c>
      <c r="BC74" s="102">
        <f t="shared" si="82"/>
        <v>0</v>
      </c>
      <c r="BD74" s="94"/>
      <c r="BE74" s="11"/>
      <c r="BF74" s="11">
        <v>1</v>
      </c>
      <c r="BG74" s="11"/>
      <c r="BH74" s="11"/>
      <c r="BI74" s="104"/>
      <c r="BJ74" s="106">
        <f t="shared" si="76"/>
        <v>1</v>
      </c>
      <c r="BK74" s="84">
        <f>SUMIF(наличие!E:E,E74,наличие!G:G)</f>
        <v>0</v>
      </c>
      <c r="BL74" s="85">
        <f t="shared" si="77"/>
        <v>0</v>
      </c>
      <c r="BM74" s="85">
        <f t="shared" si="78"/>
        <v>0</v>
      </c>
      <c r="BN74" s="111">
        <f>SUMIF(BP:BP,E74,BW:BW)</f>
        <v>0</v>
      </c>
    </row>
    <row r="75" spans="1:66" s="10" customFormat="1" ht="144" customHeight="1" x14ac:dyDescent="0.25">
      <c r="A75" s="11">
        <v>72</v>
      </c>
      <c r="B75" s="11" t="s">
        <v>3404</v>
      </c>
      <c r="C75" s="11" t="s">
        <v>4087</v>
      </c>
      <c r="D75" s="107" t="s">
        <v>4188</v>
      </c>
      <c r="E75" s="108" t="s">
        <v>4278</v>
      </c>
      <c r="F75" s="109" t="s">
        <v>5</v>
      </c>
      <c r="G75" s="11" t="s">
        <v>4546</v>
      </c>
      <c r="H75" s="29"/>
      <c r="I75" s="14"/>
      <c r="J75" s="44">
        <v>20.22</v>
      </c>
      <c r="K75" s="64">
        <f t="shared" si="20"/>
        <v>23.252999999999997</v>
      </c>
      <c r="L75" s="123">
        <f>SUMIF(price!A:A,E75,price!D:D)</f>
        <v>0</v>
      </c>
      <c r="M75" s="124"/>
      <c r="N75" s="20">
        <f t="shared" si="61"/>
        <v>0</v>
      </c>
      <c r="O75" s="16">
        <f t="shared" si="62"/>
        <v>-1</v>
      </c>
      <c r="P75" s="116">
        <f t="shared" si="63"/>
        <v>0</v>
      </c>
      <c r="Q75" s="21">
        <f t="shared" si="79"/>
        <v>0</v>
      </c>
      <c r="R75" s="16">
        <f t="shared" si="64"/>
        <v>-1</v>
      </c>
      <c r="S75" s="22">
        <f t="shared" si="65"/>
        <v>0</v>
      </c>
      <c r="T75" s="27"/>
      <c r="U75" s="21">
        <f t="shared" si="66"/>
        <v>0</v>
      </c>
      <c r="V75" s="189">
        <f t="shared" si="67"/>
        <v>-1</v>
      </c>
      <c r="W75" s="196" t="s">
        <v>4</v>
      </c>
      <c r="X75" s="191" t="s">
        <v>4451</v>
      </c>
      <c r="Y75" s="191" t="s">
        <v>4451</v>
      </c>
      <c r="Z75" s="191" t="s">
        <v>4451</v>
      </c>
      <c r="AA75" s="191" t="s">
        <v>4451</v>
      </c>
      <c r="AB75" s="197" t="s">
        <v>4</v>
      </c>
      <c r="AC75" s="190">
        <f t="shared" si="68"/>
        <v>0</v>
      </c>
      <c r="AD75" s="73">
        <f t="shared" si="80"/>
        <v>0</v>
      </c>
      <c r="AF75" s="7" t="s">
        <v>4</v>
      </c>
      <c r="AG75" s="8" t="e">
        <f t="shared" si="69"/>
        <v>#VALUE!</v>
      </c>
      <c r="AH75" s="8" t="e">
        <f t="shared" si="70"/>
        <v>#VALUE!</v>
      </c>
      <c r="AI75" s="8" t="e">
        <f t="shared" si="71"/>
        <v>#VALUE!</v>
      </c>
      <c r="AJ75" s="8" t="e">
        <f t="shared" si="72"/>
        <v>#VALUE!</v>
      </c>
      <c r="AK75" s="9" t="s">
        <v>4</v>
      </c>
      <c r="AL75" s="7" t="e">
        <f t="shared" si="73"/>
        <v>#VALUE!</v>
      </c>
      <c r="AM75" s="99" t="e">
        <f t="shared" si="74"/>
        <v>#VALUE!</v>
      </c>
      <c r="AN75" s="7" t="s">
        <v>4</v>
      </c>
      <c r="AO75" s="8">
        <v>0</v>
      </c>
      <c r="AP75" s="8">
        <v>0</v>
      </c>
      <c r="AQ75" s="8">
        <v>0</v>
      </c>
      <c r="AR75" s="8">
        <v>0</v>
      </c>
      <c r="AS75" s="9" t="s">
        <v>4</v>
      </c>
      <c r="AT75" s="72">
        <f t="shared" si="15"/>
        <v>0</v>
      </c>
      <c r="AU75" s="99">
        <f t="shared" si="81"/>
        <v>0</v>
      </c>
      <c r="AV75" s="7" t="s">
        <v>4</v>
      </c>
      <c r="AW75" s="8">
        <v>0</v>
      </c>
      <c r="AX75" s="8">
        <v>0</v>
      </c>
      <c r="AY75" s="8">
        <v>0</v>
      </c>
      <c r="AZ75" s="8">
        <v>0</v>
      </c>
      <c r="BA75" s="9" t="s">
        <v>4</v>
      </c>
      <c r="BB75" s="72">
        <f t="shared" si="75"/>
        <v>0</v>
      </c>
      <c r="BC75" s="102">
        <f t="shared" si="82"/>
        <v>0</v>
      </c>
      <c r="BD75" s="94"/>
      <c r="BE75" s="11"/>
      <c r="BF75" s="11"/>
      <c r="BG75" s="11"/>
      <c r="BH75" s="11"/>
      <c r="BI75" s="104"/>
      <c r="BJ75" s="106">
        <f t="shared" si="76"/>
        <v>0</v>
      </c>
      <c r="BK75" s="84">
        <f>SUMIF(наличие!E:E,E75,наличие!G:G)</f>
        <v>0</v>
      </c>
      <c r="BL75" s="85">
        <f t="shared" si="77"/>
        <v>0</v>
      </c>
      <c r="BM75" s="85">
        <f t="shared" si="78"/>
        <v>0</v>
      </c>
      <c r="BN75" s="111">
        <f>SUMIF(BP:BP,E75,BW:BW)</f>
        <v>0</v>
      </c>
    </row>
    <row r="76" spans="1:66" s="10" customFormat="1" ht="144" customHeight="1" x14ac:dyDescent="0.25">
      <c r="A76" s="11">
        <v>73</v>
      </c>
      <c r="B76" s="11" t="s">
        <v>3404</v>
      </c>
      <c r="C76" s="11" t="s">
        <v>4087</v>
      </c>
      <c r="D76" s="107" t="s">
        <v>4188</v>
      </c>
      <c r="E76" s="108" t="s">
        <v>4278</v>
      </c>
      <c r="F76" s="109" t="s">
        <v>7</v>
      </c>
      <c r="G76" s="11" t="s">
        <v>4547</v>
      </c>
      <c r="H76" s="29"/>
      <c r="I76" s="14"/>
      <c r="J76" s="44">
        <v>20.22</v>
      </c>
      <c r="K76" s="64">
        <f t="shared" si="20"/>
        <v>23.252999999999997</v>
      </c>
      <c r="L76" s="123">
        <f>SUMIF(price!A:A,E76,price!D:D)</f>
        <v>0</v>
      </c>
      <c r="M76" s="124"/>
      <c r="N76" s="20">
        <f t="shared" si="61"/>
        <v>0</v>
      </c>
      <c r="O76" s="16">
        <f t="shared" si="62"/>
        <v>-1</v>
      </c>
      <c r="P76" s="116">
        <f t="shared" si="63"/>
        <v>0</v>
      </c>
      <c r="Q76" s="21">
        <f t="shared" si="79"/>
        <v>0</v>
      </c>
      <c r="R76" s="16">
        <f t="shared" si="64"/>
        <v>-1</v>
      </c>
      <c r="S76" s="22">
        <f t="shared" si="65"/>
        <v>0</v>
      </c>
      <c r="T76" s="27"/>
      <c r="U76" s="21">
        <f t="shared" si="66"/>
        <v>0</v>
      </c>
      <c r="V76" s="189">
        <f t="shared" si="67"/>
        <v>-1</v>
      </c>
      <c r="W76" s="196" t="s">
        <v>4</v>
      </c>
      <c r="X76" s="191" t="s">
        <v>4451</v>
      </c>
      <c r="Y76" s="191" t="s">
        <v>4451</v>
      </c>
      <c r="Z76" s="191" t="s">
        <v>4451</v>
      </c>
      <c r="AA76" s="191" t="s">
        <v>4451</v>
      </c>
      <c r="AB76" s="197" t="s">
        <v>4</v>
      </c>
      <c r="AC76" s="190">
        <f t="shared" si="68"/>
        <v>0</v>
      </c>
      <c r="AD76" s="73">
        <f t="shared" si="80"/>
        <v>0</v>
      </c>
      <c r="AF76" s="7" t="s">
        <v>4</v>
      </c>
      <c r="AG76" s="8" t="e">
        <f t="shared" si="69"/>
        <v>#VALUE!</v>
      </c>
      <c r="AH76" s="8" t="e">
        <f t="shared" si="70"/>
        <v>#VALUE!</v>
      </c>
      <c r="AI76" s="8" t="e">
        <f t="shared" si="71"/>
        <v>#VALUE!</v>
      </c>
      <c r="AJ76" s="8" t="e">
        <f t="shared" si="72"/>
        <v>#VALUE!</v>
      </c>
      <c r="AK76" s="9" t="s">
        <v>4</v>
      </c>
      <c r="AL76" s="7" t="e">
        <f t="shared" si="73"/>
        <v>#VALUE!</v>
      </c>
      <c r="AM76" s="99" t="e">
        <f t="shared" si="74"/>
        <v>#VALUE!</v>
      </c>
      <c r="AN76" s="7" t="s">
        <v>4</v>
      </c>
      <c r="AO76" s="8">
        <v>0</v>
      </c>
      <c r="AP76" s="8">
        <v>0</v>
      </c>
      <c r="AQ76" s="8">
        <v>0</v>
      </c>
      <c r="AR76" s="8">
        <v>0</v>
      </c>
      <c r="AS76" s="9" t="s">
        <v>4</v>
      </c>
      <c r="AT76" s="72">
        <f t="shared" si="15"/>
        <v>0</v>
      </c>
      <c r="AU76" s="99">
        <f t="shared" si="81"/>
        <v>0</v>
      </c>
      <c r="AV76" s="7" t="s">
        <v>4</v>
      </c>
      <c r="AW76" s="8">
        <v>0</v>
      </c>
      <c r="AX76" s="8">
        <v>0</v>
      </c>
      <c r="AY76" s="8">
        <v>0</v>
      </c>
      <c r="AZ76" s="8">
        <v>0</v>
      </c>
      <c r="BA76" s="9" t="s">
        <v>4</v>
      </c>
      <c r="BB76" s="72">
        <f t="shared" si="75"/>
        <v>0</v>
      </c>
      <c r="BC76" s="102">
        <f t="shared" si="82"/>
        <v>0</v>
      </c>
      <c r="BD76" s="94"/>
      <c r="BE76" s="11"/>
      <c r="BF76" s="11"/>
      <c r="BG76" s="11"/>
      <c r="BH76" s="11"/>
      <c r="BI76" s="104"/>
      <c r="BJ76" s="106">
        <f t="shared" si="76"/>
        <v>0</v>
      </c>
      <c r="BK76" s="84">
        <f>SUMIF(наличие!E:E,E76,наличие!G:G)</f>
        <v>0</v>
      </c>
      <c r="BL76" s="85">
        <f t="shared" si="77"/>
        <v>0</v>
      </c>
      <c r="BM76" s="85">
        <f t="shared" si="78"/>
        <v>0</v>
      </c>
      <c r="BN76" s="111">
        <f>SUMIF(BP:BP,E76,BW:BW)</f>
        <v>0</v>
      </c>
    </row>
    <row r="77" spans="1:66" s="10" customFormat="1" ht="144" customHeight="1" x14ac:dyDescent="0.25">
      <c r="A77" s="11">
        <v>74</v>
      </c>
      <c r="B77" s="11" t="s">
        <v>3404</v>
      </c>
      <c r="C77" s="11" t="s">
        <v>4088</v>
      </c>
      <c r="D77" s="107">
        <v>90058</v>
      </c>
      <c r="E77" s="108" t="s">
        <v>4279</v>
      </c>
      <c r="F77" s="109" t="s">
        <v>2033</v>
      </c>
      <c r="G77" s="11" t="s">
        <v>4548</v>
      </c>
      <c r="H77" s="29"/>
      <c r="I77" s="14"/>
      <c r="J77" s="44">
        <v>18.38</v>
      </c>
      <c r="K77" s="64">
        <f t="shared" si="20"/>
        <v>21.136999999999997</v>
      </c>
      <c r="L77" s="123">
        <f>SUMIF(price!A:A,E77,price!D:D)</f>
        <v>0</v>
      </c>
      <c r="M77" s="124"/>
      <c r="N77" s="20">
        <f t="shared" si="61"/>
        <v>0</v>
      </c>
      <c r="O77" s="16">
        <f t="shared" si="62"/>
        <v>-1</v>
      </c>
      <c r="P77" s="116">
        <f t="shared" si="63"/>
        <v>0</v>
      </c>
      <c r="Q77" s="21">
        <f t="shared" si="79"/>
        <v>0</v>
      </c>
      <c r="R77" s="16">
        <f t="shared" si="64"/>
        <v>-1</v>
      </c>
      <c r="S77" s="22">
        <f t="shared" si="65"/>
        <v>0</v>
      </c>
      <c r="T77" s="27"/>
      <c r="U77" s="21">
        <f t="shared" si="66"/>
        <v>0</v>
      </c>
      <c r="V77" s="189">
        <f t="shared" si="67"/>
        <v>-1</v>
      </c>
      <c r="W77" s="196" t="s">
        <v>4</v>
      </c>
      <c r="X77" s="191" t="s">
        <v>4451</v>
      </c>
      <c r="Y77" s="191" t="s">
        <v>4451</v>
      </c>
      <c r="Z77" s="191" t="s">
        <v>4451</v>
      </c>
      <c r="AA77" s="191" t="s">
        <v>4451</v>
      </c>
      <c r="AB77" s="197" t="s">
        <v>4451</v>
      </c>
      <c r="AC77" s="190">
        <f t="shared" si="68"/>
        <v>0</v>
      </c>
      <c r="AD77" s="73">
        <f t="shared" si="80"/>
        <v>0</v>
      </c>
      <c r="AF77" s="7" t="s">
        <v>4</v>
      </c>
      <c r="AG77" s="8" t="e">
        <f t="shared" si="69"/>
        <v>#VALUE!</v>
      </c>
      <c r="AH77" s="8" t="e">
        <f t="shared" si="70"/>
        <v>#VALUE!</v>
      </c>
      <c r="AI77" s="8" t="e">
        <f t="shared" si="71"/>
        <v>#VALUE!</v>
      </c>
      <c r="AJ77" s="8" t="e">
        <f t="shared" si="72"/>
        <v>#VALUE!</v>
      </c>
      <c r="AK77" s="9" t="s">
        <v>4</v>
      </c>
      <c r="AL77" s="7" t="e">
        <f t="shared" si="73"/>
        <v>#VALUE!</v>
      </c>
      <c r="AM77" s="99" t="e">
        <f t="shared" si="74"/>
        <v>#VALUE!</v>
      </c>
      <c r="AN77" s="7" t="s">
        <v>4</v>
      </c>
      <c r="AO77" s="8">
        <v>0</v>
      </c>
      <c r="AP77" s="8">
        <v>1</v>
      </c>
      <c r="AQ77" s="8">
        <v>1</v>
      </c>
      <c r="AR77" s="8">
        <v>0</v>
      </c>
      <c r="AS77" s="9" t="s">
        <v>4</v>
      </c>
      <c r="AT77" s="72">
        <f t="shared" si="15"/>
        <v>2</v>
      </c>
      <c r="AU77" s="99">
        <f t="shared" si="81"/>
        <v>36.76</v>
      </c>
      <c r="AV77" s="7" t="s">
        <v>4</v>
      </c>
      <c r="AW77" s="8">
        <v>0</v>
      </c>
      <c r="AX77" s="8">
        <v>0</v>
      </c>
      <c r="AY77" s="8">
        <v>0</v>
      </c>
      <c r="AZ77" s="8">
        <v>0</v>
      </c>
      <c r="BA77" s="9" t="s">
        <v>4</v>
      </c>
      <c r="BB77" s="72">
        <f t="shared" si="75"/>
        <v>0</v>
      </c>
      <c r="BC77" s="102">
        <f t="shared" si="82"/>
        <v>0</v>
      </c>
      <c r="BD77" s="94"/>
      <c r="BE77" s="11">
        <v>1</v>
      </c>
      <c r="BF77" s="11">
        <v>2</v>
      </c>
      <c r="BG77" s="11">
        <v>1</v>
      </c>
      <c r="BH77" s="11"/>
      <c r="BI77" s="104"/>
      <c r="BJ77" s="106">
        <f t="shared" si="76"/>
        <v>4</v>
      </c>
      <c r="BK77" s="84">
        <f>SUMIF(наличие!E:E,E77,наличие!G:G)</f>
        <v>0</v>
      </c>
      <c r="BL77" s="85">
        <f t="shared" si="77"/>
        <v>0</v>
      </c>
      <c r="BM77" s="85">
        <f t="shared" si="78"/>
        <v>0</v>
      </c>
      <c r="BN77" s="111">
        <f>SUMIF(BP:BP,E77,BW:BW)</f>
        <v>0</v>
      </c>
    </row>
    <row r="78" spans="1:66" s="10" customFormat="1" ht="94.7" customHeight="1" x14ac:dyDescent="0.25">
      <c r="A78" s="11">
        <v>75</v>
      </c>
      <c r="B78" s="11" t="s">
        <v>3404</v>
      </c>
      <c r="C78" s="11" t="s">
        <v>4088</v>
      </c>
      <c r="D78" s="107">
        <v>90058</v>
      </c>
      <c r="E78" s="108" t="s">
        <v>4279</v>
      </c>
      <c r="F78" s="109" t="s">
        <v>4380</v>
      </c>
      <c r="G78" s="11" t="s">
        <v>4761</v>
      </c>
      <c r="H78" s="29"/>
      <c r="I78" s="14"/>
      <c r="J78" s="44">
        <v>18.38</v>
      </c>
      <c r="K78" s="64">
        <f t="shared" si="20"/>
        <v>21.136999999999997</v>
      </c>
      <c r="L78" s="123">
        <f>SUMIF(price!A:A,E78,price!D:D)</f>
        <v>0</v>
      </c>
      <c r="M78" s="124"/>
      <c r="N78" s="20">
        <f t="shared" si="61"/>
        <v>0</v>
      </c>
      <c r="O78" s="16">
        <f t="shared" si="62"/>
        <v>-1</v>
      </c>
      <c r="P78" s="116">
        <f t="shared" si="63"/>
        <v>0</v>
      </c>
      <c r="Q78" s="21">
        <f t="shared" si="79"/>
        <v>0</v>
      </c>
      <c r="R78" s="16">
        <f t="shared" si="64"/>
        <v>-1</v>
      </c>
      <c r="S78" s="22">
        <f t="shared" si="65"/>
        <v>0</v>
      </c>
      <c r="T78" s="27"/>
      <c r="U78" s="21">
        <f t="shared" si="66"/>
        <v>0</v>
      </c>
      <c r="V78" s="189">
        <f t="shared" si="67"/>
        <v>-1</v>
      </c>
      <c r="W78" s="196" t="s">
        <v>4</v>
      </c>
      <c r="X78" s="191" t="s">
        <v>4451</v>
      </c>
      <c r="Y78" s="191" t="s">
        <v>4451</v>
      </c>
      <c r="Z78" s="191" t="s">
        <v>4451</v>
      </c>
      <c r="AA78" s="191" t="s">
        <v>4451</v>
      </c>
      <c r="AB78" s="197" t="s">
        <v>4451</v>
      </c>
      <c r="AC78" s="190">
        <f t="shared" si="68"/>
        <v>0</v>
      </c>
      <c r="AD78" s="73">
        <f t="shared" si="80"/>
        <v>0</v>
      </c>
      <c r="AF78" s="7" t="s">
        <v>4</v>
      </c>
      <c r="AG78" s="8" t="e">
        <f t="shared" si="69"/>
        <v>#VALUE!</v>
      </c>
      <c r="AH78" s="8" t="e">
        <f t="shared" si="70"/>
        <v>#VALUE!</v>
      </c>
      <c r="AI78" s="8" t="e">
        <f t="shared" si="71"/>
        <v>#VALUE!</v>
      </c>
      <c r="AJ78" s="8" t="e">
        <f t="shared" si="72"/>
        <v>#VALUE!</v>
      </c>
      <c r="AK78" s="9" t="s">
        <v>4</v>
      </c>
      <c r="AL78" s="7" t="e">
        <f t="shared" si="73"/>
        <v>#VALUE!</v>
      </c>
      <c r="AM78" s="99" t="e">
        <f t="shared" si="74"/>
        <v>#VALUE!</v>
      </c>
      <c r="AN78" s="7" t="s">
        <v>4</v>
      </c>
      <c r="AO78" s="8">
        <v>0</v>
      </c>
      <c r="AP78" s="8">
        <v>1</v>
      </c>
      <c r="AQ78" s="8">
        <v>2</v>
      </c>
      <c r="AR78" s="8">
        <v>1</v>
      </c>
      <c r="AS78" s="9" t="s">
        <v>4</v>
      </c>
      <c r="AT78" s="72">
        <f t="shared" si="15"/>
        <v>4</v>
      </c>
      <c r="AU78" s="99">
        <f t="shared" si="81"/>
        <v>73.52</v>
      </c>
      <c r="AV78" s="7" t="s">
        <v>4</v>
      </c>
      <c r="AW78" s="8">
        <v>0</v>
      </c>
      <c r="AX78" s="8">
        <v>0</v>
      </c>
      <c r="AY78" s="8">
        <v>0</v>
      </c>
      <c r="AZ78" s="8">
        <v>0</v>
      </c>
      <c r="BA78" s="9" t="s">
        <v>4</v>
      </c>
      <c r="BB78" s="72">
        <f t="shared" si="75"/>
        <v>0</v>
      </c>
      <c r="BC78" s="102">
        <f t="shared" si="82"/>
        <v>0</v>
      </c>
      <c r="BD78" s="94"/>
      <c r="BE78" s="11"/>
      <c r="BF78" s="11">
        <v>2</v>
      </c>
      <c r="BG78" s="11">
        <v>5</v>
      </c>
      <c r="BH78" s="11">
        <v>2</v>
      </c>
      <c r="BI78" s="104"/>
      <c r="BJ78" s="106">
        <f t="shared" si="76"/>
        <v>9</v>
      </c>
      <c r="BK78" s="84">
        <f>SUMIF(наличие!E:E,E78,наличие!G:G)</f>
        <v>0</v>
      </c>
      <c r="BL78" s="85">
        <f t="shared" si="77"/>
        <v>0</v>
      </c>
      <c r="BM78" s="85">
        <f t="shared" si="78"/>
        <v>0</v>
      </c>
      <c r="BN78" s="111">
        <f>SUMIF(BP:BP,E78,BW:BW)</f>
        <v>0</v>
      </c>
    </row>
    <row r="79" spans="1:66" s="10" customFormat="1" ht="144" customHeight="1" x14ac:dyDescent="0.25">
      <c r="A79" s="11">
        <v>76</v>
      </c>
      <c r="B79" s="11" t="s">
        <v>3404</v>
      </c>
      <c r="C79" s="11" t="s">
        <v>4088</v>
      </c>
      <c r="D79" s="107">
        <v>90058</v>
      </c>
      <c r="E79" s="108" t="s">
        <v>4279</v>
      </c>
      <c r="F79" s="109" t="s">
        <v>261</v>
      </c>
      <c r="G79" s="11" t="s">
        <v>4549</v>
      </c>
      <c r="H79" s="29"/>
      <c r="I79" s="14"/>
      <c r="J79" s="44">
        <v>18.38</v>
      </c>
      <c r="K79" s="64">
        <f t="shared" ref="K79:K84" si="83">J79*1.15</f>
        <v>21.136999999999997</v>
      </c>
      <c r="L79" s="123">
        <f>SUMIF(price!A:A,E79,price!D:D)</f>
        <v>0</v>
      </c>
      <c r="M79" s="124"/>
      <c r="N79" s="20">
        <f t="shared" ref="N79:N84" si="84">M79*$K$1</f>
        <v>0</v>
      </c>
      <c r="O79" s="16">
        <f t="shared" ref="O79:O84" si="85">(M79-K79)/K79</f>
        <v>-1</v>
      </c>
      <c r="P79" s="116">
        <f t="shared" ref="P79:P84" si="86">ROUND(M79*0.55,1)</f>
        <v>0</v>
      </c>
      <c r="Q79" s="21">
        <f t="shared" ref="Q79:Q84" si="87">P79*$I$1</f>
        <v>0</v>
      </c>
      <c r="R79" s="16">
        <f t="shared" ref="R79:R84" si="88">(P79-K79)/K79</f>
        <v>-1</v>
      </c>
      <c r="S79" s="22">
        <f t="shared" ref="S79:S84" si="89">ROUND(P79*0.8,1)</f>
        <v>0</v>
      </c>
      <c r="T79" s="27">
        <v>2880</v>
      </c>
      <c r="U79" s="21">
        <f t="shared" ref="U79:U84" si="90">S79*$I$1</f>
        <v>0</v>
      </c>
      <c r="V79" s="189">
        <f t="shared" ref="V79:V84" si="91">(S79-K79)/K79</f>
        <v>-1</v>
      </c>
      <c r="W79" s="196" t="s">
        <v>4</v>
      </c>
      <c r="X79" s="191" t="s">
        <v>4451</v>
      </c>
      <c r="Y79" s="191" t="s">
        <v>4451</v>
      </c>
      <c r="Z79" s="191" t="s">
        <v>4451</v>
      </c>
      <c r="AA79" s="191" t="s">
        <v>4451</v>
      </c>
      <c r="AB79" s="197" t="s">
        <v>4451</v>
      </c>
      <c r="AC79" s="190">
        <f t="shared" ref="AC79:AC84" si="92">SUM(W79:AB79)</f>
        <v>0</v>
      </c>
      <c r="AD79" s="73">
        <f t="shared" ref="AD79:AD84" si="93">AC79*J79</f>
        <v>0</v>
      </c>
      <c r="AF79" s="7" t="s">
        <v>4</v>
      </c>
      <c r="AG79" s="8" t="e">
        <f t="shared" ref="AG79:AG84" si="94">BE79+X79-AO79-AW79</f>
        <v>#VALUE!</v>
      </c>
      <c r="AH79" s="8" t="e">
        <f t="shared" ref="AH79:AJ81" si="95">BF79+Y79-AP79-AX79</f>
        <v>#VALUE!</v>
      </c>
      <c r="AI79" s="8" t="e">
        <f t="shared" si="95"/>
        <v>#VALUE!</v>
      </c>
      <c r="AJ79" s="8" t="e">
        <f t="shared" si="95"/>
        <v>#VALUE!</v>
      </c>
      <c r="AK79" s="9" t="s">
        <v>4</v>
      </c>
      <c r="AL79" s="7" t="e">
        <f t="shared" ref="AL79:AL84" si="96">SUM(AF79:AK79)</f>
        <v>#VALUE!</v>
      </c>
      <c r="AM79" s="99" t="e">
        <f t="shared" ref="AM79:AM84" si="97">AL79*K79</f>
        <v>#VALUE!</v>
      </c>
      <c r="AN79" s="7" t="s">
        <v>4</v>
      </c>
      <c r="AO79" s="8">
        <v>0</v>
      </c>
      <c r="AP79" s="8">
        <v>0</v>
      </c>
      <c r="AQ79" s="8">
        <v>0</v>
      </c>
      <c r="AR79" s="8">
        <v>0</v>
      </c>
      <c r="AS79" s="9" t="s">
        <v>4</v>
      </c>
      <c r="AT79" s="72">
        <f t="shared" ref="AT79:AT84" si="98">SUM(AN79:AS79)</f>
        <v>0</v>
      </c>
      <c r="AU79" s="99">
        <f t="shared" ref="AU79:AU84" si="99">AT79*J79</f>
        <v>0</v>
      </c>
      <c r="AV79" s="7" t="s">
        <v>4</v>
      </c>
      <c r="AW79" s="8">
        <v>0</v>
      </c>
      <c r="AX79" s="8">
        <v>0</v>
      </c>
      <c r="AY79" s="8">
        <v>0</v>
      </c>
      <c r="AZ79" s="8">
        <v>0</v>
      </c>
      <c r="BA79" s="9" t="s">
        <v>4</v>
      </c>
      <c r="BB79" s="72">
        <f t="shared" ref="BB79:BB84" si="100">SUM(AV79:BA79)</f>
        <v>0</v>
      </c>
      <c r="BC79" s="102">
        <f t="shared" ref="BC79:BC84" si="101">BB79*J79</f>
        <v>0</v>
      </c>
      <c r="BD79" s="94"/>
      <c r="BE79" s="11"/>
      <c r="BF79" s="11"/>
      <c r="BG79" s="11"/>
      <c r="BH79" s="11"/>
      <c r="BI79" s="104"/>
      <c r="BJ79" s="106">
        <f t="shared" ref="BJ79:BJ84" si="102">SUM(BD79:BI79)</f>
        <v>0</v>
      </c>
      <c r="BK79" s="84">
        <f>SUMIF(наличие!E:E,E79,наличие!G:G)</f>
        <v>0</v>
      </c>
      <c r="BL79" s="85">
        <f t="shared" ref="BL79:BL84" si="103">AT79*N79</f>
        <v>0</v>
      </c>
      <c r="BM79" s="85">
        <f t="shared" ref="BM79:BM84" si="104">BB79*N79</f>
        <v>0</v>
      </c>
      <c r="BN79" s="111">
        <f>SUMIF(BP:BP,E79,BW:BW)</f>
        <v>0</v>
      </c>
    </row>
    <row r="80" spans="1:66" s="10" customFormat="1" ht="93.75" customHeight="1" x14ac:dyDescent="0.25">
      <c r="A80" s="11">
        <v>77</v>
      </c>
      <c r="B80" s="11" t="s">
        <v>3404</v>
      </c>
      <c r="C80" s="11" t="s">
        <v>4088</v>
      </c>
      <c r="D80" s="107">
        <v>90058</v>
      </c>
      <c r="E80" s="108" t="s">
        <v>4279</v>
      </c>
      <c r="F80" s="109" t="s">
        <v>2034</v>
      </c>
      <c r="G80" s="11" t="s">
        <v>4550</v>
      </c>
      <c r="H80" s="29"/>
      <c r="I80" s="14"/>
      <c r="J80" s="44">
        <v>18.38</v>
      </c>
      <c r="K80" s="64">
        <f t="shared" si="83"/>
        <v>21.136999999999997</v>
      </c>
      <c r="L80" s="123">
        <f>SUMIF(price!A:A,E80,price!D:D)</f>
        <v>0</v>
      </c>
      <c r="M80" s="124"/>
      <c r="N80" s="20">
        <f t="shared" si="84"/>
        <v>0</v>
      </c>
      <c r="O80" s="16">
        <f t="shared" si="85"/>
        <v>-1</v>
      </c>
      <c r="P80" s="116">
        <f t="shared" si="86"/>
        <v>0</v>
      </c>
      <c r="Q80" s="21">
        <f t="shared" si="87"/>
        <v>0</v>
      </c>
      <c r="R80" s="16">
        <f t="shared" si="88"/>
        <v>-1</v>
      </c>
      <c r="S80" s="22">
        <f t="shared" si="89"/>
        <v>0</v>
      </c>
      <c r="T80" s="27">
        <v>2880</v>
      </c>
      <c r="U80" s="21">
        <f t="shared" si="90"/>
        <v>0</v>
      </c>
      <c r="V80" s="189">
        <f t="shared" si="91"/>
        <v>-1</v>
      </c>
      <c r="W80" s="196" t="s">
        <v>4</v>
      </c>
      <c r="X80" s="191" t="s">
        <v>4451</v>
      </c>
      <c r="Y80" s="191" t="s">
        <v>4451</v>
      </c>
      <c r="Z80" s="191" t="s">
        <v>4451</v>
      </c>
      <c r="AA80" s="191" t="s">
        <v>4451</v>
      </c>
      <c r="AB80" s="197" t="s">
        <v>4451</v>
      </c>
      <c r="AC80" s="190">
        <f t="shared" si="92"/>
        <v>0</v>
      </c>
      <c r="AD80" s="73">
        <f t="shared" si="93"/>
        <v>0</v>
      </c>
      <c r="AF80" s="7" t="s">
        <v>4</v>
      </c>
      <c r="AG80" s="8" t="e">
        <f t="shared" si="94"/>
        <v>#VALUE!</v>
      </c>
      <c r="AH80" s="8" t="e">
        <f t="shared" si="95"/>
        <v>#VALUE!</v>
      </c>
      <c r="AI80" s="8" t="e">
        <f t="shared" si="95"/>
        <v>#VALUE!</v>
      </c>
      <c r="AJ80" s="8" t="e">
        <f t="shared" si="95"/>
        <v>#VALUE!</v>
      </c>
      <c r="AK80" s="9" t="s">
        <v>4</v>
      </c>
      <c r="AL80" s="7" t="e">
        <f t="shared" si="96"/>
        <v>#VALUE!</v>
      </c>
      <c r="AM80" s="99" t="e">
        <f t="shared" si="97"/>
        <v>#VALUE!</v>
      </c>
      <c r="AN80" s="7" t="s">
        <v>4</v>
      </c>
      <c r="AO80" s="8">
        <v>0</v>
      </c>
      <c r="AP80" s="8">
        <v>0</v>
      </c>
      <c r="AQ80" s="8">
        <v>0</v>
      </c>
      <c r="AR80" s="8">
        <v>0</v>
      </c>
      <c r="AS80" s="9" t="s">
        <v>4</v>
      </c>
      <c r="AT80" s="72">
        <f t="shared" si="98"/>
        <v>0</v>
      </c>
      <c r="AU80" s="99">
        <f t="shared" si="99"/>
        <v>0</v>
      </c>
      <c r="AV80" s="7" t="s">
        <v>4</v>
      </c>
      <c r="AW80" s="8">
        <v>0</v>
      </c>
      <c r="AX80" s="8">
        <v>0</v>
      </c>
      <c r="AY80" s="8">
        <v>0</v>
      </c>
      <c r="AZ80" s="8">
        <v>0</v>
      </c>
      <c r="BA80" s="9" t="s">
        <v>4</v>
      </c>
      <c r="BB80" s="72">
        <f t="shared" si="100"/>
        <v>0</v>
      </c>
      <c r="BC80" s="102">
        <f t="shared" si="101"/>
        <v>0</v>
      </c>
      <c r="BD80" s="94"/>
      <c r="BE80" s="11"/>
      <c r="BF80" s="11"/>
      <c r="BG80" s="11"/>
      <c r="BH80" s="11"/>
      <c r="BI80" s="104"/>
      <c r="BJ80" s="106">
        <f t="shared" si="102"/>
        <v>0</v>
      </c>
      <c r="BK80" s="84">
        <f>SUMIF(наличие!E:E,E80,наличие!G:G)</f>
        <v>0</v>
      </c>
      <c r="BL80" s="85">
        <f t="shared" si="103"/>
        <v>0</v>
      </c>
      <c r="BM80" s="85">
        <f t="shared" si="104"/>
        <v>0</v>
      </c>
      <c r="BN80" s="111">
        <f>SUMIF(BP:BP,E80,BW:BW)</f>
        <v>0</v>
      </c>
    </row>
    <row r="81" spans="1:66" s="10" customFormat="1" ht="144" customHeight="1" x14ac:dyDescent="0.25">
      <c r="A81" s="11">
        <v>78</v>
      </c>
      <c r="B81" s="11" t="s">
        <v>3404</v>
      </c>
      <c r="C81" s="11" t="s">
        <v>4088</v>
      </c>
      <c r="D81" s="107">
        <v>90058</v>
      </c>
      <c r="E81" s="108" t="s">
        <v>4279</v>
      </c>
      <c r="F81" s="109" t="s">
        <v>1881</v>
      </c>
      <c r="G81" s="11" t="s">
        <v>4551</v>
      </c>
      <c r="H81" s="29"/>
      <c r="I81" s="14"/>
      <c r="J81" s="44">
        <v>18.38</v>
      </c>
      <c r="K81" s="64">
        <f t="shared" si="83"/>
        <v>21.136999999999997</v>
      </c>
      <c r="L81" s="123">
        <f>SUMIF(price!A:A,E81,price!D:D)</f>
        <v>0</v>
      </c>
      <c r="M81" s="124"/>
      <c r="N81" s="20">
        <f t="shared" si="84"/>
        <v>0</v>
      </c>
      <c r="O81" s="16">
        <f t="shared" si="85"/>
        <v>-1</v>
      </c>
      <c r="P81" s="116">
        <f t="shared" si="86"/>
        <v>0</v>
      </c>
      <c r="Q81" s="21">
        <f t="shared" si="87"/>
        <v>0</v>
      </c>
      <c r="R81" s="16">
        <f t="shared" si="88"/>
        <v>-1</v>
      </c>
      <c r="S81" s="22">
        <f t="shared" si="89"/>
        <v>0</v>
      </c>
      <c r="T81" s="27">
        <v>2880</v>
      </c>
      <c r="U81" s="21">
        <f t="shared" si="90"/>
        <v>0</v>
      </c>
      <c r="V81" s="189">
        <f t="shared" si="91"/>
        <v>-1</v>
      </c>
      <c r="W81" s="196" t="s">
        <v>4</v>
      </c>
      <c r="X81" s="191" t="s">
        <v>4451</v>
      </c>
      <c r="Y81" s="191" t="s">
        <v>4451</v>
      </c>
      <c r="Z81" s="191" t="s">
        <v>4451</v>
      </c>
      <c r="AA81" s="191" t="s">
        <v>4451</v>
      </c>
      <c r="AB81" s="197" t="s">
        <v>4451</v>
      </c>
      <c r="AC81" s="190">
        <f t="shared" si="92"/>
        <v>0</v>
      </c>
      <c r="AD81" s="73">
        <f t="shared" si="93"/>
        <v>0</v>
      </c>
      <c r="AF81" s="7" t="s">
        <v>4</v>
      </c>
      <c r="AG81" s="8" t="e">
        <f t="shared" si="94"/>
        <v>#VALUE!</v>
      </c>
      <c r="AH81" s="8" t="e">
        <f t="shared" si="95"/>
        <v>#VALUE!</v>
      </c>
      <c r="AI81" s="8" t="e">
        <f t="shared" si="95"/>
        <v>#VALUE!</v>
      </c>
      <c r="AJ81" s="8" t="e">
        <f t="shared" si="95"/>
        <v>#VALUE!</v>
      </c>
      <c r="AK81" s="9" t="s">
        <v>4</v>
      </c>
      <c r="AL81" s="7" t="e">
        <f t="shared" si="96"/>
        <v>#VALUE!</v>
      </c>
      <c r="AM81" s="99" t="e">
        <f t="shared" si="97"/>
        <v>#VALUE!</v>
      </c>
      <c r="AN81" s="7" t="s">
        <v>4</v>
      </c>
      <c r="AO81" s="8">
        <v>0</v>
      </c>
      <c r="AP81" s="8">
        <v>0</v>
      </c>
      <c r="AQ81" s="8">
        <v>1</v>
      </c>
      <c r="AR81" s="8">
        <v>1</v>
      </c>
      <c r="AS81" s="9" t="s">
        <v>4</v>
      </c>
      <c r="AT81" s="72">
        <f t="shared" si="98"/>
        <v>2</v>
      </c>
      <c r="AU81" s="99">
        <f t="shared" si="99"/>
        <v>36.76</v>
      </c>
      <c r="AV81" s="7" t="s">
        <v>4</v>
      </c>
      <c r="AW81" s="8">
        <v>0</v>
      </c>
      <c r="AX81" s="8">
        <v>0</v>
      </c>
      <c r="AY81" s="8">
        <v>0</v>
      </c>
      <c r="AZ81" s="8">
        <v>0</v>
      </c>
      <c r="BA81" s="9" t="s">
        <v>4</v>
      </c>
      <c r="BB81" s="72">
        <f t="shared" si="100"/>
        <v>0</v>
      </c>
      <c r="BC81" s="102">
        <f t="shared" si="101"/>
        <v>0</v>
      </c>
      <c r="BD81" s="94"/>
      <c r="BE81" s="11"/>
      <c r="BF81" s="11"/>
      <c r="BG81" s="11">
        <v>1</v>
      </c>
      <c r="BH81" s="11"/>
      <c r="BI81" s="104"/>
      <c r="BJ81" s="106">
        <f t="shared" si="102"/>
        <v>1</v>
      </c>
      <c r="BK81" s="84">
        <f>SUMIF(наличие!E:E,E81,наличие!G:G)</f>
        <v>0</v>
      </c>
      <c r="BL81" s="85">
        <f t="shared" si="103"/>
        <v>0</v>
      </c>
      <c r="BM81" s="85">
        <f t="shared" si="104"/>
        <v>0</v>
      </c>
      <c r="BN81" s="111">
        <f>SUMIF(BP:BP,E81,BW:BW)</f>
        <v>0</v>
      </c>
    </row>
    <row r="82" spans="1:66" s="10" customFormat="1" ht="101.1" customHeight="1" x14ac:dyDescent="0.25">
      <c r="A82" s="11">
        <v>79</v>
      </c>
      <c r="B82" s="11" t="s">
        <v>3404</v>
      </c>
      <c r="C82" s="11" t="s">
        <v>2027</v>
      </c>
      <c r="D82" s="107">
        <v>1365</v>
      </c>
      <c r="E82" s="108" t="s">
        <v>4280</v>
      </c>
      <c r="F82" s="109" t="s">
        <v>5</v>
      </c>
      <c r="G82" s="11" t="s">
        <v>4552</v>
      </c>
      <c r="H82" s="29"/>
      <c r="I82" s="14"/>
      <c r="J82" s="44">
        <v>18.07</v>
      </c>
      <c r="K82" s="64">
        <f t="shared" si="83"/>
        <v>20.7805</v>
      </c>
      <c r="L82" s="123">
        <f>SUMIF(price!A:A,E82,price!D:D)</f>
        <v>0</v>
      </c>
      <c r="M82" s="124"/>
      <c r="N82" s="20">
        <f t="shared" si="84"/>
        <v>0</v>
      </c>
      <c r="O82" s="16">
        <f t="shared" si="85"/>
        <v>-1</v>
      </c>
      <c r="P82" s="116">
        <f t="shared" si="86"/>
        <v>0</v>
      </c>
      <c r="Q82" s="21">
        <f t="shared" si="87"/>
        <v>0</v>
      </c>
      <c r="R82" s="16">
        <f t="shared" si="88"/>
        <v>-1</v>
      </c>
      <c r="S82" s="22">
        <f t="shared" si="89"/>
        <v>0</v>
      </c>
      <c r="T82" s="27"/>
      <c r="U82" s="21">
        <f t="shared" si="90"/>
        <v>0</v>
      </c>
      <c r="V82" s="189">
        <f t="shared" si="91"/>
        <v>-1</v>
      </c>
      <c r="W82" s="196" t="s">
        <v>4</v>
      </c>
      <c r="X82" s="191" t="s">
        <v>4451</v>
      </c>
      <c r="Y82" s="191" t="s">
        <v>4451</v>
      </c>
      <c r="Z82" s="191" t="s">
        <v>4451</v>
      </c>
      <c r="AA82" s="191" t="s">
        <v>4451</v>
      </c>
      <c r="AB82" s="197" t="s">
        <v>4451</v>
      </c>
      <c r="AC82" s="190">
        <f t="shared" si="92"/>
        <v>0</v>
      </c>
      <c r="AD82" s="73">
        <f t="shared" si="93"/>
        <v>0</v>
      </c>
      <c r="AF82" s="7" t="s">
        <v>4</v>
      </c>
      <c r="AG82" s="8" t="e">
        <f t="shared" si="94"/>
        <v>#VALUE!</v>
      </c>
      <c r="AH82" s="8" t="e">
        <f>BF82+Y82-AP82-AX82</f>
        <v>#VALUE!</v>
      </c>
      <c r="AI82" s="8" t="e">
        <f>BG82+Z82-AQ82-AY82</f>
        <v>#VALUE!</v>
      </c>
      <c r="AJ82" s="8" t="e">
        <f>BH82+AA82-AR82-AZ82</f>
        <v>#VALUE!</v>
      </c>
      <c r="AK82" s="9" t="s">
        <v>4</v>
      </c>
      <c r="AL82" s="7" t="e">
        <f t="shared" si="96"/>
        <v>#VALUE!</v>
      </c>
      <c r="AM82" s="99" t="e">
        <f t="shared" si="97"/>
        <v>#VALUE!</v>
      </c>
      <c r="AN82" s="7" t="s">
        <v>4</v>
      </c>
      <c r="AO82" s="8">
        <v>0</v>
      </c>
      <c r="AP82" s="8">
        <v>0</v>
      </c>
      <c r="AQ82" s="8">
        <v>0</v>
      </c>
      <c r="AR82" s="8">
        <v>0</v>
      </c>
      <c r="AS82" s="9" t="s">
        <v>4</v>
      </c>
      <c r="AT82" s="72">
        <f t="shared" si="98"/>
        <v>0</v>
      </c>
      <c r="AU82" s="99">
        <f t="shared" si="99"/>
        <v>0</v>
      </c>
      <c r="AV82" s="7" t="s">
        <v>4</v>
      </c>
      <c r="AW82" s="8">
        <v>0</v>
      </c>
      <c r="AX82" s="8">
        <v>0</v>
      </c>
      <c r="AY82" s="8">
        <v>0</v>
      </c>
      <c r="AZ82" s="8">
        <v>0</v>
      </c>
      <c r="BA82" s="9" t="s">
        <v>4</v>
      </c>
      <c r="BB82" s="72">
        <f t="shared" si="100"/>
        <v>0</v>
      </c>
      <c r="BC82" s="102">
        <f t="shared" si="101"/>
        <v>0</v>
      </c>
      <c r="BD82" s="94"/>
      <c r="BE82" s="11"/>
      <c r="BF82" s="11"/>
      <c r="BG82" s="11"/>
      <c r="BH82" s="11"/>
      <c r="BI82" s="104"/>
      <c r="BJ82" s="106">
        <f t="shared" si="102"/>
        <v>0</v>
      </c>
      <c r="BK82" s="84">
        <f>SUMIF(наличие!E:E,E82,наличие!G:G)</f>
        <v>0</v>
      </c>
      <c r="BL82" s="85">
        <f t="shared" si="103"/>
        <v>0</v>
      </c>
      <c r="BM82" s="85">
        <f t="shared" si="104"/>
        <v>0</v>
      </c>
      <c r="BN82" s="111">
        <f>SUMIF(BP:BP,E82,BW:BW)</f>
        <v>0</v>
      </c>
    </row>
    <row r="83" spans="1:66" s="10" customFormat="1" ht="87.95" customHeight="1" x14ac:dyDescent="0.25">
      <c r="A83" s="11">
        <v>80</v>
      </c>
      <c r="B83" s="11" t="s">
        <v>3404</v>
      </c>
      <c r="C83" s="11" t="s">
        <v>2027</v>
      </c>
      <c r="D83" s="107">
        <v>1365</v>
      </c>
      <c r="E83" s="108" t="s">
        <v>4280</v>
      </c>
      <c r="F83" s="109" t="s">
        <v>808</v>
      </c>
      <c r="G83" s="11" t="s">
        <v>4553</v>
      </c>
      <c r="H83" s="29"/>
      <c r="I83" s="14"/>
      <c r="J83" s="44">
        <v>18.07</v>
      </c>
      <c r="K83" s="64">
        <f t="shared" si="83"/>
        <v>20.7805</v>
      </c>
      <c r="L83" s="123">
        <f>SUMIF(price!A:A,E83,price!D:D)</f>
        <v>0</v>
      </c>
      <c r="M83" s="124"/>
      <c r="N83" s="20">
        <f t="shared" si="84"/>
        <v>0</v>
      </c>
      <c r="O83" s="16">
        <f t="shared" si="85"/>
        <v>-1</v>
      </c>
      <c r="P83" s="116">
        <f t="shared" si="86"/>
        <v>0</v>
      </c>
      <c r="Q83" s="21">
        <f t="shared" si="87"/>
        <v>0</v>
      </c>
      <c r="R83" s="16">
        <f t="shared" si="88"/>
        <v>-1</v>
      </c>
      <c r="S83" s="22">
        <f t="shared" si="89"/>
        <v>0</v>
      </c>
      <c r="T83" s="27"/>
      <c r="U83" s="21">
        <f t="shared" si="90"/>
        <v>0</v>
      </c>
      <c r="V83" s="189">
        <f t="shared" si="91"/>
        <v>-1</v>
      </c>
      <c r="W83" s="196" t="s">
        <v>4</v>
      </c>
      <c r="X83" s="191" t="s">
        <v>4451</v>
      </c>
      <c r="Y83" s="191" t="s">
        <v>4451</v>
      </c>
      <c r="Z83" s="191" t="s">
        <v>4451</v>
      </c>
      <c r="AA83" s="191" t="s">
        <v>4451</v>
      </c>
      <c r="AB83" s="197" t="s">
        <v>4451</v>
      </c>
      <c r="AC83" s="190">
        <f t="shared" si="92"/>
        <v>0</v>
      </c>
      <c r="AD83" s="73">
        <f t="shared" si="93"/>
        <v>0</v>
      </c>
      <c r="AF83" s="7" t="s">
        <v>4</v>
      </c>
      <c r="AG83" s="8" t="e">
        <f t="shared" si="94"/>
        <v>#VALUE!</v>
      </c>
      <c r="AH83" s="8" t="e">
        <f t="shared" ref="AH83:AJ84" si="105">BF83+Y83-AP83-AX83</f>
        <v>#VALUE!</v>
      </c>
      <c r="AI83" s="8" t="e">
        <f t="shared" si="105"/>
        <v>#VALUE!</v>
      </c>
      <c r="AJ83" s="8" t="e">
        <f t="shared" si="105"/>
        <v>#VALUE!</v>
      </c>
      <c r="AK83" s="9" t="s">
        <v>4</v>
      </c>
      <c r="AL83" s="7" t="e">
        <f t="shared" si="96"/>
        <v>#VALUE!</v>
      </c>
      <c r="AM83" s="99" t="e">
        <f t="shared" si="97"/>
        <v>#VALUE!</v>
      </c>
      <c r="AN83" s="7" t="s">
        <v>4</v>
      </c>
      <c r="AO83" s="8">
        <v>0</v>
      </c>
      <c r="AP83" s="8">
        <v>0</v>
      </c>
      <c r="AQ83" s="8">
        <v>0</v>
      </c>
      <c r="AR83" s="8">
        <v>0</v>
      </c>
      <c r="AS83" s="9" t="s">
        <v>4</v>
      </c>
      <c r="AT83" s="72">
        <f t="shared" si="98"/>
        <v>0</v>
      </c>
      <c r="AU83" s="99">
        <f t="shared" si="99"/>
        <v>0</v>
      </c>
      <c r="AV83" s="7" t="s">
        <v>4</v>
      </c>
      <c r="AW83" s="8">
        <v>0</v>
      </c>
      <c r="AX83" s="8">
        <v>0</v>
      </c>
      <c r="AY83" s="8">
        <v>0</v>
      </c>
      <c r="AZ83" s="8">
        <v>0</v>
      </c>
      <c r="BA83" s="9" t="s">
        <v>4</v>
      </c>
      <c r="BB83" s="72">
        <f t="shared" si="100"/>
        <v>0</v>
      </c>
      <c r="BC83" s="102">
        <f t="shared" si="101"/>
        <v>0</v>
      </c>
      <c r="BD83" s="94"/>
      <c r="BE83" s="11">
        <v>1</v>
      </c>
      <c r="BF83" s="11">
        <v>4</v>
      </c>
      <c r="BG83" s="11">
        <v>2</v>
      </c>
      <c r="BH83" s="11">
        <v>1</v>
      </c>
      <c r="BI83" s="104"/>
      <c r="BJ83" s="106">
        <f t="shared" si="102"/>
        <v>8</v>
      </c>
      <c r="BK83" s="84">
        <f>SUMIF(наличие!E:E,E83,наличие!G:G)</f>
        <v>0</v>
      </c>
      <c r="BL83" s="85">
        <f t="shared" si="103"/>
        <v>0</v>
      </c>
      <c r="BM83" s="85">
        <f t="shared" si="104"/>
        <v>0</v>
      </c>
      <c r="BN83" s="111">
        <f>SUMIF(BP:BP,E83,BW:BW)</f>
        <v>0</v>
      </c>
    </row>
    <row r="84" spans="1:66" s="10" customFormat="1" ht="88.7" customHeight="1" x14ac:dyDescent="0.25">
      <c r="A84" s="11">
        <v>81</v>
      </c>
      <c r="B84" s="11" t="s">
        <v>3404</v>
      </c>
      <c r="C84" s="11" t="s">
        <v>2027</v>
      </c>
      <c r="D84" s="107">
        <v>1365</v>
      </c>
      <c r="E84" s="108" t="s">
        <v>4280</v>
      </c>
      <c r="F84" s="109" t="s">
        <v>6</v>
      </c>
      <c r="G84" s="11" t="s">
        <v>4554</v>
      </c>
      <c r="H84" s="29"/>
      <c r="I84" s="14"/>
      <c r="J84" s="44">
        <v>18.07</v>
      </c>
      <c r="K84" s="64">
        <f t="shared" si="83"/>
        <v>20.7805</v>
      </c>
      <c r="L84" s="123">
        <f>SUMIF(price!A:A,E84,price!D:D)</f>
        <v>0</v>
      </c>
      <c r="M84" s="124"/>
      <c r="N84" s="20">
        <f t="shared" si="84"/>
        <v>0</v>
      </c>
      <c r="O84" s="16">
        <f t="shared" si="85"/>
        <v>-1</v>
      </c>
      <c r="P84" s="116">
        <f t="shared" si="86"/>
        <v>0</v>
      </c>
      <c r="Q84" s="21">
        <f t="shared" si="87"/>
        <v>0</v>
      </c>
      <c r="R84" s="16">
        <f t="shared" si="88"/>
        <v>-1</v>
      </c>
      <c r="S84" s="22">
        <f t="shared" si="89"/>
        <v>0</v>
      </c>
      <c r="T84" s="27"/>
      <c r="U84" s="21">
        <f t="shared" si="90"/>
        <v>0</v>
      </c>
      <c r="V84" s="189">
        <f t="shared" si="91"/>
        <v>-1</v>
      </c>
      <c r="W84" s="196" t="s">
        <v>4</v>
      </c>
      <c r="X84" s="191" t="s">
        <v>4451</v>
      </c>
      <c r="Y84" s="191" t="s">
        <v>4451</v>
      </c>
      <c r="Z84" s="191" t="s">
        <v>4451</v>
      </c>
      <c r="AA84" s="191" t="s">
        <v>4451</v>
      </c>
      <c r="AB84" s="197" t="s">
        <v>4451</v>
      </c>
      <c r="AC84" s="190">
        <f t="shared" si="92"/>
        <v>0</v>
      </c>
      <c r="AD84" s="73">
        <f t="shared" si="93"/>
        <v>0</v>
      </c>
      <c r="AF84" s="7" t="s">
        <v>4</v>
      </c>
      <c r="AG84" s="8" t="e">
        <f t="shared" si="94"/>
        <v>#VALUE!</v>
      </c>
      <c r="AH84" s="8" t="e">
        <f t="shared" si="105"/>
        <v>#VALUE!</v>
      </c>
      <c r="AI84" s="8" t="e">
        <f t="shared" si="105"/>
        <v>#VALUE!</v>
      </c>
      <c r="AJ84" s="8" t="e">
        <f t="shared" si="105"/>
        <v>#VALUE!</v>
      </c>
      <c r="AK84" s="9" t="s">
        <v>4</v>
      </c>
      <c r="AL84" s="7" t="e">
        <f t="shared" si="96"/>
        <v>#VALUE!</v>
      </c>
      <c r="AM84" s="99" t="e">
        <f t="shared" si="97"/>
        <v>#VALUE!</v>
      </c>
      <c r="AN84" s="7" t="s">
        <v>4</v>
      </c>
      <c r="AO84" s="8">
        <v>0</v>
      </c>
      <c r="AP84" s="8">
        <v>0</v>
      </c>
      <c r="AQ84" s="8">
        <v>0</v>
      </c>
      <c r="AR84" s="8">
        <v>0</v>
      </c>
      <c r="AS84" s="9" t="s">
        <v>4</v>
      </c>
      <c r="AT84" s="72">
        <f t="shared" si="98"/>
        <v>0</v>
      </c>
      <c r="AU84" s="99">
        <f t="shared" si="99"/>
        <v>0</v>
      </c>
      <c r="AV84" s="7" t="s">
        <v>4</v>
      </c>
      <c r="AW84" s="8">
        <v>0</v>
      </c>
      <c r="AX84" s="8">
        <v>0</v>
      </c>
      <c r="AY84" s="8">
        <v>0</v>
      </c>
      <c r="AZ84" s="8">
        <v>0</v>
      </c>
      <c r="BA84" s="9" t="s">
        <v>4</v>
      </c>
      <c r="BB84" s="72">
        <f t="shared" si="100"/>
        <v>0</v>
      </c>
      <c r="BC84" s="102">
        <f t="shared" si="101"/>
        <v>0</v>
      </c>
      <c r="BD84" s="94"/>
      <c r="BE84" s="11"/>
      <c r="BF84" s="11"/>
      <c r="BG84" s="11"/>
      <c r="BH84" s="11"/>
      <c r="BI84" s="104"/>
      <c r="BJ84" s="106">
        <f t="shared" si="102"/>
        <v>0</v>
      </c>
      <c r="BK84" s="84">
        <f>SUMIF(наличие!E:E,E84,наличие!G:G)</f>
        <v>0</v>
      </c>
      <c r="BL84" s="85">
        <f t="shared" si="103"/>
        <v>0</v>
      </c>
      <c r="BM84" s="85">
        <f t="shared" si="104"/>
        <v>0</v>
      </c>
      <c r="BN84" s="111">
        <f>SUMIF(BP:BP,E84,BW:BW)</f>
        <v>0</v>
      </c>
    </row>
    <row r="85" spans="1:66" s="10" customFormat="1" ht="101.1" customHeight="1" x14ac:dyDescent="0.25">
      <c r="A85" s="11">
        <v>82</v>
      </c>
      <c r="B85" s="11" t="s">
        <v>3404</v>
      </c>
      <c r="C85" s="11" t="s">
        <v>2027</v>
      </c>
      <c r="D85" s="107">
        <v>1365</v>
      </c>
      <c r="E85" s="108" t="s">
        <v>4280</v>
      </c>
      <c r="F85" s="110" t="s">
        <v>11</v>
      </c>
      <c r="G85" s="11" t="s">
        <v>4555</v>
      </c>
      <c r="H85" s="29"/>
      <c r="I85" s="14"/>
      <c r="J85" s="44">
        <v>18.07</v>
      </c>
      <c r="K85" s="64">
        <f t="shared" si="20"/>
        <v>20.7805</v>
      </c>
      <c r="L85" s="123">
        <f>SUMIF(price!A:A,E85,price!D:D)</f>
        <v>0</v>
      </c>
      <c r="M85" s="124"/>
      <c r="N85" s="20">
        <f t="shared" si="61"/>
        <v>0</v>
      </c>
      <c r="O85" s="16">
        <f t="shared" si="62"/>
        <v>-1</v>
      </c>
      <c r="P85" s="116">
        <f t="shared" si="63"/>
        <v>0</v>
      </c>
      <c r="Q85" s="21">
        <f t="shared" si="79"/>
        <v>0</v>
      </c>
      <c r="R85" s="16">
        <f t="shared" si="64"/>
        <v>-1</v>
      </c>
      <c r="S85" s="22">
        <f t="shared" si="65"/>
        <v>0</v>
      </c>
      <c r="T85" s="27">
        <v>2880</v>
      </c>
      <c r="U85" s="21">
        <f t="shared" si="66"/>
        <v>0</v>
      </c>
      <c r="V85" s="189">
        <f t="shared" si="67"/>
        <v>-1</v>
      </c>
      <c r="W85" s="196" t="s">
        <v>4</v>
      </c>
      <c r="X85" s="191" t="s">
        <v>4451</v>
      </c>
      <c r="Y85" s="191" t="s">
        <v>4451</v>
      </c>
      <c r="Z85" s="191" t="s">
        <v>4451</v>
      </c>
      <c r="AA85" s="191" t="s">
        <v>4451</v>
      </c>
      <c r="AB85" s="197" t="s">
        <v>4451</v>
      </c>
      <c r="AC85" s="190">
        <f t="shared" si="68"/>
        <v>0</v>
      </c>
      <c r="AD85" s="73">
        <f t="shared" si="80"/>
        <v>0</v>
      </c>
      <c r="AF85" s="7" t="s">
        <v>4</v>
      </c>
      <c r="AG85" s="8" t="e">
        <f t="shared" si="69"/>
        <v>#VALUE!</v>
      </c>
      <c r="AH85" s="8" t="e">
        <f t="shared" si="70"/>
        <v>#VALUE!</v>
      </c>
      <c r="AI85" s="8" t="e">
        <f t="shared" si="71"/>
        <v>#VALUE!</v>
      </c>
      <c r="AJ85" s="8" t="e">
        <f t="shared" si="72"/>
        <v>#VALUE!</v>
      </c>
      <c r="AK85" s="9" t="s">
        <v>4</v>
      </c>
      <c r="AL85" s="7" t="e">
        <f t="shared" si="73"/>
        <v>#VALUE!</v>
      </c>
      <c r="AM85" s="99" t="e">
        <f t="shared" si="74"/>
        <v>#VALUE!</v>
      </c>
      <c r="AN85" s="7" t="s">
        <v>4</v>
      </c>
      <c r="AO85" s="8">
        <v>0</v>
      </c>
      <c r="AP85" s="8">
        <v>0</v>
      </c>
      <c r="AQ85" s="8">
        <v>0</v>
      </c>
      <c r="AR85" s="8">
        <v>0</v>
      </c>
      <c r="AS85" s="9" t="s">
        <v>4</v>
      </c>
      <c r="AT85" s="72">
        <f t="shared" si="15"/>
        <v>0</v>
      </c>
      <c r="AU85" s="99">
        <f t="shared" si="81"/>
        <v>0</v>
      </c>
      <c r="AV85" s="7" t="s">
        <v>4</v>
      </c>
      <c r="AW85" s="8">
        <v>0</v>
      </c>
      <c r="AX85" s="8">
        <v>0</v>
      </c>
      <c r="AY85" s="8">
        <v>0</v>
      </c>
      <c r="AZ85" s="8">
        <v>0</v>
      </c>
      <c r="BA85" s="9" t="s">
        <v>4</v>
      </c>
      <c r="BB85" s="72">
        <f t="shared" si="75"/>
        <v>0</v>
      </c>
      <c r="BC85" s="102">
        <f t="shared" si="82"/>
        <v>0</v>
      </c>
      <c r="BD85" s="94"/>
      <c r="BE85" s="11"/>
      <c r="BF85" s="11">
        <v>1</v>
      </c>
      <c r="BG85" s="11">
        <v>2</v>
      </c>
      <c r="BH85" s="11">
        <v>2</v>
      </c>
      <c r="BI85" s="104"/>
      <c r="BJ85" s="106">
        <f t="shared" si="76"/>
        <v>5</v>
      </c>
      <c r="BK85" s="84">
        <f>SUMIF(наличие!E:E,E85,наличие!G:G)</f>
        <v>0</v>
      </c>
      <c r="BL85" s="85">
        <f t="shared" si="77"/>
        <v>0</v>
      </c>
      <c r="BM85" s="85">
        <f t="shared" si="78"/>
        <v>0</v>
      </c>
      <c r="BN85" s="111">
        <f>SUMIF(BP:BP,E85,BW:BW)</f>
        <v>0</v>
      </c>
    </row>
    <row r="86" spans="1:66" s="10" customFormat="1" ht="144" customHeight="1" x14ac:dyDescent="0.25">
      <c r="A86" s="11">
        <v>83</v>
      </c>
      <c r="B86" s="11" t="s">
        <v>3404</v>
      </c>
      <c r="C86" s="11" t="s">
        <v>4089</v>
      </c>
      <c r="D86" s="107" t="s">
        <v>4189</v>
      </c>
      <c r="E86" s="108" t="s">
        <v>4281</v>
      </c>
      <c r="F86" s="110" t="s">
        <v>2049</v>
      </c>
      <c r="G86" s="11" t="s">
        <v>4556</v>
      </c>
      <c r="H86" s="29"/>
      <c r="I86" s="14"/>
      <c r="J86" s="44">
        <v>19.899999999999999</v>
      </c>
      <c r="K86" s="64">
        <f t="shared" si="20"/>
        <v>22.884999999999998</v>
      </c>
      <c r="L86" s="123">
        <f>SUMIF(price!A:A,E86,price!D:D)</f>
        <v>0</v>
      </c>
      <c r="M86" s="124"/>
      <c r="N86" s="20">
        <f t="shared" si="61"/>
        <v>0</v>
      </c>
      <c r="O86" s="16">
        <f t="shared" si="62"/>
        <v>-1</v>
      </c>
      <c r="P86" s="116">
        <f t="shared" si="63"/>
        <v>0</v>
      </c>
      <c r="Q86" s="21">
        <f t="shared" si="79"/>
        <v>0</v>
      </c>
      <c r="R86" s="16">
        <f t="shared" si="64"/>
        <v>-1</v>
      </c>
      <c r="S86" s="22">
        <f t="shared" si="65"/>
        <v>0</v>
      </c>
      <c r="T86" s="27">
        <v>2880</v>
      </c>
      <c r="U86" s="21">
        <f t="shared" si="66"/>
        <v>0</v>
      </c>
      <c r="V86" s="189">
        <f t="shared" si="67"/>
        <v>-1</v>
      </c>
      <c r="W86" s="196" t="s">
        <v>4</v>
      </c>
      <c r="X86" s="191" t="s">
        <v>4451</v>
      </c>
      <c r="Y86" s="191" t="s">
        <v>4451</v>
      </c>
      <c r="Z86" s="191" t="s">
        <v>4451</v>
      </c>
      <c r="AA86" s="191" t="s">
        <v>4451</v>
      </c>
      <c r="AB86" s="197" t="s">
        <v>4451</v>
      </c>
      <c r="AC86" s="190">
        <f t="shared" si="68"/>
        <v>0</v>
      </c>
      <c r="AD86" s="73">
        <f t="shared" si="80"/>
        <v>0</v>
      </c>
      <c r="AF86" s="7" t="s">
        <v>4</v>
      </c>
      <c r="AG86" s="8" t="e">
        <f t="shared" si="69"/>
        <v>#VALUE!</v>
      </c>
      <c r="AH86" s="8" t="e">
        <f t="shared" si="70"/>
        <v>#VALUE!</v>
      </c>
      <c r="AI86" s="8" t="e">
        <f t="shared" si="71"/>
        <v>#VALUE!</v>
      </c>
      <c r="AJ86" s="8" t="e">
        <f t="shared" si="72"/>
        <v>#VALUE!</v>
      </c>
      <c r="AK86" s="9" t="s">
        <v>4</v>
      </c>
      <c r="AL86" s="7" t="e">
        <f t="shared" si="73"/>
        <v>#VALUE!</v>
      </c>
      <c r="AM86" s="99" t="e">
        <f t="shared" si="74"/>
        <v>#VALUE!</v>
      </c>
      <c r="AN86" s="7" t="s">
        <v>4</v>
      </c>
      <c r="AO86" s="8">
        <v>0</v>
      </c>
      <c r="AP86" s="8">
        <v>0</v>
      </c>
      <c r="AQ86" s="8">
        <v>0</v>
      </c>
      <c r="AR86" s="8">
        <v>0</v>
      </c>
      <c r="AS86" s="9" t="s">
        <v>4</v>
      </c>
      <c r="AT86" s="72">
        <f t="shared" si="15"/>
        <v>0</v>
      </c>
      <c r="AU86" s="99">
        <f t="shared" si="81"/>
        <v>0</v>
      </c>
      <c r="AV86" s="7" t="s">
        <v>4</v>
      </c>
      <c r="AW86" s="8">
        <v>0</v>
      </c>
      <c r="AX86" s="8">
        <v>0</v>
      </c>
      <c r="AY86" s="8">
        <v>0</v>
      </c>
      <c r="AZ86" s="8">
        <v>0</v>
      </c>
      <c r="BA86" s="9" t="s">
        <v>4</v>
      </c>
      <c r="BB86" s="72">
        <f t="shared" si="75"/>
        <v>0</v>
      </c>
      <c r="BC86" s="102">
        <f t="shared" si="82"/>
        <v>0</v>
      </c>
      <c r="BD86" s="94"/>
      <c r="BE86" s="11"/>
      <c r="BF86" s="11">
        <v>1</v>
      </c>
      <c r="BG86" s="11"/>
      <c r="BH86" s="11"/>
      <c r="BI86" s="104"/>
      <c r="BJ86" s="106">
        <f t="shared" si="76"/>
        <v>1</v>
      </c>
      <c r="BK86" s="84">
        <f>SUMIF(наличие!E:E,E86,наличие!G:G)</f>
        <v>0</v>
      </c>
      <c r="BL86" s="85">
        <f t="shared" si="77"/>
        <v>0</v>
      </c>
      <c r="BM86" s="85">
        <f t="shared" si="78"/>
        <v>0</v>
      </c>
      <c r="BN86" s="111">
        <f>SUMIF(BP:BP,E86,BW:BW)</f>
        <v>0</v>
      </c>
    </row>
    <row r="87" spans="1:66" s="10" customFormat="1" ht="144" customHeight="1" x14ac:dyDescent="0.25">
      <c r="A87" s="11">
        <v>84</v>
      </c>
      <c r="B87" s="11" t="s">
        <v>3404</v>
      </c>
      <c r="C87" s="11" t="s">
        <v>4089</v>
      </c>
      <c r="D87" s="107" t="s">
        <v>4189</v>
      </c>
      <c r="E87" s="108" t="s">
        <v>4281</v>
      </c>
      <c r="F87" s="109" t="s">
        <v>2048</v>
      </c>
      <c r="G87" s="11" t="s">
        <v>4557</v>
      </c>
      <c r="H87" s="29"/>
      <c r="I87" s="14"/>
      <c r="J87" s="44">
        <v>19.899999999999999</v>
      </c>
      <c r="K87" s="64">
        <f t="shared" si="20"/>
        <v>22.884999999999998</v>
      </c>
      <c r="L87" s="123">
        <f>SUMIF(price!A:A,E87,price!D:D)</f>
        <v>0</v>
      </c>
      <c r="M87" s="124"/>
      <c r="N87" s="20">
        <f t="shared" si="61"/>
        <v>0</v>
      </c>
      <c r="O87" s="16">
        <f t="shared" si="62"/>
        <v>-1</v>
      </c>
      <c r="P87" s="116">
        <f t="shared" si="63"/>
        <v>0</v>
      </c>
      <c r="Q87" s="21">
        <f t="shared" si="79"/>
        <v>0</v>
      </c>
      <c r="R87" s="16">
        <f t="shared" si="64"/>
        <v>-1</v>
      </c>
      <c r="S87" s="22">
        <f t="shared" si="65"/>
        <v>0</v>
      </c>
      <c r="T87" s="27">
        <v>2880</v>
      </c>
      <c r="U87" s="21">
        <f t="shared" si="66"/>
        <v>0</v>
      </c>
      <c r="V87" s="189">
        <f t="shared" si="67"/>
        <v>-1</v>
      </c>
      <c r="W87" s="196" t="s">
        <v>4</v>
      </c>
      <c r="X87" s="191" t="s">
        <v>4451</v>
      </c>
      <c r="Y87" s="191" t="s">
        <v>4451</v>
      </c>
      <c r="Z87" s="191" t="s">
        <v>4451</v>
      </c>
      <c r="AA87" s="191" t="s">
        <v>4451</v>
      </c>
      <c r="AB87" s="197" t="s">
        <v>4451</v>
      </c>
      <c r="AC87" s="190">
        <f t="shared" si="68"/>
        <v>0</v>
      </c>
      <c r="AD87" s="73">
        <f t="shared" si="80"/>
        <v>0</v>
      </c>
      <c r="AF87" s="7" t="s">
        <v>4</v>
      </c>
      <c r="AG87" s="8" t="e">
        <f t="shared" si="69"/>
        <v>#VALUE!</v>
      </c>
      <c r="AH87" s="8" t="e">
        <f t="shared" si="70"/>
        <v>#VALUE!</v>
      </c>
      <c r="AI87" s="8" t="e">
        <f t="shared" si="71"/>
        <v>#VALUE!</v>
      </c>
      <c r="AJ87" s="8" t="e">
        <f t="shared" si="72"/>
        <v>#VALUE!</v>
      </c>
      <c r="AK87" s="9" t="s">
        <v>4</v>
      </c>
      <c r="AL87" s="7" t="e">
        <f t="shared" si="73"/>
        <v>#VALUE!</v>
      </c>
      <c r="AM87" s="99" t="e">
        <f t="shared" si="74"/>
        <v>#VALUE!</v>
      </c>
      <c r="AN87" s="7" t="s">
        <v>4</v>
      </c>
      <c r="AO87" s="8">
        <v>0</v>
      </c>
      <c r="AP87" s="8">
        <v>0</v>
      </c>
      <c r="AQ87" s="8">
        <v>0</v>
      </c>
      <c r="AR87" s="8">
        <v>0</v>
      </c>
      <c r="AS87" s="9" t="s">
        <v>4</v>
      </c>
      <c r="AT87" s="72">
        <f t="shared" si="15"/>
        <v>0</v>
      </c>
      <c r="AU87" s="99">
        <f t="shared" si="81"/>
        <v>0</v>
      </c>
      <c r="AV87" s="7" t="s">
        <v>4</v>
      </c>
      <c r="AW87" s="8">
        <v>0</v>
      </c>
      <c r="AX87" s="8">
        <v>0</v>
      </c>
      <c r="AY87" s="8">
        <v>0</v>
      </c>
      <c r="AZ87" s="8">
        <v>0</v>
      </c>
      <c r="BA87" s="9" t="s">
        <v>4</v>
      </c>
      <c r="BB87" s="72">
        <f t="shared" si="75"/>
        <v>0</v>
      </c>
      <c r="BC87" s="102">
        <f t="shared" si="82"/>
        <v>0</v>
      </c>
      <c r="BD87" s="94"/>
      <c r="BE87" s="11"/>
      <c r="BF87" s="11">
        <v>4</v>
      </c>
      <c r="BG87" s="11">
        <v>5</v>
      </c>
      <c r="BH87" s="11">
        <v>2</v>
      </c>
      <c r="BI87" s="104"/>
      <c r="BJ87" s="106">
        <f t="shared" si="76"/>
        <v>11</v>
      </c>
      <c r="BK87" s="84">
        <f>SUMIF(наличие!E:E,E87,наличие!G:G)</f>
        <v>0</v>
      </c>
      <c r="BL87" s="85">
        <f t="shared" si="77"/>
        <v>0</v>
      </c>
      <c r="BM87" s="85">
        <f t="shared" si="78"/>
        <v>0</v>
      </c>
      <c r="BN87" s="111">
        <f>SUMIF(BP:BP,E87,BW:BW)</f>
        <v>0</v>
      </c>
    </row>
    <row r="88" spans="1:66" s="10" customFormat="1" ht="144" customHeight="1" x14ac:dyDescent="0.25">
      <c r="A88" s="11">
        <v>85</v>
      </c>
      <c r="B88" s="11" t="s">
        <v>3404</v>
      </c>
      <c r="C88" s="11" t="s">
        <v>4089</v>
      </c>
      <c r="D88" s="107" t="s">
        <v>4189</v>
      </c>
      <c r="E88" s="108" t="s">
        <v>4281</v>
      </c>
      <c r="F88" s="110" t="s">
        <v>4381</v>
      </c>
      <c r="G88" s="11" t="s">
        <v>4558</v>
      </c>
      <c r="H88" s="29"/>
      <c r="I88" s="14"/>
      <c r="J88" s="44">
        <v>19.899999999999999</v>
      </c>
      <c r="K88" s="64">
        <f t="shared" ref="K88:K148" si="106">J88*1.15</f>
        <v>22.884999999999998</v>
      </c>
      <c r="L88" s="123">
        <f>SUMIF(price!A:A,E88,price!D:D)</f>
        <v>0</v>
      </c>
      <c r="M88" s="124"/>
      <c r="N88" s="20">
        <f t="shared" ref="N88:N123" si="107">M88*$K$1</f>
        <v>0</v>
      </c>
      <c r="O88" s="16">
        <f t="shared" ref="O88:O123" si="108">(M88-K88)/K88</f>
        <v>-1</v>
      </c>
      <c r="P88" s="116">
        <f t="shared" ref="P88:P123" si="109">ROUND(M88*0.55,1)</f>
        <v>0</v>
      </c>
      <c r="Q88" s="21">
        <f t="shared" si="79"/>
        <v>0</v>
      </c>
      <c r="R88" s="16">
        <f t="shared" ref="R88:R123" si="110">(P88-K88)/K88</f>
        <v>-1</v>
      </c>
      <c r="S88" s="22">
        <f t="shared" ref="S88:S123" si="111">ROUND(P88*0.8,1)</f>
        <v>0</v>
      </c>
      <c r="T88" s="27">
        <v>2880</v>
      </c>
      <c r="U88" s="21">
        <f t="shared" ref="U88:U123" si="112">S88*$I$1</f>
        <v>0</v>
      </c>
      <c r="V88" s="189">
        <f t="shared" ref="V88:V123" si="113">(S88-K88)/K88</f>
        <v>-1</v>
      </c>
      <c r="W88" s="196" t="s">
        <v>4</v>
      </c>
      <c r="X88" s="191" t="s">
        <v>4451</v>
      </c>
      <c r="Y88" s="191" t="s">
        <v>4451</v>
      </c>
      <c r="Z88" s="191" t="s">
        <v>4451</v>
      </c>
      <c r="AA88" s="191" t="s">
        <v>4451</v>
      </c>
      <c r="AB88" s="197" t="s">
        <v>4451</v>
      </c>
      <c r="AC88" s="190">
        <f t="shared" ref="AC88:AC123" si="114">SUM(W88:AB88)</f>
        <v>0</v>
      </c>
      <c r="AD88" s="73">
        <f t="shared" si="80"/>
        <v>0</v>
      </c>
      <c r="AF88" s="7" t="s">
        <v>4</v>
      </c>
      <c r="AG88" s="8" t="e">
        <f t="shared" ref="AG88:AK91" si="115">BE88+X88-AO88-AW88</f>
        <v>#VALUE!</v>
      </c>
      <c r="AH88" s="8" t="e">
        <f t="shared" si="115"/>
        <v>#VALUE!</v>
      </c>
      <c r="AI88" s="8" t="e">
        <f t="shared" si="115"/>
        <v>#VALUE!</v>
      </c>
      <c r="AJ88" s="8" t="e">
        <f t="shared" si="115"/>
        <v>#VALUE!</v>
      </c>
      <c r="AK88" s="9" t="e">
        <f t="shared" si="115"/>
        <v>#VALUE!</v>
      </c>
      <c r="AL88" s="7" t="e">
        <f t="shared" ref="AL88:AL123" si="116">SUM(AF88:AK88)</f>
        <v>#VALUE!</v>
      </c>
      <c r="AM88" s="99" t="e">
        <f t="shared" ref="AM88:AM123" si="117">AL88*K88</f>
        <v>#VALUE!</v>
      </c>
      <c r="AN88" s="7" t="s">
        <v>4</v>
      </c>
      <c r="AO88" s="8">
        <v>0</v>
      </c>
      <c r="AP88" s="8">
        <v>0</v>
      </c>
      <c r="AQ88" s="8">
        <v>0</v>
      </c>
      <c r="AR88" s="8">
        <v>0</v>
      </c>
      <c r="AS88" s="9">
        <v>0</v>
      </c>
      <c r="AT88" s="72">
        <f t="shared" ref="AT88:AT93" si="118">SUM(AN88:AS88)</f>
        <v>0</v>
      </c>
      <c r="AU88" s="99">
        <f t="shared" si="81"/>
        <v>0</v>
      </c>
      <c r="AV88" s="7" t="s">
        <v>4</v>
      </c>
      <c r="AW88" s="8">
        <v>0</v>
      </c>
      <c r="AX88" s="8">
        <v>0</v>
      </c>
      <c r="AY88" s="8">
        <v>0</v>
      </c>
      <c r="AZ88" s="8">
        <v>0</v>
      </c>
      <c r="BA88" s="9">
        <v>0</v>
      </c>
      <c r="BB88" s="72">
        <f t="shared" si="75"/>
        <v>0</v>
      </c>
      <c r="BC88" s="102">
        <f t="shared" si="82"/>
        <v>0</v>
      </c>
      <c r="BD88" s="94"/>
      <c r="BE88" s="11">
        <v>1</v>
      </c>
      <c r="BF88" s="11">
        <v>5</v>
      </c>
      <c r="BG88" s="11">
        <v>8</v>
      </c>
      <c r="BH88" s="11">
        <v>5</v>
      </c>
      <c r="BI88" s="104">
        <v>2</v>
      </c>
      <c r="BJ88" s="106">
        <f t="shared" si="76"/>
        <v>21</v>
      </c>
      <c r="BK88" s="84">
        <f>SUMIF(наличие!E:E,E88,наличие!G:G)</f>
        <v>0</v>
      </c>
      <c r="BL88" s="85">
        <f t="shared" ref="BL88:BL123" si="119">AT88*N88</f>
        <v>0</v>
      </c>
      <c r="BM88" s="85">
        <f t="shared" ref="BM88:BM123" si="120">BB88*N88</f>
        <v>0</v>
      </c>
      <c r="BN88" s="111">
        <f>SUMIF(BP:BP,E88,BW:BW)</f>
        <v>0</v>
      </c>
    </row>
    <row r="89" spans="1:66" s="10" customFormat="1" ht="144" customHeight="1" x14ac:dyDescent="0.25">
      <c r="A89" s="11">
        <v>86</v>
      </c>
      <c r="B89" s="11" t="s">
        <v>3404</v>
      </c>
      <c r="C89" s="11" t="s">
        <v>4090</v>
      </c>
      <c r="D89" s="107" t="s">
        <v>4190</v>
      </c>
      <c r="E89" s="108" t="s">
        <v>4282</v>
      </c>
      <c r="F89" s="110" t="s">
        <v>4382</v>
      </c>
      <c r="G89" s="11" t="s">
        <v>4559</v>
      </c>
      <c r="H89" s="29"/>
      <c r="I89" s="14"/>
      <c r="J89" s="44">
        <v>19.82</v>
      </c>
      <c r="K89" s="64">
        <f t="shared" si="106"/>
        <v>22.792999999999999</v>
      </c>
      <c r="L89" s="123">
        <f>SUMIF(price!A:A,E89,price!D:D)</f>
        <v>0</v>
      </c>
      <c r="M89" s="124"/>
      <c r="N89" s="20">
        <f t="shared" si="107"/>
        <v>0</v>
      </c>
      <c r="O89" s="16">
        <f t="shared" si="108"/>
        <v>-1</v>
      </c>
      <c r="P89" s="116">
        <f t="shared" si="109"/>
        <v>0</v>
      </c>
      <c r="Q89" s="21">
        <f t="shared" si="79"/>
        <v>0</v>
      </c>
      <c r="R89" s="16">
        <f t="shared" si="110"/>
        <v>-1</v>
      </c>
      <c r="S89" s="22">
        <f t="shared" si="111"/>
        <v>0</v>
      </c>
      <c r="T89" s="27">
        <v>2880</v>
      </c>
      <c r="U89" s="21">
        <f t="shared" si="112"/>
        <v>0</v>
      </c>
      <c r="V89" s="189">
        <f t="shared" si="113"/>
        <v>-1</v>
      </c>
      <c r="W89" s="196" t="s">
        <v>4</v>
      </c>
      <c r="X89" s="191" t="s">
        <v>4451</v>
      </c>
      <c r="Y89" s="191" t="s">
        <v>4451</v>
      </c>
      <c r="Z89" s="191" t="s">
        <v>4451</v>
      </c>
      <c r="AA89" s="191" t="s">
        <v>4451</v>
      </c>
      <c r="AB89" s="197" t="s">
        <v>4</v>
      </c>
      <c r="AC89" s="190">
        <f t="shared" si="114"/>
        <v>0</v>
      </c>
      <c r="AD89" s="73">
        <f t="shared" si="80"/>
        <v>0</v>
      </c>
      <c r="AF89" s="7" t="s">
        <v>4</v>
      </c>
      <c r="AG89" s="8" t="e">
        <f t="shared" si="115"/>
        <v>#VALUE!</v>
      </c>
      <c r="AH89" s="8" t="e">
        <f t="shared" si="115"/>
        <v>#VALUE!</v>
      </c>
      <c r="AI89" s="8" t="e">
        <f t="shared" si="115"/>
        <v>#VALUE!</v>
      </c>
      <c r="AJ89" s="8" t="e">
        <f t="shared" si="115"/>
        <v>#VALUE!</v>
      </c>
      <c r="AK89" s="9" t="e">
        <f t="shared" si="115"/>
        <v>#VALUE!</v>
      </c>
      <c r="AL89" s="7" t="e">
        <f t="shared" si="116"/>
        <v>#VALUE!</v>
      </c>
      <c r="AM89" s="99" t="e">
        <f t="shared" si="117"/>
        <v>#VALUE!</v>
      </c>
      <c r="AN89" s="7" t="s">
        <v>4</v>
      </c>
      <c r="AO89" s="8">
        <v>0</v>
      </c>
      <c r="AP89" s="8">
        <v>0</v>
      </c>
      <c r="AQ89" s="8">
        <v>0</v>
      </c>
      <c r="AR89" s="8">
        <v>0</v>
      </c>
      <c r="AS89" s="9">
        <v>0</v>
      </c>
      <c r="AT89" s="72">
        <f t="shared" si="118"/>
        <v>0</v>
      </c>
      <c r="AU89" s="99">
        <f t="shared" si="81"/>
        <v>0</v>
      </c>
      <c r="AV89" s="7" t="s">
        <v>4</v>
      </c>
      <c r="AW89" s="8">
        <v>0</v>
      </c>
      <c r="AX89" s="8">
        <v>0</v>
      </c>
      <c r="AY89" s="8">
        <v>0</v>
      </c>
      <c r="AZ89" s="8">
        <v>0</v>
      </c>
      <c r="BA89" s="9">
        <v>0</v>
      </c>
      <c r="BB89" s="72">
        <f t="shared" si="75"/>
        <v>0</v>
      </c>
      <c r="BC89" s="102">
        <f t="shared" si="82"/>
        <v>0</v>
      </c>
      <c r="BD89" s="94"/>
      <c r="BE89" s="11">
        <v>2</v>
      </c>
      <c r="BF89" s="11">
        <v>5</v>
      </c>
      <c r="BG89" s="11">
        <v>8</v>
      </c>
      <c r="BH89" s="11">
        <v>4</v>
      </c>
      <c r="BI89" s="104">
        <v>3</v>
      </c>
      <c r="BJ89" s="106">
        <f t="shared" si="76"/>
        <v>22</v>
      </c>
      <c r="BK89" s="84">
        <f>SUMIF(наличие!E:E,E89,наличие!G:G)</f>
        <v>0</v>
      </c>
      <c r="BL89" s="85">
        <f t="shared" si="119"/>
        <v>0</v>
      </c>
      <c r="BM89" s="85">
        <f t="shared" si="120"/>
        <v>0</v>
      </c>
      <c r="BN89" s="111">
        <f>SUMIF(BP:BP,E89,BW:BW)</f>
        <v>0</v>
      </c>
    </row>
    <row r="90" spans="1:66" s="10" customFormat="1" ht="144" customHeight="1" x14ac:dyDescent="0.25">
      <c r="A90" s="11">
        <v>87</v>
      </c>
      <c r="B90" s="11" t="s">
        <v>3404</v>
      </c>
      <c r="C90" s="11" t="s">
        <v>4090</v>
      </c>
      <c r="D90" s="107" t="s">
        <v>4190</v>
      </c>
      <c r="E90" s="108" t="s">
        <v>4282</v>
      </c>
      <c r="F90" s="109" t="s">
        <v>4383</v>
      </c>
      <c r="G90" s="11" t="s">
        <v>4560</v>
      </c>
      <c r="H90" s="29"/>
      <c r="I90" s="14"/>
      <c r="J90" s="44">
        <v>19.82</v>
      </c>
      <c r="K90" s="64">
        <f t="shared" si="106"/>
        <v>22.792999999999999</v>
      </c>
      <c r="L90" s="123">
        <f>SUMIF(price!A:A,E90,price!D:D)</f>
        <v>0</v>
      </c>
      <c r="M90" s="124"/>
      <c r="N90" s="20">
        <f t="shared" si="107"/>
        <v>0</v>
      </c>
      <c r="O90" s="16">
        <f t="shared" si="108"/>
        <v>-1</v>
      </c>
      <c r="P90" s="116">
        <f t="shared" si="109"/>
        <v>0</v>
      </c>
      <c r="Q90" s="21">
        <f t="shared" si="79"/>
        <v>0</v>
      </c>
      <c r="R90" s="16">
        <f t="shared" si="110"/>
        <v>-1</v>
      </c>
      <c r="S90" s="22">
        <f t="shared" si="111"/>
        <v>0</v>
      </c>
      <c r="T90" s="27">
        <v>2880</v>
      </c>
      <c r="U90" s="21">
        <f t="shared" si="112"/>
        <v>0</v>
      </c>
      <c r="V90" s="189">
        <f t="shared" si="113"/>
        <v>-1</v>
      </c>
      <c r="W90" s="196" t="s">
        <v>4</v>
      </c>
      <c r="X90" s="191" t="s">
        <v>4451</v>
      </c>
      <c r="Y90" s="191" t="s">
        <v>4451</v>
      </c>
      <c r="Z90" s="191" t="s">
        <v>4451</v>
      </c>
      <c r="AA90" s="191" t="s">
        <v>4451</v>
      </c>
      <c r="AB90" s="197" t="s">
        <v>4</v>
      </c>
      <c r="AC90" s="190">
        <f t="shared" si="114"/>
        <v>0</v>
      </c>
      <c r="AD90" s="73">
        <f t="shared" si="80"/>
        <v>0</v>
      </c>
      <c r="AF90" s="7" t="s">
        <v>4</v>
      </c>
      <c r="AG90" s="8" t="e">
        <f t="shared" si="115"/>
        <v>#VALUE!</v>
      </c>
      <c r="AH90" s="8" t="e">
        <f t="shared" si="115"/>
        <v>#VALUE!</v>
      </c>
      <c r="AI90" s="8" t="e">
        <f t="shared" si="115"/>
        <v>#VALUE!</v>
      </c>
      <c r="AJ90" s="8" t="e">
        <f t="shared" si="115"/>
        <v>#VALUE!</v>
      </c>
      <c r="AK90" s="9" t="e">
        <f t="shared" si="115"/>
        <v>#VALUE!</v>
      </c>
      <c r="AL90" s="7" t="e">
        <f t="shared" si="116"/>
        <v>#VALUE!</v>
      </c>
      <c r="AM90" s="99" t="e">
        <f t="shared" si="117"/>
        <v>#VALUE!</v>
      </c>
      <c r="AN90" s="7" t="s">
        <v>4</v>
      </c>
      <c r="AO90" s="8">
        <v>0</v>
      </c>
      <c r="AP90" s="8">
        <v>0</v>
      </c>
      <c r="AQ90" s="8">
        <v>0</v>
      </c>
      <c r="AR90" s="8">
        <v>0</v>
      </c>
      <c r="AS90" s="9">
        <v>0</v>
      </c>
      <c r="AT90" s="72">
        <f t="shared" si="118"/>
        <v>0</v>
      </c>
      <c r="AU90" s="99">
        <f t="shared" si="81"/>
        <v>0</v>
      </c>
      <c r="AV90" s="7" t="s">
        <v>4</v>
      </c>
      <c r="AW90" s="8">
        <v>0</v>
      </c>
      <c r="AX90" s="8">
        <v>0</v>
      </c>
      <c r="AY90" s="8">
        <v>0</v>
      </c>
      <c r="AZ90" s="8">
        <v>0</v>
      </c>
      <c r="BA90" s="9">
        <v>0</v>
      </c>
      <c r="BB90" s="72">
        <f t="shared" si="75"/>
        <v>0</v>
      </c>
      <c r="BC90" s="102">
        <f t="shared" si="82"/>
        <v>0</v>
      </c>
      <c r="BD90" s="94"/>
      <c r="BE90" s="11"/>
      <c r="BF90" s="11">
        <v>5</v>
      </c>
      <c r="BG90" s="11">
        <v>10</v>
      </c>
      <c r="BH90" s="11">
        <v>8</v>
      </c>
      <c r="BI90" s="104">
        <v>4</v>
      </c>
      <c r="BJ90" s="106">
        <f t="shared" si="76"/>
        <v>27</v>
      </c>
      <c r="BK90" s="84">
        <f>SUMIF(наличие!E:E,E90,наличие!G:G)</f>
        <v>0</v>
      </c>
      <c r="BL90" s="85">
        <f t="shared" si="119"/>
        <v>0</v>
      </c>
      <c r="BM90" s="85">
        <f t="shared" si="120"/>
        <v>0</v>
      </c>
      <c r="BN90" s="111">
        <f>SUMIF(BP:BP,E90,BW:BW)</f>
        <v>0</v>
      </c>
    </row>
    <row r="91" spans="1:66" s="10" customFormat="1" ht="144" customHeight="1" x14ac:dyDescent="0.25">
      <c r="A91" s="11">
        <v>88</v>
      </c>
      <c r="B91" s="11" t="s">
        <v>3404</v>
      </c>
      <c r="C91" s="11" t="s">
        <v>4090</v>
      </c>
      <c r="D91" s="107" t="s">
        <v>4190</v>
      </c>
      <c r="E91" s="108" t="s">
        <v>4282</v>
      </c>
      <c r="F91" s="110" t="s">
        <v>4384</v>
      </c>
      <c r="G91" s="11" t="s">
        <v>4561</v>
      </c>
      <c r="H91" s="29"/>
      <c r="I91" s="14"/>
      <c r="J91" s="44">
        <v>19.82</v>
      </c>
      <c r="K91" s="64">
        <f t="shared" si="106"/>
        <v>22.792999999999999</v>
      </c>
      <c r="L91" s="123">
        <f>SUMIF(price!A:A,E91,price!D:D)</f>
        <v>0</v>
      </c>
      <c r="M91" s="124"/>
      <c r="N91" s="20">
        <f t="shared" si="107"/>
        <v>0</v>
      </c>
      <c r="O91" s="16">
        <f t="shared" si="108"/>
        <v>-1</v>
      </c>
      <c r="P91" s="116">
        <f t="shared" si="109"/>
        <v>0</v>
      </c>
      <c r="Q91" s="21">
        <f t="shared" si="79"/>
        <v>0</v>
      </c>
      <c r="R91" s="16">
        <f t="shared" si="110"/>
        <v>-1</v>
      </c>
      <c r="S91" s="22">
        <f t="shared" si="111"/>
        <v>0</v>
      </c>
      <c r="T91" s="27">
        <v>2880</v>
      </c>
      <c r="U91" s="21">
        <f t="shared" si="112"/>
        <v>0</v>
      </c>
      <c r="V91" s="189">
        <f t="shared" si="113"/>
        <v>-1</v>
      </c>
      <c r="W91" s="196" t="s">
        <v>4</v>
      </c>
      <c r="X91" s="191" t="s">
        <v>4451</v>
      </c>
      <c r="Y91" s="191" t="s">
        <v>4451</v>
      </c>
      <c r="Z91" s="191" t="s">
        <v>4451</v>
      </c>
      <c r="AA91" s="191" t="s">
        <v>4451</v>
      </c>
      <c r="AB91" s="197" t="s">
        <v>4</v>
      </c>
      <c r="AC91" s="190">
        <f t="shared" si="114"/>
        <v>0</v>
      </c>
      <c r="AD91" s="73">
        <f t="shared" si="80"/>
        <v>0</v>
      </c>
      <c r="AF91" s="7" t="s">
        <v>4</v>
      </c>
      <c r="AG91" s="8" t="e">
        <f t="shared" si="115"/>
        <v>#VALUE!</v>
      </c>
      <c r="AH91" s="8" t="e">
        <f t="shared" si="115"/>
        <v>#VALUE!</v>
      </c>
      <c r="AI91" s="8" t="e">
        <f t="shared" si="115"/>
        <v>#VALUE!</v>
      </c>
      <c r="AJ91" s="8" t="e">
        <f t="shared" si="115"/>
        <v>#VALUE!</v>
      </c>
      <c r="AK91" s="9" t="e">
        <f t="shared" si="115"/>
        <v>#VALUE!</v>
      </c>
      <c r="AL91" s="7" t="e">
        <f t="shared" si="116"/>
        <v>#VALUE!</v>
      </c>
      <c r="AM91" s="99" t="e">
        <f t="shared" si="117"/>
        <v>#VALUE!</v>
      </c>
      <c r="AN91" s="7" t="s">
        <v>4</v>
      </c>
      <c r="AO91" s="8">
        <v>0</v>
      </c>
      <c r="AP91" s="8">
        <v>0</v>
      </c>
      <c r="AQ91" s="8">
        <v>0</v>
      </c>
      <c r="AR91" s="8">
        <v>0</v>
      </c>
      <c r="AS91" s="9">
        <v>0</v>
      </c>
      <c r="AT91" s="72">
        <f t="shared" si="118"/>
        <v>0</v>
      </c>
      <c r="AU91" s="99">
        <f t="shared" si="81"/>
        <v>0</v>
      </c>
      <c r="AV91" s="7" t="s">
        <v>4</v>
      </c>
      <c r="AW91" s="8">
        <v>0</v>
      </c>
      <c r="AX91" s="8">
        <v>0</v>
      </c>
      <c r="AY91" s="8">
        <v>0</v>
      </c>
      <c r="AZ91" s="8">
        <v>0</v>
      </c>
      <c r="BA91" s="9">
        <v>0</v>
      </c>
      <c r="BB91" s="72">
        <f t="shared" si="75"/>
        <v>0</v>
      </c>
      <c r="BC91" s="102">
        <f t="shared" si="82"/>
        <v>0</v>
      </c>
      <c r="BD91" s="94"/>
      <c r="BE91" s="11">
        <v>1</v>
      </c>
      <c r="BF91" s="11">
        <v>4</v>
      </c>
      <c r="BG91" s="11">
        <v>6</v>
      </c>
      <c r="BH91" s="11">
        <v>4</v>
      </c>
      <c r="BI91" s="104">
        <v>2</v>
      </c>
      <c r="BJ91" s="106">
        <f t="shared" si="76"/>
        <v>17</v>
      </c>
      <c r="BK91" s="84">
        <f>SUMIF(наличие!E:E,E91,наличие!G:G)</f>
        <v>0</v>
      </c>
      <c r="BL91" s="85">
        <f t="shared" si="119"/>
        <v>0</v>
      </c>
      <c r="BM91" s="85">
        <f t="shared" si="120"/>
        <v>0</v>
      </c>
      <c r="BN91" s="111">
        <f>SUMIF(BP:BP,E91,BW:BW)</f>
        <v>0</v>
      </c>
    </row>
    <row r="92" spans="1:66" s="10" customFormat="1" ht="144" customHeight="1" x14ac:dyDescent="0.25">
      <c r="A92" s="11">
        <v>89</v>
      </c>
      <c r="B92" s="11" t="s">
        <v>3404</v>
      </c>
      <c r="C92" s="11" t="s">
        <v>4091</v>
      </c>
      <c r="D92" s="107" t="s">
        <v>4191</v>
      </c>
      <c r="E92" s="108" t="s">
        <v>4283</v>
      </c>
      <c r="F92" s="109" t="s">
        <v>4385</v>
      </c>
      <c r="G92" s="11" t="s">
        <v>4562</v>
      </c>
      <c r="H92" s="29"/>
      <c r="I92" s="14"/>
      <c r="J92" s="44">
        <v>20.97</v>
      </c>
      <c r="K92" s="64">
        <f>J92*1.15</f>
        <v>24.115499999999997</v>
      </c>
      <c r="L92" s="123">
        <f>SUMIF(price!A:A,E92,price!D:D)</f>
        <v>0</v>
      </c>
      <c r="M92" s="124"/>
      <c r="N92" s="20">
        <f>M92*$K$1</f>
        <v>0</v>
      </c>
      <c r="O92" s="16">
        <f>(M92-K92)/K92</f>
        <v>-1</v>
      </c>
      <c r="P92" s="116">
        <f>ROUND(M92*0.55,1)</f>
        <v>0</v>
      </c>
      <c r="Q92" s="21">
        <f>P92*$I$1</f>
        <v>0</v>
      </c>
      <c r="R92" s="16">
        <f>(P92-K92)/K92</f>
        <v>-1</v>
      </c>
      <c r="S92" s="22">
        <f>ROUND(P92*0.8,1)</f>
        <v>0</v>
      </c>
      <c r="T92" s="27">
        <v>2304</v>
      </c>
      <c r="U92" s="21">
        <f>S92*$I$1</f>
        <v>0</v>
      </c>
      <c r="V92" s="189">
        <f>(S92-K92)/K92</f>
        <v>-1</v>
      </c>
      <c r="W92" s="196" t="s">
        <v>4</v>
      </c>
      <c r="X92" s="191" t="s">
        <v>4451</v>
      </c>
      <c r="Y92" s="191" t="s">
        <v>4451</v>
      </c>
      <c r="Z92" s="191" t="s">
        <v>4451</v>
      </c>
      <c r="AA92" s="191" t="s">
        <v>4451</v>
      </c>
      <c r="AB92" s="197" t="s">
        <v>4</v>
      </c>
      <c r="AC92" s="190">
        <f>SUM(W92:AB92)</f>
        <v>0</v>
      </c>
      <c r="AD92" s="73">
        <f>AC92*J92</f>
        <v>0</v>
      </c>
      <c r="AF92" s="7" t="s">
        <v>4</v>
      </c>
      <c r="AG92" s="8" t="e">
        <f t="shared" ref="AG92:AG105" si="121">BE92+X92-AO92-AW92</f>
        <v>#VALUE!</v>
      </c>
      <c r="AH92" s="8" t="e">
        <f t="shared" ref="AH92:AH105" si="122">BF92+Y92-AP92-AX92</f>
        <v>#VALUE!</v>
      </c>
      <c r="AI92" s="8" t="e">
        <f t="shared" ref="AI92:AI105" si="123">BG92+Z92-AQ92-AY92</f>
        <v>#VALUE!</v>
      </c>
      <c r="AJ92" s="8" t="e">
        <f t="shared" ref="AJ92:AJ105" si="124">BH92+AA92-AR92-AZ92</f>
        <v>#VALUE!</v>
      </c>
      <c r="AK92" s="9" t="s">
        <v>4</v>
      </c>
      <c r="AL92" s="7" t="e">
        <f t="shared" si="116"/>
        <v>#VALUE!</v>
      </c>
      <c r="AM92" s="99" t="e">
        <f t="shared" si="117"/>
        <v>#VALUE!</v>
      </c>
      <c r="AN92" s="7" t="s">
        <v>4</v>
      </c>
      <c r="AO92" s="8">
        <v>1</v>
      </c>
      <c r="AP92" s="8">
        <v>2</v>
      </c>
      <c r="AQ92" s="8">
        <v>2</v>
      </c>
      <c r="AR92" s="8">
        <v>1</v>
      </c>
      <c r="AS92" s="9" t="s">
        <v>4</v>
      </c>
      <c r="AT92" s="72">
        <f t="shared" si="118"/>
        <v>6</v>
      </c>
      <c r="AU92" s="99">
        <f>AT92*J92</f>
        <v>125.82</v>
      </c>
      <c r="AV92" s="7" t="s">
        <v>4</v>
      </c>
      <c r="AW92" s="8">
        <v>0</v>
      </c>
      <c r="AX92" s="8">
        <v>0</v>
      </c>
      <c r="AY92" s="8">
        <v>0</v>
      </c>
      <c r="AZ92" s="8">
        <v>0</v>
      </c>
      <c r="BA92" s="9" t="s">
        <v>4</v>
      </c>
      <c r="BB92" s="72">
        <f>SUM(AV92:BA92)</f>
        <v>0</v>
      </c>
      <c r="BC92" s="102">
        <f>BB92*J92</f>
        <v>0</v>
      </c>
      <c r="BD92" s="94"/>
      <c r="BE92" s="11"/>
      <c r="BF92" s="11"/>
      <c r="BG92" s="11"/>
      <c r="BH92" s="11"/>
      <c r="BI92" s="104"/>
      <c r="BJ92" s="106">
        <f>SUM(BD92:BI92)</f>
        <v>0</v>
      </c>
      <c r="BK92" s="84">
        <f>SUMIF(наличие!E:E,E92,наличие!G:G)</f>
        <v>0</v>
      </c>
      <c r="BL92" s="85">
        <f>AT92*N92</f>
        <v>0</v>
      </c>
      <c r="BM92" s="85">
        <f>BB92*N92</f>
        <v>0</v>
      </c>
      <c r="BN92" s="111">
        <f>SUMIF(BP:BP,E92,BW:BW)</f>
        <v>0</v>
      </c>
    </row>
    <row r="93" spans="1:66" s="10" customFormat="1" ht="144" customHeight="1" x14ac:dyDescent="0.25">
      <c r="A93" s="11">
        <v>90</v>
      </c>
      <c r="B93" s="11" t="s">
        <v>3404</v>
      </c>
      <c r="C93" s="11" t="s">
        <v>4091</v>
      </c>
      <c r="D93" s="107" t="s">
        <v>4191</v>
      </c>
      <c r="E93" s="108" t="s">
        <v>4283</v>
      </c>
      <c r="F93" s="109" t="s">
        <v>6</v>
      </c>
      <c r="G93" s="11" t="s">
        <v>4563</v>
      </c>
      <c r="H93" s="29"/>
      <c r="I93" s="14"/>
      <c r="J93" s="44">
        <v>20.97</v>
      </c>
      <c r="K93" s="64">
        <f>J93*1.15</f>
        <v>24.115499999999997</v>
      </c>
      <c r="L93" s="123">
        <f>SUMIF(price!A:A,E93,price!D:D)</f>
        <v>0</v>
      </c>
      <c r="M93" s="124"/>
      <c r="N93" s="20">
        <f>M93*$K$1</f>
        <v>0</v>
      </c>
      <c r="O93" s="16">
        <f>(M93-K93)/K93</f>
        <v>-1</v>
      </c>
      <c r="P93" s="116">
        <f>ROUND(M93*0.55,1)</f>
        <v>0</v>
      </c>
      <c r="Q93" s="21">
        <f>P93*$I$1</f>
        <v>0</v>
      </c>
      <c r="R93" s="16">
        <f>(P93-K93)/K93</f>
        <v>-1</v>
      </c>
      <c r="S93" s="22">
        <f>ROUND(P93*0.8,1)</f>
        <v>0</v>
      </c>
      <c r="T93" s="27">
        <v>2304</v>
      </c>
      <c r="U93" s="21">
        <f>S93*$I$1</f>
        <v>0</v>
      </c>
      <c r="V93" s="189">
        <f>(S93-K93)/K93</f>
        <v>-1</v>
      </c>
      <c r="W93" s="196" t="s">
        <v>4</v>
      </c>
      <c r="X93" s="191" t="s">
        <v>4451</v>
      </c>
      <c r="Y93" s="191" t="s">
        <v>4451</v>
      </c>
      <c r="Z93" s="191" t="s">
        <v>4451</v>
      </c>
      <c r="AA93" s="191" t="s">
        <v>4451</v>
      </c>
      <c r="AB93" s="197" t="s">
        <v>4</v>
      </c>
      <c r="AC93" s="190">
        <f>SUM(W93:AB93)</f>
        <v>0</v>
      </c>
      <c r="AD93" s="73">
        <f>AC93*J93</f>
        <v>0</v>
      </c>
      <c r="AF93" s="7" t="s">
        <v>4</v>
      </c>
      <c r="AG93" s="8" t="e">
        <f t="shared" si="121"/>
        <v>#VALUE!</v>
      </c>
      <c r="AH93" s="8" t="e">
        <f t="shared" si="122"/>
        <v>#VALUE!</v>
      </c>
      <c r="AI93" s="8" t="e">
        <f t="shared" si="123"/>
        <v>#VALUE!</v>
      </c>
      <c r="AJ93" s="8" t="e">
        <f t="shared" si="124"/>
        <v>#VALUE!</v>
      </c>
      <c r="AK93" s="9" t="s">
        <v>4</v>
      </c>
      <c r="AL93" s="7" t="e">
        <f t="shared" si="116"/>
        <v>#VALUE!</v>
      </c>
      <c r="AM93" s="99" t="e">
        <f t="shared" si="117"/>
        <v>#VALUE!</v>
      </c>
      <c r="AN93" s="7" t="s">
        <v>4</v>
      </c>
      <c r="AO93" s="8">
        <v>0</v>
      </c>
      <c r="AP93" s="8">
        <v>1</v>
      </c>
      <c r="AQ93" s="8">
        <v>1</v>
      </c>
      <c r="AR93" s="8">
        <v>1</v>
      </c>
      <c r="AS93" s="9" t="s">
        <v>4</v>
      </c>
      <c r="AT93" s="72">
        <f t="shared" si="118"/>
        <v>3</v>
      </c>
      <c r="AU93" s="99">
        <f>AT93*J93</f>
        <v>62.91</v>
      </c>
      <c r="AV93" s="7" t="s">
        <v>4</v>
      </c>
      <c r="AW93" s="8">
        <v>0</v>
      </c>
      <c r="AX93" s="8">
        <v>0</v>
      </c>
      <c r="AY93" s="8">
        <v>0</v>
      </c>
      <c r="AZ93" s="8">
        <v>0</v>
      </c>
      <c r="BA93" s="9" t="s">
        <v>4</v>
      </c>
      <c r="BB93" s="72">
        <f>SUM(AV93:BA93)</f>
        <v>0</v>
      </c>
      <c r="BC93" s="102">
        <f>BB93*J93</f>
        <v>0</v>
      </c>
      <c r="BD93" s="94"/>
      <c r="BE93" s="11"/>
      <c r="BF93" s="11"/>
      <c r="BG93" s="11">
        <v>1</v>
      </c>
      <c r="BH93" s="11"/>
      <c r="BI93" s="104"/>
      <c r="BJ93" s="106">
        <f>SUM(BD93:BI93)</f>
        <v>1</v>
      </c>
      <c r="BK93" s="84">
        <f>SUMIF(наличие!E:E,E93,наличие!G:G)</f>
        <v>0</v>
      </c>
      <c r="BL93" s="85">
        <f>AT93*N93</f>
        <v>0</v>
      </c>
      <c r="BM93" s="85">
        <f>BB93*N93</f>
        <v>0</v>
      </c>
      <c r="BN93" s="111">
        <f>SUMIF(BP:BP,E93,BW:BW)</f>
        <v>0</v>
      </c>
    </row>
    <row r="94" spans="1:66" s="10" customFormat="1" ht="144" customHeight="1" x14ac:dyDescent="0.25">
      <c r="A94" s="11">
        <v>91</v>
      </c>
      <c r="B94" s="11" t="s">
        <v>3404</v>
      </c>
      <c r="C94" s="11" t="s">
        <v>4092</v>
      </c>
      <c r="D94" s="107" t="s">
        <v>4192</v>
      </c>
      <c r="E94" s="108" t="s">
        <v>4284</v>
      </c>
      <c r="F94" s="109" t="s">
        <v>4386</v>
      </c>
      <c r="G94" s="11" t="s">
        <v>4564</v>
      </c>
      <c r="H94" s="29"/>
      <c r="I94" s="14"/>
      <c r="J94" s="44">
        <v>19.43</v>
      </c>
      <c r="K94" s="64">
        <f t="shared" si="106"/>
        <v>22.344499999999996</v>
      </c>
      <c r="L94" s="123">
        <f>SUMIF(price!A:A,E94,price!D:D)</f>
        <v>0</v>
      </c>
      <c r="M94" s="124"/>
      <c r="N94" s="20">
        <f t="shared" si="107"/>
        <v>0</v>
      </c>
      <c r="O94" s="16">
        <f t="shared" si="108"/>
        <v>-1</v>
      </c>
      <c r="P94" s="116">
        <f t="shared" si="109"/>
        <v>0</v>
      </c>
      <c r="Q94" s="21">
        <f t="shared" si="79"/>
        <v>0</v>
      </c>
      <c r="R94" s="16">
        <f t="shared" si="110"/>
        <v>-1</v>
      </c>
      <c r="S94" s="22">
        <f t="shared" si="111"/>
        <v>0</v>
      </c>
      <c r="T94" s="27">
        <v>2304</v>
      </c>
      <c r="U94" s="21">
        <f t="shared" si="112"/>
        <v>0</v>
      </c>
      <c r="V94" s="189">
        <f t="shared" si="113"/>
        <v>-1</v>
      </c>
      <c r="W94" s="196" t="s">
        <v>4</v>
      </c>
      <c r="X94" s="191" t="s">
        <v>4451</v>
      </c>
      <c r="Y94" s="191" t="s">
        <v>4451</v>
      </c>
      <c r="Z94" s="191" t="s">
        <v>4451</v>
      </c>
      <c r="AA94" s="191" t="s">
        <v>4451</v>
      </c>
      <c r="AB94" s="197" t="s">
        <v>4</v>
      </c>
      <c r="AC94" s="190">
        <f t="shared" si="114"/>
        <v>0</v>
      </c>
      <c r="AD94" s="73">
        <f t="shared" si="80"/>
        <v>0</v>
      </c>
      <c r="AF94" s="7" t="s">
        <v>4</v>
      </c>
      <c r="AG94" s="8" t="e">
        <f t="shared" si="121"/>
        <v>#VALUE!</v>
      </c>
      <c r="AH94" s="8" t="e">
        <f t="shared" si="122"/>
        <v>#VALUE!</v>
      </c>
      <c r="AI94" s="8" t="e">
        <f t="shared" si="123"/>
        <v>#VALUE!</v>
      </c>
      <c r="AJ94" s="8" t="e">
        <f t="shared" si="124"/>
        <v>#VALUE!</v>
      </c>
      <c r="AK94" s="9" t="s">
        <v>4</v>
      </c>
      <c r="AL94" s="7" t="e">
        <f t="shared" si="116"/>
        <v>#VALUE!</v>
      </c>
      <c r="AM94" s="99" t="e">
        <f t="shared" si="117"/>
        <v>#VALUE!</v>
      </c>
      <c r="AN94" s="7" t="s">
        <v>4</v>
      </c>
      <c r="AO94" s="8">
        <v>0</v>
      </c>
      <c r="AP94" s="8">
        <v>0</v>
      </c>
      <c r="AQ94" s="8">
        <v>0</v>
      </c>
      <c r="AR94" s="8">
        <v>0</v>
      </c>
      <c r="AS94" s="9" t="s">
        <v>4</v>
      </c>
      <c r="AT94" s="72">
        <f t="shared" ref="AT94:AT110" si="125">SUM(AN94:AS94)</f>
        <v>0</v>
      </c>
      <c r="AU94" s="99">
        <f t="shared" si="81"/>
        <v>0</v>
      </c>
      <c r="AV94" s="7" t="s">
        <v>4</v>
      </c>
      <c r="AW94" s="8">
        <v>0</v>
      </c>
      <c r="AX94" s="8">
        <v>0</v>
      </c>
      <c r="AY94" s="8">
        <v>0</v>
      </c>
      <c r="AZ94" s="8">
        <v>0</v>
      </c>
      <c r="BA94" s="9" t="s">
        <v>4</v>
      </c>
      <c r="BB94" s="72">
        <f t="shared" si="75"/>
        <v>0</v>
      </c>
      <c r="BC94" s="102">
        <f t="shared" si="82"/>
        <v>0</v>
      </c>
      <c r="BD94" s="94"/>
      <c r="BE94" s="11"/>
      <c r="BF94" s="11">
        <v>1</v>
      </c>
      <c r="BG94" s="11"/>
      <c r="BH94" s="11"/>
      <c r="BI94" s="104"/>
      <c r="BJ94" s="106">
        <f t="shared" si="76"/>
        <v>1</v>
      </c>
      <c r="BK94" s="84">
        <f>SUMIF(наличие!E:E,E94,наличие!G:G)</f>
        <v>0</v>
      </c>
      <c r="BL94" s="85">
        <f t="shared" si="119"/>
        <v>0</v>
      </c>
      <c r="BM94" s="85">
        <f t="shared" si="120"/>
        <v>0</v>
      </c>
      <c r="BN94" s="111">
        <f>SUMIF(BP:BP,E94,BW:BW)</f>
        <v>0</v>
      </c>
    </row>
    <row r="95" spans="1:66" s="10" customFormat="1" ht="144" customHeight="1" x14ac:dyDescent="0.25">
      <c r="A95" s="11">
        <v>92</v>
      </c>
      <c r="B95" s="11" t="s">
        <v>3404</v>
      </c>
      <c r="C95" s="11" t="s">
        <v>4092</v>
      </c>
      <c r="D95" s="107" t="s">
        <v>4192</v>
      </c>
      <c r="E95" s="108" t="s">
        <v>4284</v>
      </c>
      <c r="F95" s="109" t="s">
        <v>4387</v>
      </c>
      <c r="G95" s="11" t="s">
        <v>4565</v>
      </c>
      <c r="H95" s="29"/>
      <c r="I95" s="14"/>
      <c r="J95" s="44">
        <v>19.43</v>
      </c>
      <c r="K95" s="64">
        <f t="shared" ref="K95:K102" si="126">J95*1.15</f>
        <v>22.344499999999996</v>
      </c>
      <c r="L95" s="123">
        <f>SUMIF(price!A:A,E95,price!D:D)</f>
        <v>0</v>
      </c>
      <c r="M95" s="124"/>
      <c r="N95" s="20">
        <f t="shared" ref="N95:N102" si="127">M95*$K$1</f>
        <v>0</v>
      </c>
      <c r="O95" s="16">
        <f t="shared" ref="O95:O102" si="128">(M95-K95)/K95</f>
        <v>-1</v>
      </c>
      <c r="P95" s="116">
        <f t="shared" ref="P95:P102" si="129">ROUND(M95*0.55,1)</f>
        <v>0</v>
      </c>
      <c r="Q95" s="21">
        <f t="shared" ref="Q95:Q102" si="130">P95*$I$1</f>
        <v>0</v>
      </c>
      <c r="R95" s="16">
        <f t="shared" ref="R95:R102" si="131">(P95-K95)/K95</f>
        <v>-1</v>
      </c>
      <c r="S95" s="22">
        <f t="shared" ref="S95:S102" si="132">ROUND(P95*0.8,1)</f>
        <v>0</v>
      </c>
      <c r="T95" s="27">
        <v>2304</v>
      </c>
      <c r="U95" s="21">
        <f t="shared" ref="U95:U102" si="133">S95*$I$1</f>
        <v>0</v>
      </c>
      <c r="V95" s="189">
        <f t="shared" ref="V95:V102" si="134">(S95-K95)/K95</f>
        <v>-1</v>
      </c>
      <c r="W95" s="196" t="s">
        <v>4</v>
      </c>
      <c r="X95" s="191" t="s">
        <v>4451</v>
      </c>
      <c r="Y95" s="191" t="s">
        <v>4451</v>
      </c>
      <c r="Z95" s="191" t="s">
        <v>4451</v>
      </c>
      <c r="AA95" s="191" t="s">
        <v>4451</v>
      </c>
      <c r="AB95" s="197" t="s">
        <v>4</v>
      </c>
      <c r="AC95" s="190">
        <f t="shared" ref="AC95:AC102" si="135">SUM(W95:AB95)</f>
        <v>0</v>
      </c>
      <c r="AD95" s="73">
        <f t="shared" ref="AD95:AD102" si="136">AC95*J95</f>
        <v>0</v>
      </c>
      <c r="AF95" s="7" t="s">
        <v>4</v>
      </c>
      <c r="AG95" s="8" t="e">
        <f t="shared" si="121"/>
        <v>#VALUE!</v>
      </c>
      <c r="AH95" s="8" t="e">
        <f t="shared" si="122"/>
        <v>#VALUE!</v>
      </c>
      <c r="AI95" s="8" t="e">
        <f t="shared" si="123"/>
        <v>#VALUE!</v>
      </c>
      <c r="AJ95" s="8" t="e">
        <f t="shared" si="124"/>
        <v>#VALUE!</v>
      </c>
      <c r="AK95" s="9" t="s">
        <v>4</v>
      </c>
      <c r="AL95" s="7" t="e">
        <f t="shared" ref="AL95:AL102" si="137">SUM(AF95:AK95)</f>
        <v>#VALUE!</v>
      </c>
      <c r="AM95" s="99" t="e">
        <f t="shared" ref="AM95:AM102" si="138">AL95*K95</f>
        <v>#VALUE!</v>
      </c>
      <c r="AN95" s="7" t="s">
        <v>4</v>
      </c>
      <c r="AO95" s="8">
        <v>0</v>
      </c>
      <c r="AP95" s="8">
        <v>0</v>
      </c>
      <c r="AQ95" s="8">
        <v>0</v>
      </c>
      <c r="AR95" s="8">
        <v>0</v>
      </c>
      <c r="AS95" s="9" t="s">
        <v>4</v>
      </c>
      <c r="AT95" s="72">
        <f t="shared" ref="AT95:AT102" si="139">SUM(AN95:AS95)</f>
        <v>0</v>
      </c>
      <c r="AU95" s="99">
        <f t="shared" ref="AU95:AU102" si="140">AT95*J95</f>
        <v>0</v>
      </c>
      <c r="AV95" s="7" t="s">
        <v>4</v>
      </c>
      <c r="AW95" s="8">
        <v>0</v>
      </c>
      <c r="AX95" s="8">
        <v>0</v>
      </c>
      <c r="AY95" s="8">
        <v>0</v>
      </c>
      <c r="AZ95" s="8">
        <v>0</v>
      </c>
      <c r="BA95" s="9" t="s">
        <v>4</v>
      </c>
      <c r="BB95" s="72">
        <f t="shared" ref="BB95:BB102" si="141">SUM(AV95:BA95)</f>
        <v>0</v>
      </c>
      <c r="BC95" s="102">
        <f t="shared" ref="BC95:BC102" si="142">BB95*J95</f>
        <v>0</v>
      </c>
      <c r="BD95" s="94"/>
      <c r="BE95" s="11"/>
      <c r="BF95" s="11">
        <v>1</v>
      </c>
      <c r="BG95" s="11"/>
      <c r="BH95" s="11"/>
      <c r="BI95" s="104"/>
      <c r="BJ95" s="106">
        <f t="shared" ref="BJ95:BJ102" si="143">SUM(BD95:BI95)</f>
        <v>1</v>
      </c>
      <c r="BK95" s="84">
        <f>SUMIF(наличие!E:E,E95,наличие!G:G)</f>
        <v>0</v>
      </c>
      <c r="BL95" s="85">
        <f t="shared" ref="BL95:BL102" si="144">AT95*N95</f>
        <v>0</v>
      </c>
      <c r="BM95" s="85">
        <f t="shared" ref="BM95:BM102" si="145">BB95*N95</f>
        <v>0</v>
      </c>
      <c r="BN95" s="111">
        <f>SUMIF(BP:BP,E95,BW:BW)</f>
        <v>0</v>
      </c>
    </row>
    <row r="96" spans="1:66" s="10" customFormat="1" ht="144" customHeight="1" x14ac:dyDescent="0.25">
      <c r="A96" s="11">
        <v>93</v>
      </c>
      <c r="B96" s="11" t="s">
        <v>3404</v>
      </c>
      <c r="C96" s="11" t="s">
        <v>4092</v>
      </c>
      <c r="D96" s="107" t="s">
        <v>4192</v>
      </c>
      <c r="E96" s="108" t="s">
        <v>4284</v>
      </c>
      <c r="F96" s="109" t="s">
        <v>4388</v>
      </c>
      <c r="G96" s="11" t="s">
        <v>4566</v>
      </c>
      <c r="H96" s="29"/>
      <c r="I96" s="14"/>
      <c r="J96" s="44">
        <v>19.43</v>
      </c>
      <c r="K96" s="64">
        <f t="shared" si="126"/>
        <v>22.344499999999996</v>
      </c>
      <c r="L96" s="123">
        <f>SUMIF(price!A:A,E96,price!D:D)</f>
        <v>0</v>
      </c>
      <c r="M96" s="124"/>
      <c r="N96" s="20">
        <f t="shared" si="127"/>
        <v>0</v>
      </c>
      <c r="O96" s="16">
        <f t="shared" si="128"/>
        <v>-1</v>
      </c>
      <c r="P96" s="116">
        <f t="shared" si="129"/>
        <v>0</v>
      </c>
      <c r="Q96" s="21">
        <f t="shared" si="130"/>
        <v>0</v>
      </c>
      <c r="R96" s="16">
        <f t="shared" si="131"/>
        <v>-1</v>
      </c>
      <c r="S96" s="22">
        <f t="shared" si="132"/>
        <v>0</v>
      </c>
      <c r="T96" s="27">
        <v>2304</v>
      </c>
      <c r="U96" s="21">
        <f t="shared" si="133"/>
        <v>0</v>
      </c>
      <c r="V96" s="189">
        <f t="shared" si="134"/>
        <v>-1</v>
      </c>
      <c r="W96" s="196" t="s">
        <v>4</v>
      </c>
      <c r="X96" s="191" t="s">
        <v>4451</v>
      </c>
      <c r="Y96" s="191" t="s">
        <v>4451</v>
      </c>
      <c r="Z96" s="191" t="s">
        <v>4451</v>
      </c>
      <c r="AA96" s="191" t="s">
        <v>4451</v>
      </c>
      <c r="AB96" s="197" t="s">
        <v>4</v>
      </c>
      <c r="AC96" s="190">
        <f t="shared" si="135"/>
        <v>0</v>
      </c>
      <c r="AD96" s="73">
        <f t="shared" si="136"/>
        <v>0</v>
      </c>
      <c r="AF96" s="7" t="s">
        <v>4</v>
      </c>
      <c r="AG96" s="8" t="e">
        <f t="shared" si="121"/>
        <v>#VALUE!</v>
      </c>
      <c r="AH96" s="8" t="e">
        <f t="shared" si="122"/>
        <v>#VALUE!</v>
      </c>
      <c r="AI96" s="8" t="e">
        <f t="shared" si="123"/>
        <v>#VALUE!</v>
      </c>
      <c r="AJ96" s="8" t="e">
        <f t="shared" si="124"/>
        <v>#VALUE!</v>
      </c>
      <c r="AK96" s="9" t="s">
        <v>4</v>
      </c>
      <c r="AL96" s="7" t="e">
        <f t="shared" si="137"/>
        <v>#VALUE!</v>
      </c>
      <c r="AM96" s="99" t="e">
        <f t="shared" si="138"/>
        <v>#VALUE!</v>
      </c>
      <c r="AN96" s="7" t="s">
        <v>4</v>
      </c>
      <c r="AO96" s="8">
        <v>0</v>
      </c>
      <c r="AP96" s="8">
        <v>0</v>
      </c>
      <c r="AQ96" s="8">
        <v>0</v>
      </c>
      <c r="AR96" s="8">
        <v>0</v>
      </c>
      <c r="AS96" s="9" t="s">
        <v>4</v>
      </c>
      <c r="AT96" s="72">
        <f t="shared" si="139"/>
        <v>0</v>
      </c>
      <c r="AU96" s="99">
        <f t="shared" si="140"/>
        <v>0</v>
      </c>
      <c r="AV96" s="7" t="s">
        <v>4</v>
      </c>
      <c r="AW96" s="8">
        <v>0</v>
      </c>
      <c r="AX96" s="8">
        <v>0</v>
      </c>
      <c r="AY96" s="8">
        <v>0</v>
      </c>
      <c r="AZ96" s="8">
        <v>0</v>
      </c>
      <c r="BA96" s="9" t="s">
        <v>4</v>
      </c>
      <c r="BB96" s="72">
        <f t="shared" si="141"/>
        <v>0</v>
      </c>
      <c r="BC96" s="102">
        <f t="shared" si="142"/>
        <v>0</v>
      </c>
      <c r="BD96" s="94"/>
      <c r="BE96" s="11"/>
      <c r="BF96" s="11">
        <v>1</v>
      </c>
      <c r="BG96" s="11"/>
      <c r="BH96" s="11"/>
      <c r="BI96" s="104"/>
      <c r="BJ96" s="106">
        <f t="shared" si="143"/>
        <v>1</v>
      </c>
      <c r="BK96" s="84">
        <f>SUMIF(наличие!E:E,E96,наличие!G:G)</f>
        <v>0</v>
      </c>
      <c r="BL96" s="85">
        <f t="shared" si="144"/>
        <v>0</v>
      </c>
      <c r="BM96" s="85">
        <f t="shared" si="145"/>
        <v>0</v>
      </c>
      <c r="BN96" s="111">
        <f>SUMIF(BP:BP,E96,BW:BW)</f>
        <v>0</v>
      </c>
    </row>
    <row r="97" spans="1:66" s="10" customFormat="1" ht="111.4" customHeight="1" x14ac:dyDescent="0.25">
      <c r="A97" s="11">
        <v>94</v>
      </c>
      <c r="B97" s="11" t="s">
        <v>3427</v>
      </c>
      <c r="C97" s="11" t="s">
        <v>4093</v>
      </c>
      <c r="D97" s="107">
        <v>81652</v>
      </c>
      <c r="E97" s="108" t="s">
        <v>4285</v>
      </c>
      <c r="F97" s="109" t="s">
        <v>4373</v>
      </c>
      <c r="G97" s="11" t="s">
        <v>4567</v>
      </c>
      <c r="H97" s="29"/>
      <c r="I97" s="14"/>
      <c r="J97" s="44">
        <v>19.149999999999999</v>
      </c>
      <c r="K97" s="64">
        <f t="shared" si="126"/>
        <v>22.022499999999997</v>
      </c>
      <c r="L97" s="123">
        <f>SUMIF(price!A:A,E97,price!D:D)</f>
        <v>0</v>
      </c>
      <c r="M97" s="124"/>
      <c r="N97" s="20">
        <f t="shared" si="127"/>
        <v>0</v>
      </c>
      <c r="O97" s="16">
        <f t="shared" si="128"/>
        <v>-1</v>
      </c>
      <c r="P97" s="116">
        <f t="shared" si="129"/>
        <v>0</v>
      </c>
      <c r="Q97" s="21">
        <f t="shared" si="130"/>
        <v>0</v>
      </c>
      <c r="R97" s="16">
        <f t="shared" si="131"/>
        <v>-1</v>
      </c>
      <c r="S97" s="22">
        <f t="shared" si="132"/>
        <v>0</v>
      </c>
      <c r="T97" s="27">
        <v>2304</v>
      </c>
      <c r="U97" s="21">
        <f t="shared" si="133"/>
        <v>0</v>
      </c>
      <c r="V97" s="189">
        <f t="shared" si="134"/>
        <v>-1</v>
      </c>
      <c r="W97" s="196" t="s">
        <v>4</v>
      </c>
      <c r="X97" s="191" t="s">
        <v>4451</v>
      </c>
      <c r="Y97" s="191" t="s">
        <v>4451</v>
      </c>
      <c r="Z97" s="191" t="s">
        <v>4451</v>
      </c>
      <c r="AA97" s="191" t="s">
        <v>4451</v>
      </c>
      <c r="AB97" s="197" t="s">
        <v>4</v>
      </c>
      <c r="AC97" s="190">
        <f t="shared" si="135"/>
        <v>0</v>
      </c>
      <c r="AD97" s="73">
        <f t="shared" si="136"/>
        <v>0</v>
      </c>
      <c r="AF97" s="7" t="s">
        <v>4</v>
      </c>
      <c r="AG97" s="8" t="e">
        <f t="shared" si="121"/>
        <v>#VALUE!</v>
      </c>
      <c r="AH97" s="8" t="e">
        <f t="shared" si="122"/>
        <v>#VALUE!</v>
      </c>
      <c r="AI97" s="8" t="e">
        <f t="shared" si="123"/>
        <v>#VALUE!</v>
      </c>
      <c r="AJ97" s="8" t="e">
        <f t="shared" si="124"/>
        <v>#VALUE!</v>
      </c>
      <c r="AK97" s="9" t="s">
        <v>4</v>
      </c>
      <c r="AL97" s="7" t="e">
        <f t="shared" si="137"/>
        <v>#VALUE!</v>
      </c>
      <c r="AM97" s="99" t="e">
        <f t="shared" si="138"/>
        <v>#VALUE!</v>
      </c>
      <c r="AN97" s="7" t="s">
        <v>4</v>
      </c>
      <c r="AO97" s="8">
        <v>0</v>
      </c>
      <c r="AP97" s="8">
        <v>0</v>
      </c>
      <c r="AQ97" s="8">
        <v>0</v>
      </c>
      <c r="AR97" s="8">
        <v>0</v>
      </c>
      <c r="AS97" s="9" t="s">
        <v>4</v>
      </c>
      <c r="AT97" s="72">
        <f t="shared" si="139"/>
        <v>0</v>
      </c>
      <c r="AU97" s="99">
        <f t="shared" si="140"/>
        <v>0</v>
      </c>
      <c r="AV97" s="7" t="s">
        <v>4</v>
      </c>
      <c r="AW97" s="8">
        <v>0</v>
      </c>
      <c r="AX97" s="8">
        <v>0</v>
      </c>
      <c r="AY97" s="8">
        <v>0</v>
      </c>
      <c r="AZ97" s="8">
        <v>0</v>
      </c>
      <c r="BA97" s="9" t="s">
        <v>4</v>
      </c>
      <c r="BB97" s="72">
        <f t="shared" si="141"/>
        <v>0</v>
      </c>
      <c r="BC97" s="102">
        <f t="shared" si="142"/>
        <v>0</v>
      </c>
      <c r="BD97" s="94"/>
      <c r="BE97" s="11"/>
      <c r="BF97" s="11"/>
      <c r="BG97" s="11"/>
      <c r="BH97" s="11"/>
      <c r="BI97" s="104"/>
      <c r="BJ97" s="106">
        <f t="shared" si="143"/>
        <v>0</v>
      </c>
      <c r="BK97" s="84">
        <f>SUMIF(наличие!E:E,E97,наличие!G:G)</f>
        <v>0</v>
      </c>
      <c r="BL97" s="85">
        <f t="shared" si="144"/>
        <v>0</v>
      </c>
      <c r="BM97" s="85">
        <f t="shared" si="145"/>
        <v>0</v>
      </c>
      <c r="BN97" s="111">
        <f>SUMIF(BP:BP,E97,BW:BW)</f>
        <v>0</v>
      </c>
    </row>
    <row r="98" spans="1:66" s="10" customFormat="1" ht="131.44999999999999" customHeight="1" x14ac:dyDescent="0.25">
      <c r="A98" s="11">
        <v>95</v>
      </c>
      <c r="B98" s="11" t="s">
        <v>3427</v>
      </c>
      <c r="C98" s="11" t="s">
        <v>4094</v>
      </c>
      <c r="D98" s="107" t="s">
        <v>4193</v>
      </c>
      <c r="E98" s="108" t="s">
        <v>4286</v>
      </c>
      <c r="F98" s="109" t="s">
        <v>4373</v>
      </c>
      <c r="G98" s="11" t="s">
        <v>4568</v>
      </c>
      <c r="H98" s="29"/>
      <c r="I98" s="14"/>
      <c r="J98" s="44">
        <v>21.62</v>
      </c>
      <c r="K98" s="64">
        <f t="shared" si="126"/>
        <v>24.863</v>
      </c>
      <c r="L98" s="123">
        <f>SUMIF(price!A:A,E98,price!D:D)</f>
        <v>0</v>
      </c>
      <c r="M98" s="124"/>
      <c r="N98" s="20">
        <f t="shared" si="127"/>
        <v>0</v>
      </c>
      <c r="O98" s="16">
        <f t="shared" si="128"/>
        <v>-1</v>
      </c>
      <c r="P98" s="116">
        <f t="shared" si="129"/>
        <v>0</v>
      </c>
      <c r="Q98" s="21">
        <f t="shared" si="130"/>
        <v>0</v>
      </c>
      <c r="R98" s="16">
        <f t="shared" si="131"/>
        <v>-1</v>
      </c>
      <c r="S98" s="22">
        <f t="shared" si="132"/>
        <v>0</v>
      </c>
      <c r="T98" s="27">
        <v>2304</v>
      </c>
      <c r="U98" s="21">
        <f t="shared" si="133"/>
        <v>0</v>
      </c>
      <c r="V98" s="189">
        <f t="shared" si="134"/>
        <v>-1</v>
      </c>
      <c r="W98" s="196" t="s">
        <v>4</v>
      </c>
      <c r="X98" s="191" t="s">
        <v>4451</v>
      </c>
      <c r="Y98" s="191" t="s">
        <v>4451</v>
      </c>
      <c r="Z98" s="191" t="s">
        <v>4451</v>
      </c>
      <c r="AA98" s="191" t="s">
        <v>4451</v>
      </c>
      <c r="AB98" s="197" t="s">
        <v>4</v>
      </c>
      <c r="AC98" s="190">
        <f t="shared" si="135"/>
        <v>0</v>
      </c>
      <c r="AD98" s="73">
        <f t="shared" si="136"/>
        <v>0</v>
      </c>
      <c r="AF98" s="7" t="s">
        <v>4</v>
      </c>
      <c r="AG98" s="8" t="e">
        <f t="shared" si="121"/>
        <v>#VALUE!</v>
      </c>
      <c r="AH98" s="8" t="e">
        <f t="shared" si="122"/>
        <v>#VALUE!</v>
      </c>
      <c r="AI98" s="8" t="e">
        <f t="shared" si="123"/>
        <v>#VALUE!</v>
      </c>
      <c r="AJ98" s="8" t="e">
        <f t="shared" si="124"/>
        <v>#VALUE!</v>
      </c>
      <c r="AK98" s="9" t="s">
        <v>4</v>
      </c>
      <c r="AL98" s="7" t="e">
        <f t="shared" si="137"/>
        <v>#VALUE!</v>
      </c>
      <c r="AM98" s="99" t="e">
        <f t="shared" si="138"/>
        <v>#VALUE!</v>
      </c>
      <c r="AN98" s="7" t="s">
        <v>4</v>
      </c>
      <c r="AO98" s="8">
        <v>0</v>
      </c>
      <c r="AP98" s="8">
        <v>0</v>
      </c>
      <c r="AQ98" s="8">
        <v>0</v>
      </c>
      <c r="AR98" s="8">
        <v>0</v>
      </c>
      <c r="AS98" s="9" t="s">
        <v>4</v>
      </c>
      <c r="AT98" s="72">
        <f t="shared" si="139"/>
        <v>0</v>
      </c>
      <c r="AU98" s="99">
        <f t="shared" si="140"/>
        <v>0</v>
      </c>
      <c r="AV98" s="7" t="s">
        <v>4</v>
      </c>
      <c r="AW98" s="8">
        <v>0</v>
      </c>
      <c r="AX98" s="8">
        <v>0</v>
      </c>
      <c r="AY98" s="8">
        <v>0</v>
      </c>
      <c r="AZ98" s="8">
        <v>0</v>
      </c>
      <c r="BA98" s="9" t="s">
        <v>4</v>
      </c>
      <c r="BB98" s="72">
        <f t="shared" si="141"/>
        <v>0</v>
      </c>
      <c r="BC98" s="102">
        <f t="shared" si="142"/>
        <v>0</v>
      </c>
      <c r="BD98" s="94"/>
      <c r="BE98" s="11"/>
      <c r="BF98" s="11"/>
      <c r="BG98" s="11"/>
      <c r="BH98" s="11"/>
      <c r="BI98" s="104"/>
      <c r="BJ98" s="106">
        <f t="shared" si="143"/>
        <v>0</v>
      </c>
      <c r="BK98" s="84">
        <f>SUMIF(наличие!E:E,E98,наличие!G:G)</f>
        <v>0</v>
      </c>
      <c r="BL98" s="85">
        <f t="shared" si="144"/>
        <v>0</v>
      </c>
      <c r="BM98" s="85">
        <f t="shared" si="145"/>
        <v>0</v>
      </c>
      <c r="BN98" s="111">
        <f>SUMIF(BP:BP,E98,BW:BW)</f>
        <v>0</v>
      </c>
    </row>
    <row r="99" spans="1:66" s="10" customFormat="1" ht="130.5" customHeight="1" x14ac:dyDescent="0.25">
      <c r="A99" s="11">
        <v>96</v>
      </c>
      <c r="B99" s="11" t="s">
        <v>3427</v>
      </c>
      <c r="C99" s="11" t="s">
        <v>4094</v>
      </c>
      <c r="D99" s="107" t="s">
        <v>4193</v>
      </c>
      <c r="E99" s="108" t="s">
        <v>4286</v>
      </c>
      <c r="F99" s="109" t="s">
        <v>4389</v>
      </c>
      <c r="G99" s="11" t="s">
        <v>4569</v>
      </c>
      <c r="H99" s="29"/>
      <c r="I99" s="14"/>
      <c r="J99" s="44">
        <v>21.62</v>
      </c>
      <c r="K99" s="64">
        <f t="shared" si="126"/>
        <v>24.863</v>
      </c>
      <c r="L99" s="123">
        <f>SUMIF(price!A:A,E99,price!D:D)</f>
        <v>0</v>
      </c>
      <c r="M99" s="124"/>
      <c r="N99" s="20">
        <f t="shared" si="127"/>
        <v>0</v>
      </c>
      <c r="O99" s="16">
        <f t="shared" si="128"/>
        <v>-1</v>
      </c>
      <c r="P99" s="116">
        <f t="shared" si="129"/>
        <v>0</v>
      </c>
      <c r="Q99" s="21">
        <f t="shared" si="130"/>
        <v>0</v>
      </c>
      <c r="R99" s="16">
        <f t="shared" si="131"/>
        <v>-1</v>
      </c>
      <c r="S99" s="22">
        <f t="shared" si="132"/>
        <v>0</v>
      </c>
      <c r="T99" s="27">
        <v>2304</v>
      </c>
      <c r="U99" s="21">
        <f t="shared" si="133"/>
        <v>0</v>
      </c>
      <c r="V99" s="189">
        <f t="shared" si="134"/>
        <v>-1</v>
      </c>
      <c r="W99" s="196" t="s">
        <v>4</v>
      </c>
      <c r="X99" s="191" t="s">
        <v>4451</v>
      </c>
      <c r="Y99" s="191" t="s">
        <v>4451</v>
      </c>
      <c r="Z99" s="191" t="s">
        <v>4451</v>
      </c>
      <c r="AA99" s="191" t="s">
        <v>4451</v>
      </c>
      <c r="AB99" s="197" t="s">
        <v>4</v>
      </c>
      <c r="AC99" s="190">
        <f t="shared" si="135"/>
        <v>0</v>
      </c>
      <c r="AD99" s="73">
        <f t="shared" si="136"/>
        <v>0</v>
      </c>
      <c r="AF99" s="7" t="s">
        <v>4</v>
      </c>
      <c r="AG99" s="8" t="e">
        <f t="shared" si="121"/>
        <v>#VALUE!</v>
      </c>
      <c r="AH99" s="8" t="e">
        <f t="shared" si="122"/>
        <v>#VALUE!</v>
      </c>
      <c r="AI99" s="8" t="e">
        <f t="shared" si="123"/>
        <v>#VALUE!</v>
      </c>
      <c r="AJ99" s="8" t="e">
        <f t="shared" si="124"/>
        <v>#VALUE!</v>
      </c>
      <c r="AK99" s="9" t="s">
        <v>4</v>
      </c>
      <c r="AL99" s="7" t="e">
        <f t="shared" si="137"/>
        <v>#VALUE!</v>
      </c>
      <c r="AM99" s="99" t="e">
        <f t="shared" si="138"/>
        <v>#VALUE!</v>
      </c>
      <c r="AN99" s="7" t="s">
        <v>4</v>
      </c>
      <c r="AO99" s="8">
        <v>0</v>
      </c>
      <c r="AP99" s="8">
        <v>0</v>
      </c>
      <c r="AQ99" s="8">
        <v>0</v>
      </c>
      <c r="AR99" s="8">
        <v>0</v>
      </c>
      <c r="AS99" s="9" t="s">
        <v>4</v>
      </c>
      <c r="AT99" s="72">
        <f t="shared" si="139"/>
        <v>0</v>
      </c>
      <c r="AU99" s="99">
        <f t="shared" si="140"/>
        <v>0</v>
      </c>
      <c r="AV99" s="7" t="s">
        <v>4</v>
      </c>
      <c r="AW99" s="8">
        <v>0</v>
      </c>
      <c r="AX99" s="8">
        <v>0</v>
      </c>
      <c r="AY99" s="8">
        <v>0</v>
      </c>
      <c r="AZ99" s="8">
        <v>0</v>
      </c>
      <c r="BA99" s="9" t="s">
        <v>4</v>
      </c>
      <c r="BB99" s="72">
        <f t="shared" si="141"/>
        <v>0</v>
      </c>
      <c r="BC99" s="102">
        <f t="shared" si="142"/>
        <v>0</v>
      </c>
      <c r="BD99" s="94"/>
      <c r="BE99" s="11"/>
      <c r="BF99" s="11"/>
      <c r="BG99" s="11"/>
      <c r="BH99" s="11"/>
      <c r="BI99" s="104"/>
      <c r="BJ99" s="106">
        <f t="shared" si="143"/>
        <v>0</v>
      </c>
      <c r="BK99" s="84">
        <f>SUMIF(наличие!E:E,E99,наличие!G:G)</f>
        <v>0</v>
      </c>
      <c r="BL99" s="85">
        <f t="shared" si="144"/>
        <v>0</v>
      </c>
      <c r="BM99" s="85">
        <f t="shared" si="145"/>
        <v>0</v>
      </c>
      <c r="BN99" s="111">
        <f>SUMIF(BP:BP,E99,BW:BW)</f>
        <v>0</v>
      </c>
    </row>
    <row r="100" spans="1:66" s="10" customFormat="1" ht="116.45" customHeight="1" x14ac:dyDescent="0.25">
      <c r="A100" s="11">
        <v>97</v>
      </c>
      <c r="B100" s="11" t="s">
        <v>3427</v>
      </c>
      <c r="C100" s="11" t="s">
        <v>4095</v>
      </c>
      <c r="D100" s="107" t="s">
        <v>4194</v>
      </c>
      <c r="E100" s="108" t="s">
        <v>4287</v>
      </c>
      <c r="F100" s="109" t="s">
        <v>10</v>
      </c>
      <c r="G100" s="11" t="s">
        <v>4570</v>
      </c>
      <c r="H100" s="29"/>
      <c r="I100" s="14"/>
      <c r="J100" s="44">
        <v>20.9</v>
      </c>
      <c r="K100" s="64">
        <f t="shared" si="126"/>
        <v>24.034999999999997</v>
      </c>
      <c r="L100" s="123">
        <f>SUMIF(price!A:A,E100,price!D:D)</f>
        <v>0</v>
      </c>
      <c r="M100" s="124"/>
      <c r="N100" s="20">
        <f t="shared" si="127"/>
        <v>0</v>
      </c>
      <c r="O100" s="16">
        <f t="shared" si="128"/>
        <v>-1</v>
      </c>
      <c r="P100" s="116">
        <f t="shared" si="129"/>
        <v>0</v>
      </c>
      <c r="Q100" s="21">
        <f t="shared" si="130"/>
        <v>0</v>
      </c>
      <c r="R100" s="16">
        <f t="shared" si="131"/>
        <v>-1</v>
      </c>
      <c r="S100" s="22">
        <f t="shared" si="132"/>
        <v>0</v>
      </c>
      <c r="T100" s="27">
        <v>2304</v>
      </c>
      <c r="U100" s="21">
        <f t="shared" si="133"/>
        <v>0</v>
      </c>
      <c r="V100" s="189">
        <f t="shared" si="134"/>
        <v>-1</v>
      </c>
      <c r="W100" s="196" t="s">
        <v>4</v>
      </c>
      <c r="X100" s="191" t="s">
        <v>4451</v>
      </c>
      <c r="Y100" s="191" t="s">
        <v>4451</v>
      </c>
      <c r="Z100" s="191" t="s">
        <v>4451</v>
      </c>
      <c r="AA100" s="191" t="s">
        <v>4451</v>
      </c>
      <c r="AB100" s="197" t="s">
        <v>4</v>
      </c>
      <c r="AC100" s="190">
        <f t="shared" si="135"/>
        <v>0</v>
      </c>
      <c r="AD100" s="73">
        <f t="shared" si="136"/>
        <v>0</v>
      </c>
      <c r="AF100" s="7" t="s">
        <v>4</v>
      </c>
      <c r="AG100" s="8" t="e">
        <f t="shared" si="121"/>
        <v>#VALUE!</v>
      </c>
      <c r="AH100" s="8" t="e">
        <f t="shared" si="122"/>
        <v>#VALUE!</v>
      </c>
      <c r="AI100" s="8" t="e">
        <f t="shared" si="123"/>
        <v>#VALUE!</v>
      </c>
      <c r="AJ100" s="8" t="e">
        <f t="shared" si="124"/>
        <v>#VALUE!</v>
      </c>
      <c r="AK100" s="9" t="s">
        <v>4</v>
      </c>
      <c r="AL100" s="7" t="e">
        <f t="shared" si="137"/>
        <v>#VALUE!</v>
      </c>
      <c r="AM100" s="99" t="e">
        <f t="shared" si="138"/>
        <v>#VALUE!</v>
      </c>
      <c r="AN100" s="7" t="s">
        <v>4</v>
      </c>
      <c r="AO100" s="8">
        <v>0</v>
      </c>
      <c r="AP100" s="8">
        <v>0</v>
      </c>
      <c r="AQ100" s="8">
        <v>0</v>
      </c>
      <c r="AR100" s="8">
        <v>0</v>
      </c>
      <c r="AS100" s="9" t="s">
        <v>4</v>
      </c>
      <c r="AT100" s="72">
        <f t="shared" si="139"/>
        <v>0</v>
      </c>
      <c r="AU100" s="99">
        <f t="shared" si="140"/>
        <v>0</v>
      </c>
      <c r="AV100" s="7" t="s">
        <v>4</v>
      </c>
      <c r="AW100" s="8">
        <v>0</v>
      </c>
      <c r="AX100" s="8">
        <v>0</v>
      </c>
      <c r="AY100" s="8">
        <v>0</v>
      </c>
      <c r="AZ100" s="8">
        <v>0</v>
      </c>
      <c r="BA100" s="9" t="s">
        <v>4</v>
      </c>
      <c r="BB100" s="72">
        <f t="shared" si="141"/>
        <v>0</v>
      </c>
      <c r="BC100" s="102">
        <f t="shared" si="142"/>
        <v>0</v>
      </c>
      <c r="BD100" s="94"/>
      <c r="BE100" s="11"/>
      <c r="BF100" s="11"/>
      <c r="BG100" s="11"/>
      <c r="BH100" s="11"/>
      <c r="BI100" s="104"/>
      <c r="BJ100" s="106">
        <f t="shared" si="143"/>
        <v>0</v>
      </c>
      <c r="BK100" s="84">
        <f>SUMIF(наличие!E:E,E100,наличие!G:G)</f>
        <v>0</v>
      </c>
      <c r="BL100" s="85">
        <f t="shared" si="144"/>
        <v>0</v>
      </c>
      <c r="BM100" s="85">
        <f t="shared" si="145"/>
        <v>0</v>
      </c>
      <c r="BN100" s="111">
        <f>SUMIF(BP:BP,E100,BW:BW)</f>
        <v>0</v>
      </c>
    </row>
    <row r="101" spans="1:66" s="10" customFormat="1" ht="116.1" customHeight="1" x14ac:dyDescent="0.25">
      <c r="A101" s="11">
        <v>98</v>
      </c>
      <c r="B101" s="11" t="s">
        <v>3427</v>
      </c>
      <c r="C101" s="11" t="s">
        <v>4095</v>
      </c>
      <c r="D101" s="107" t="s">
        <v>4194</v>
      </c>
      <c r="E101" s="108" t="s">
        <v>4287</v>
      </c>
      <c r="F101" s="109" t="s">
        <v>4390</v>
      </c>
      <c r="G101" s="11" t="s">
        <v>4571</v>
      </c>
      <c r="H101" s="29"/>
      <c r="I101" s="14"/>
      <c r="J101" s="44">
        <v>20.9</v>
      </c>
      <c r="K101" s="64">
        <f t="shared" si="126"/>
        <v>24.034999999999997</v>
      </c>
      <c r="L101" s="123">
        <f>SUMIF(price!A:A,E101,price!D:D)</f>
        <v>0</v>
      </c>
      <c r="M101" s="124"/>
      <c r="N101" s="20">
        <f t="shared" si="127"/>
        <v>0</v>
      </c>
      <c r="O101" s="16">
        <f t="shared" si="128"/>
        <v>-1</v>
      </c>
      <c r="P101" s="116">
        <f t="shared" si="129"/>
        <v>0</v>
      </c>
      <c r="Q101" s="21">
        <f t="shared" si="130"/>
        <v>0</v>
      </c>
      <c r="R101" s="16">
        <f t="shared" si="131"/>
        <v>-1</v>
      </c>
      <c r="S101" s="22">
        <f t="shared" si="132"/>
        <v>0</v>
      </c>
      <c r="T101" s="27">
        <v>2304</v>
      </c>
      <c r="U101" s="21">
        <f t="shared" si="133"/>
        <v>0</v>
      </c>
      <c r="V101" s="189">
        <f t="shared" si="134"/>
        <v>-1</v>
      </c>
      <c r="W101" s="196" t="s">
        <v>4</v>
      </c>
      <c r="X101" s="191" t="s">
        <v>4451</v>
      </c>
      <c r="Y101" s="191" t="s">
        <v>4451</v>
      </c>
      <c r="Z101" s="191" t="s">
        <v>4451</v>
      </c>
      <c r="AA101" s="191" t="s">
        <v>4451</v>
      </c>
      <c r="AB101" s="197" t="s">
        <v>4</v>
      </c>
      <c r="AC101" s="190">
        <f t="shared" si="135"/>
        <v>0</v>
      </c>
      <c r="AD101" s="73">
        <f t="shared" si="136"/>
        <v>0</v>
      </c>
      <c r="AF101" s="7" t="s">
        <v>4</v>
      </c>
      <c r="AG101" s="8" t="e">
        <f t="shared" si="121"/>
        <v>#VALUE!</v>
      </c>
      <c r="AH101" s="8" t="e">
        <f t="shared" si="122"/>
        <v>#VALUE!</v>
      </c>
      <c r="AI101" s="8" t="e">
        <f t="shared" si="123"/>
        <v>#VALUE!</v>
      </c>
      <c r="AJ101" s="8" t="e">
        <f t="shared" si="124"/>
        <v>#VALUE!</v>
      </c>
      <c r="AK101" s="9" t="s">
        <v>4</v>
      </c>
      <c r="AL101" s="7" t="e">
        <f t="shared" si="137"/>
        <v>#VALUE!</v>
      </c>
      <c r="AM101" s="99" t="e">
        <f t="shared" si="138"/>
        <v>#VALUE!</v>
      </c>
      <c r="AN101" s="7" t="s">
        <v>4</v>
      </c>
      <c r="AO101" s="8">
        <v>0</v>
      </c>
      <c r="AP101" s="8">
        <v>0</v>
      </c>
      <c r="AQ101" s="8">
        <v>0</v>
      </c>
      <c r="AR101" s="8">
        <v>0</v>
      </c>
      <c r="AS101" s="9" t="s">
        <v>4</v>
      </c>
      <c r="AT101" s="72">
        <f t="shared" si="139"/>
        <v>0</v>
      </c>
      <c r="AU101" s="99">
        <f t="shared" si="140"/>
        <v>0</v>
      </c>
      <c r="AV101" s="7" t="s">
        <v>4</v>
      </c>
      <c r="AW101" s="8">
        <v>0</v>
      </c>
      <c r="AX101" s="8">
        <v>0</v>
      </c>
      <c r="AY101" s="8">
        <v>0</v>
      </c>
      <c r="AZ101" s="8">
        <v>0</v>
      </c>
      <c r="BA101" s="9" t="s">
        <v>4</v>
      </c>
      <c r="BB101" s="72">
        <f t="shared" si="141"/>
        <v>0</v>
      </c>
      <c r="BC101" s="102">
        <f t="shared" si="142"/>
        <v>0</v>
      </c>
      <c r="BD101" s="94"/>
      <c r="BE101" s="11">
        <v>1</v>
      </c>
      <c r="BF101" s="11">
        <v>3</v>
      </c>
      <c r="BG101" s="11">
        <v>3</v>
      </c>
      <c r="BH101" s="11">
        <v>2</v>
      </c>
      <c r="BI101" s="104"/>
      <c r="BJ101" s="106">
        <f t="shared" si="143"/>
        <v>9</v>
      </c>
      <c r="BK101" s="84">
        <f>SUMIF(наличие!E:E,E101,наличие!G:G)</f>
        <v>0</v>
      </c>
      <c r="BL101" s="85">
        <f t="shared" si="144"/>
        <v>0</v>
      </c>
      <c r="BM101" s="85">
        <f t="shared" si="145"/>
        <v>0</v>
      </c>
      <c r="BN101" s="111">
        <f>SUMIF(BP:BP,E101,BW:BW)</f>
        <v>0</v>
      </c>
    </row>
    <row r="102" spans="1:66" s="10" customFormat="1" ht="117.2" customHeight="1" x14ac:dyDescent="0.25">
      <c r="A102" s="11">
        <v>99</v>
      </c>
      <c r="B102" s="11" t="s">
        <v>3427</v>
      </c>
      <c r="C102" s="11" t="s">
        <v>4095</v>
      </c>
      <c r="D102" s="107" t="s">
        <v>4194</v>
      </c>
      <c r="E102" s="108" t="s">
        <v>4287</v>
      </c>
      <c r="F102" s="109" t="s">
        <v>4373</v>
      </c>
      <c r="G102" s="11" t="s">
        <v>4572</v>
      </c>
      <c r="H102" s="29"/>
      <c r="I102" s="14"/>
      <c r="J102" s="44">
        <v>20.9</v>
      </c>
      <c r="K102" s="64">
        <f t="shared" si="126"/>
        <v>24.034999999999997</v>
      </c>
      <c r="L102" s="123">
        <f>SUMIF(price!A:A,E102,price!D:D)</f>
        <v>0</v>
      </c>
      <c r="M102" s="124"/>
      <c r="N102" s="20">
        <f t="shared" si="127"/>
        <v>0</v>
      </c>
      <c r="O102" s="16">
        <f t="shared" si="128"/>
        <v>-1</v>
      </c>
      <c r="P102" s="116">
        <f t="shared" si="129"/>
        <v>0</v>
      </c>
      <c r="Q102" s="21">
        <f t="shared" si="130"/>
        <v>0</v>
      </c>
      <c r="R102" s="16">
        <f t="shared" si="131"/>
        <v>-1</v>
      </c>
      <c r="S102" s="22">
        <f t="shared" si="132"/>
        <v>0</v>
      </c>
      <c r="T102" s="27">
        <v>2304</v>
      </c>
      <c r="U102" s="21">
        <f t="shared" si="133"/>
        <v>0</v>
      </c>
      <c r="V102" s="189">
        <f t="shared" si="134"/>
        <v>-1</v>
      </c>
      <c r="W102" s="196" t="s">
        <v>4</v>
      </c>
      <c r="X102" s="191" t="s">
        <v>4451</v>
      </c>
      <c r="Y102" s="191" t="s">
        <v>4451</v>
      </c>
      <c r="Z102" s="191" t="s">
        <v>4451</v>
      </c>
      <c r="AA102" s="191" t="s">
        <v>4451</v>
      </c>
      <c r="AB102" s="197" t="s">
        <v>4</v>
      </c>
      <c r="AC102" s="190">
        <f t="shared" si="135"/>
        <v>0</v>
      </c>
      <c r="AD102" s="73">
        <f t="shared" si="136"/>
        <v>0</v>
      </c>
      <c r="AF102" s="7" t="s">
        <v>4</v>
      </c>
      <c r="AG102" s="8" t="e">
        <f t="shared" si="121"/>
        <v>#VALUE!</v>
      </c>
      <c r="AH102" s="8" t="e">
        <f t="shared" si="122"/>
        <v>#VALUE!</v>
      </c>
      <c r="AI102" s="8" t="e">
        <f t="shared" si="123"/>
        <v>#VALUE!</v>
      </c>
      <c r="AJ102" s="8" t="e">
        <f t="shared" si="124"/>
        <v>#VALUE!</v>
      </c>
      <c r="AK102" s="9" t="s">
        <v>4</v>
      </c>
      <c r="AL102" s="7" t="e">
        <f t="shared" si="137"/>
        <v>#VALUE!</v>
      </c>
      <c r="AM102" s="99" t="e">
        <f t="shared" si="138"/>
        <v>#VALUE!</v>
      </c>
      <c r="AN102" s="7" t="s">
        <v>4</v>
      </c>
      <c r="AO102" s="8">
        <v>0</v>
      </c>
      <c r="AP102" s="8">
        <v>0</v>
      </c>
      <c r="AQ102" s="8">
        <v>0</v>
      </c>
      <c r="AR102" s="8">
        <v>0</v>
      </c>
      <c r="AS102" s="9" t="s">
        <v>4</v>
      </c>
      <c r="AT102" s="72">
        <f t="shared" si="139"/>
        <v>0</v>
      </c>
      <c r="AU102" s="99">
        <f t="shared" si="140"/>
        <v>0</v>
      </c>
      <c r="AV102" s="7" t="s">
        <v>4</v>
      </c>
      <c r="AW102" s="8">
        <v>0</v>
      </c>
      <c r="AX102" s="8">
        <v>0</v>
      </c>
      <c r="AY102" s="8">
        <v>0</v>
      </c>
      <c r="AZ102" s="8">
        <v>0</v>
      </c>
      <c r="BA102" s="9" t="s">
        <v>4</v>
      </c>
      <c r="BB102" s="72">
        <f t="shared" si="141"/>
        <v>0</v>
      </c>
      <c r="BC102" s="102">
        <f t="shared" si="142"/>
        <v>0</v>
      </c>
      <c r="BD102" s="94"/>
      <c r="BE102" s="11">
        <v>2</v>
      </c>
      <c r="BF102" s="11">
        <v>5</v>
      </c>
      <c r="BG102" s="11">
        <v>4</v>
      </c>
      <c r="BH102" s="11"/>
      <c r="BI102" s="104"/>
      <c r="BJ102" s="106">
        <f t="shared" si="143"/>
        <v>11</v>
      </c>
      <c r="BK102" s="84">
        <f>SUMIF(наличие!E:E,E102,наличие!G:G)</f>
        <v>0</v>
      </c>
      <c r="BL102" s="85">
        <f t="shared" si="144"/>
        <v>0</v>
      </c>
      <c r="BM102" s="85">
        <f t="shared" si="145"/>
        <v>0</v>
      </c>
      <c r="BN102" s="111">
        <f>SUMIF(BP:BP,E102,BW:BW)</f>
        <v>0</v>
      </c>
    </row>
    <row r="103" spans="1:66" s="10" customFormat="1" ht="105.4" customHeight="1" x14ac:dyDescent="0.25">
      <c r="A103" s="11">
        <v>100</v>
      </c>
      <c r="B103" s="11" t="s">
        <v>3427</v>
      </c>
      <c r="C103" s="11" t="s">
        <v>4096</v>
      </c>
      <c r="D103" s="107" t="s">
        <v>4195</v>
      </c>
      <c r="E103" s="108" t="s">
        <v>4288</v>
      </c>
      <c r="F103" s="109" t="s">
        <v>5</v>
      </c>
      <c r="G103" s="11" t="s">
        <v>4573</v>
      </c>
      <c r="H103" s="29"/>
      <c r="I103" s="14"/>
      <c r="J103" s="44">
        <v>23.15</v>
      </c>
      <c r="K103" s="64">
        <f t="shared" si="106"/>
        <v>26.622499999999995</v>
      </c>
      <c r="L103" s="123">
        <f>SUMIF(price!A:A,E103,price!D:D)</f>
        <v>0</v>
      </c>
      <c r="M103" s="124"/>
      <c r="N103" s="20">
        <f t="shared" si="107"/>
        <v>0</v>
      </c>
      <c r="O103" s="16">
        <f t="shared" si="108"/>
        <v>-1</v>
      </c>
      <c r="P103" s="116">
        <f t="shared" si="109"/>
        <v>0</v>
      </c>
      <c r="Q103" s="21">
        <f t="shared" si="79"/>
        <v>0</v>
      </c>
      <c r="R103" s="16">
        <f t="shared" si="110"/>
        <v>-1</v>
      </c>
      <c r="S103" s="22">
        <f t="shared" si="111"/>
        <v>0</v>
      </c>
      <c r="T103" s="27">
        <v>2304</v>
      </c>
      <c r="U103" s="21">
        <f t="shared" si="112"/>
        <v>0</v>
      </c>
      <c r="V103" s="189">
        <f t="shared" si="113"/>
        <v>-1</v>
      </c>
      <c r="W103" s="196" t="s">
        <v>4</v>
      </c>
      <c r="X103" s="191" t="s">
        <v>4451</v>
      </c>
      <c r="Y103" s="191" t="s">
        <v>4451</v>
      </c>
      <c r="Z103" s="191" t="s">
        <v>4451</v>
      </c>
      <c r="AA103" s="191" t="s">
        <v>4451</v>
      </c>
      <c r="AB103" s="197" t="s">
        <v>4</v>
      </c>
      <c r="AC103" s="190">
        <f t="shared" si="114"/>
        <v>0</v>
      </c>
      <c r="AD103" s="73">
        <f t="shared" si="80"/>
        <v>0</v>
      </c>
      <c r="AF103" s="7" t="s">
        <v>4</v>
      </c>
      <c r="AG103" s="8" t="e">
        <f t="shared" si="121"/>
        <v>#VALUE!</v>
      </c>
      <c r="AH103" s="8" t="e">
        <f t="shared" si="122"/>
        <v>#VALUE!</v>
      </c>
      <c r="AI103" s="8" t="e">
        <f t="shared" si="123"/>
        <v>#VALUE!</v>
      </c>
      <c r="AJ103" s="8" t="e">
        <f t="shared" si="124"/>
        <v>#VALUE!</v>
      </c>
      <c r="AK103" s="9" t="e">
        <f>BI103+AB103-AS103-BA103</f>
        <v>#VALUE!</v>
      </c>
      <c r="AL103" s="7" t="e">
        <f t="shared" si="116"/>
        <v>#VALUE!</v>
      </c>
      <c r="AM103" s="99" t="e">
        <f t="shared" si="117"/>
        <v>#VALUE!</v>
      </c>
      <c r="AN103" s="7" t="s">
        <v>4</v>
      </c>
      <c r="AO103" s="8">
        <v>0</v>
      </c>
      <c r="AP103" s="8">
        <v>0</v>
      </c>
      <c r="AQ103" s="8">
        <v>0</v>
      </c>
      <c r="AR103" s="8">
        <v>0</v>
      </c>
      <c r="AS103" s="9">
        <v>0</v>
      </c>
      <c r="AT103" s="72">
        <f t="shared" si="125"/>
        <v>0</v>
      </c>
      <c r="AU103" s="99">
        <f t="shared" si="81"/>
        <v>0</v>
      </c>
      <c r="AV103" s="7" t="s">
        <v>4</v>
      </c>
      <c r="AW103" s="8">
        <v>0</v>
      </c>
      <c r="AX103" s="8">
        <v>0</v>
      </c>
      <c r="AY103" s="8">
        <v>0</v>
      </c>
      <c r="AZ103" s="8">
        <v>0</v>
      </c>
      <c r="BA103" s="9">
        <v>0</v>
      </c>
      <c r="BB103" s="72">
        <f t="shared" si="75"/>
        <v>0</v>
      </c>
      <c r="BC103" s="102">
        <f t="shared" si="82"/>
        <v>0</v>
      </c>
      <c r="BD103" s="94"/>
      <c r="BE103" s="11"/>
      <c r="BF103" s="11"/>
      <c r="BG103" s="11"/>
      <c r="BH103" s="11"/>
      <c r="BI103" s="104"/>
      <c r="BJ103" s="106">
        <f t="shared" si="76"/>
        <v>0</v>
      </c>
      <c r="BK103" s="84">
        <f>SUMIF(наличие!E:E,E103,наличие!G:G)</f>
        <v>0</v>
      </c>
      <c r="BL103" s="85">
        <f t="shared" si="119"/>
        <v>0</v>
      </c>
      <c r="BM103" s="85">
        <f t="shared" si="120"/>
        <v>0</v>
      </c>
      <c r="BN103" s="111">
        <f>SUMIF(BP:BP,E103,BW:BW)</f>
        <v>0</v>
      </c>
    </row>
    <row r="104" spans="1:66" s="10" customFormat="1" ht="106.5" customHeight="1" x14ac:dyDescent="0.25">
      <c r="A104" s="11">
        <v>101</v>
      </c>
      <c r="B104" s="11" t="s">
        <v>3427</v>
      </c>
      <c r="C104" s="11" t="s">
        <v>4096</v>
      </c>
      <c r="D104" s="107" t="s">
        <v>4195</v>
      </c>
      <c r="E104" s="108" t="s">
        <v>4288</v>
      </c>
      <c r="F104" s="109" t="s">
        <v>2030</v>
      </c>
      <c r="G104" s="11" t="s">
        <v>4574</v>
      </c>
      <c r="H104" s="29"/>
      <c r="I104" s="14"/>
      <c r="J104" s="44">
        <v>23.15</v>
      </c>
      <c r="K104" s="64">
        <f t="shared" si="106"/>
        <v>26.622499999999995</v>
      </c>
      <c r="L104" s="123">
        <f>SUMIF(price!A:A,E104,price!D:D)</f>
        <v>0</v>
      </c>
      <c r="M104" s="124"/>
      <c r="N104" s="20">
        <f t="shared" si="107"/>
        <v>0</v>
      </c>
      <c r="O104" s="16">
        <f t="shared" si="108"/>
        <v>-1</v>
      </c>
      <c r="P104" s="116">
        <f t="shared" si="109"/>
        <v>0</v>
      </c>
      <c r="Q104" s="21">
        <f t="shared" si="79"/>
        <v>0</v>
      </c>
      <c r="R104" s="16">
        <f t="shared" si="110"/>
        <v>-1</v>
      </c>
      <c r="S104" s="22">
        <f t="shared" si="111"/>
        <v>0</v>
      </c>
      <c r="T104" s="27">
        <v>2304</v>
      </c>
      <c r="U104" s="21">
        <f t="shared" si="112"/>
        <v>0</v>
      </c>
      <c r="V104" s="189">
        <f t="shared" si="113"/>
        <v>-1</v>
      </c>
      <c r="W104" s="196" t="s">
        <v>4</v>
      </c>
      <c r="X104" s="191" t="s">
        <v>4451</v>
      </c>
      <c r="Y104" s="191" t="s">
        <v>4451</v>
      </c>
      <c r="Z104" s="191" t="s">
        <v>4451</v>
      </c>
      <c r="AA104" s="191" t="s">
        <v>4451</v>
      </c>
      <c r="AB104" s="197" t="s">
        <v>4</v>
      </c>
      <c r="AC104" s="190">
        <f t="shared" si="114"/>
        <v>0</v>
      </c>
      <c r="AD104" s="73">
        <f t="shared" si="80"/>
        <v>0</v>
      </c>
      <c r="AF104" s="7" t="s">
        <v>4</v>
      </c>
      <c r="AG104" s="8" t="e">
        <f t="shared" si="121"/>
        <v>#VALUE!</v>
      </c>
      <c r="AH104" s="8" t="e">
        <f t="shared" si="122"/>
        <v>#VALUE!</v>
      </c>
      <c r="AI104" s="8" t="e">
        <f t="shared" si="123"/>
        <v>#VALUE!</v>
      </c>
      <c r="AJ104" s="8" t="e">
        <f t="shared" si="124"/>
        <v>#VALUE!</v>
      </c>
      <c r="AK104" s="9" t="e">
        <f t="shared" ref="AK104:AK111" si="146">BI104+AB104-AS104-BA104</f>
        <v>#VALUE!</v>
      </c>
      <c r="AL104" s="7" t="e">
        <f t="shared" si="116"/>
        <v>#VALUE!</v>
      </c>
      <c r="AM104" s="99" t="e">
        <f t="shared" si="117"/>
        <v>#VALUE!</v>
      </c>
      <c r="AN104" s="7" t="s">
        <v>4</v>
      </c>
      <c r="AO104" s="8">
        <v>0</v>
      </c>
      <c r="AP104" s="8">
        <v>0</v>
      </c>
      <c r="AQ104" s="8">
        <v>0</v>
      </c>
      <c r="AR104" s="8">
        <v>0</v>
      </c>
      <c r="AS104" s="9">
        <v>0</v>
      </c>
      <c r="AT104" s="72">
        <f t="shared" si="125"/>
        <v>0</v>
      </c>
      <c r="AU104" s="99">
        <f t="shared" si="81"/>
        <v>0</v>
      </c>
      <c r="AV104" s="7" t="s">
        <v>4</v>
      </c>
      <c r="AW104" s="8">
        <v>0</v>
      </c>
      <c r="AX104" s="8">
        <v>0</v>
      </c>
      <c r="AY104" s="8">
        <v>0</v>
      </c>
      <c r="AZ104" s="8">
        <v>0</v>
      </c>
      <c r="BA104" s="9">
        <v>0</v>
      </c>
      <c r="BB104" s="72">
        <f t="shared" si="75"/>
        <v>0</v>
      </c>
      <c r="BC104" s="102">
        <f t="shared" si="82"/>
        <v>0</v>
      </c>
      <c r="BD104" s="94"/>
      <c r="BE104" s="11"/>
      <c r="BF104" s="11"/>
      <c r="BG104" s="11">
        <v>1</v>
      </c>
      <c r="BH104" s="11"/>
      <c r="BI104" s="104"/>
      <c r="BJ104" s="106">
        <f t="shared" si="76"/>
        <v>1</v>
      </c>
      <c r="BK104" s="84">
        <f>SUMIF(наличие!E:E,E104,наличие!G:G)</f>
        <v>0</v>
      </c>
      <c r="BL104" s="85">
        <f t="shared" si="119"/>
        <v>0</v>
      </c>
      <c r="BM104" s="85">
        <f t="shared" si="120"/>
        <v>0</v>
      </c>
      <c r="BN104" s="111">
        <f>SUMIF(BP:BP,E104,BW:BW)</f>
        <v>0</v>
      </c>
    </row>
    <row r="105" spans="1:66" s="10" customFormat="1" ht="105" customHeight="1" x14ac:dyDescent="0.25">
      <c r="A105" s="11">
        <v>102</v>
      </c>
      <c r="B105" s="11" t="s">
        <v>3427</v>
      </c>
      <c r="C105" s="11" t="s">
        <v>4096</v>
      </c>
      <c r="D105" s="107" t="s">
        <v>4195</v>
      </c>
      <c r="E105" s="108" t="s">
        <v>4288</v>
      </c>
      <c r="F105" s="109" t="s">
        <v>4391</v>
      </c>
      <c r="G105" s="11" t="s">
        <v>4575</v>
      </c>
      <c r="H105" s="29"/>
      <c r="I105" s="14"/>
      <c r="J105" s="44">
        <v>23.15</v>
      </c>
      <c r="K105" s="64">
        <f t="shared" si="106"/>
        <v>26.622499999999995</v>
      </c>
      <c r="L105" s="123">
        <f>SUMIF(price!A:A,E105,price!D:D)</f>
        <v>0</v>
      </c>
      <c r="M105" s="124"/>
      <c r="N105" s="20">
        <f t="shared" si="107"/>
        <v>0</v>
      </c>
      <c r="O105" s="16">
        <f t="shared" si="108"/>
        <v>-1</v>
      </c>
      <c r="P105" s="116">
        <f t="shared" si="109"/>
        <v>0</v>
      </c>
      <c r="Q105" s="21">
        <f t="shared" si="79"/>
        <v>0</v>
      </c>
      <c r="R105" s="16">
        <f t="shared" si="110"/>
        <v>-1</v>
      </c>
      <c r="S105" s="22">
        <f t="shared" si="111"/>
        <v>0</v>
      </c>
      <c r="T105" s="27">
        <v>2304</v>
      </c>
      <c r="U105" s="21">
        <f t="shared" si="112"/>
        <v>0</v>
      </c>
      <c r="V105" s="189">
        <f t="shared" si="113"/>
        <v>-1</v>
      </c>
      <c r="W105" s="196" t="s">
        <v>4</v>
      </c>
      <c r="X105" s="191" t="s">
        <v>4451</v>
      </c>
      <c r="Y105" s="191" t="s">
        <v>4451</v>
      </c>
      <c r="Z105" s="191" t="s">
        <v>4451</v>
      </c>
      <c r="AA105" s="191" t="s">
        <v>4451</v>
      </c>
      <c r="AB105" s="197" t="s">
        <v>4</v>
      </c>
      <c r="AC105" s="190">
        <f t="shared" si="114"/>
        <v>0</v>
      </c>
      <c r="AD105" s="73">
        <f t="shared" si="80"/>
        <v>0</v>
      </c>
      <c r="AF105" s="7" t="s">
        <v>4</v>
      </c>
      <c r="AG105" s="8" t="e">
        <f t="shared" si="121"/>
        <v>#VALUE!</v>
      </c>
      <c r="AH105" s="8" t="e">
        <f t="shared" si="122"/>
        <v>#VALUE!</v>
      </c>
      <c r="AI105" s="8" t="e">
        <f t="shared" si="123"/>
        <v>#VALUE!</v>
      </c>
      <c r="AJ105" s="8" t="e">
        <f t="shared" si="124"/>
        <v>#VALUE!</v>
      </c>
      <c r="AK105" s="9" t="e">
        <f t="shared" si="146"/>
        <v>#VALUE!</v>
      </c>
      <c r="AL105" s="7" t="e">
        <f t="shared" si="116"/>
        <v>#VALUE!</v>
      </c>
      <c r="AM105" s="99" t="e">
        <f t="shared" si="117"/>
        <v>#VALUE!</v>
      </c>
      <c r="AN105" s="7" t="s">
        <v>4</v>
      </c>
      <c r="AO105" s="8">
        <v>0</v>
      </c>
      <c r="AP105" s="8">
        <v>0</v>
      </c>
      <c r="AQ105" s="8">
        <v>0</v>
      </c>
      <c r="AR105" s="8">
        <v>0</v>
      </c>
      <c r="AS105" s="9">
        <v>0</v>
      </c>
      <c r="AT105" s="72">
        <f t="shared" si="125"/>
        <v>0</v>
      </c>
      <c r="AU105" s="99">
        <f t="shared" si="81"/>
        <v>0</v>
      </c>
      <c r="AV105" s="7" t="s">
        <v>4</v>
      </c>
      <c r="AW105" s="8">
        <v>0</v>
      </c>
      <c r="AX105" s="8">
        <v>0</v>
      </c>
      <c r="AY105" s="8">
        <v>0</v>
      </c>
      <c r="AZ105" s="8">
        <v>0</v>
      </c>
      <c r="BA105" s="9">
        <v>0</v>
      </c>
      <c r="BB105" s="72">
        <f t="shared" ref="BB105:BB111" si="147">SUM(AV105:BA105)</f>
        <v>0</v>
      </c>
      <c r="BC105" s="102">
        <f t="shared" si="82"/>
        <v>0</v>
      </c>
      <c r="BD105" s="94"/>
      <c r="BE105" s="11">
        <v>2</v>
      </c>
      <c r="BF105" s="11">
        <v>3</v>
      </c>
      <c r="BG105" s="11">
        <v>3</v>
      </c>
      <c r="BH105" s="11">
        <v>2</v>
      </c>
      <c r="BI105" s="104"/>
      <c r="BJ105" s="106">
        <f t="shared" ref="BJ105:BJ111" si="148">SUM(BD105:BI105)</f>
        <v>10</v>
      </c>
      <c r="BK105" s="84">
        <f>SUMIF(наличие!E:E,E105,наличие!G:G)</f>
        <v>0</v>
      </c>
      <c r="BL105" s="85">
        <f t="shared" si="119"/>
        <v>0</v>
      </c>
      <c r="BM105" s="85">
        <f t="shared" si="120"/>
        <v>0</v>
      </c>
      <c r="BN105" s="111">
        <f>SUMIF(BP:BP,E105,BW:BW)</f>
        <v>0</v>
      </c>
    </row>
    <row r="106" spans="1:66" s="10" customFormat="1" ht="144" customHeight="1" x14ac:dyDescent="0.25">
      <c r="A106" s="11">
        <v>103</v>
      </c>
      <c r="B106" s="11" t="s">
        <v>3427</v>
      </c>
      <c r="C106" s="11" t="s">
        <v>4097</v>
      </c>
      <c r="D106" s="107" t="s">
        <v>4196</v>
      </c>
      <c r="E106" s="108" t="s">
        <v>4289</v>
      </c>
      <c r="F106" s="109" t="s">
        <v>5</v>
      </c>
      <c r="G106" s="11" t="s">
        <v>4576</v>
      </c>
      <c r="H106" s="29"/>
      <c r="I106" s="14"/>
      <c r="J106" s="44">
        <v>21.15</v>
      </c>
      <c r="K106" s="64">
        <f t="shared" si="106"/>
        <v>24.322499999999998</v>
      </c>
      <c r="L106" s="123">
        <f>SUMIF(price!A:A,E106,price!D:D)</f>
        <v>0</v>
      </c>
      <c r="M106" s="124"/>
      <c r="N106" s="20">
        <f t="shared" si="107"/>
        <v>0</v>
      </c>
      <c r="O106" s="16">
        <f t="shared" si="108"/>
        <v>-1</v>
      </c>
      <c r="P106" s="116">
        <f t="shared" si="109"/>
        <v>0</v>
      </c>
      <c r="Q106" s="21">
        <f t="shared" si="79"/>
        <v>0</v>
      </c>
      <c r="R106" s="16">
        <f t="shared" si="110"/>
        <v>-1</v>
      </c>
      <c r="S106" s="22">
        <f t="shared" si="111"/>
        <v>0</v>
      </c>
      <c r="T106" s="27">
        <v>2304</v>
      </c>
      <c r="U106" s="21">
        <f t="shared" si="112"/>
        <v>0</v>
      </c>
      <c r="V106" s="189">
        <f t="shared" si="113"/>
        <v>-1</v>
      </c>
      <c r="W106" s="196" t="s">
        <v>4</v>
      </c>
      <c r="X106" s="191" t="s">
        <v>4451</v>
      </c>
      <c r="Y106" s="191" t="s">
        <v>4451</v>
      </c>
      <c r="Z106" s="191" t="s">
        <v>4451</v>
      </c>
      <c r="AA106" s="191" t="s">
        <v>4451</v>
      </c>
      <c r="AB106" s="197" t="s">
        <v>4</v>
      </c>
      <c r="AC106" s="190">
        <f t="shared" si="114"/>
        <v>0</v>
      </c>
      <c r="AD106" s="73">
        <f t="shared" si="80"/>
        <v>0</v>
      </c>
      <c r="AF106" s="7" t="s">
        <v>4</v>
      </c>
      <c r="AG106" s="8" t="e">
        <f t="shared" ref="AG106:AJ108" si="149">BE106+X106-AO106-AW106</f>
        <v>#VALUE!</v>
      </c>
      <c r="AH106" s="8" t="e">
        <f t="shared" si="149"/>
        <v>#VALUE!</v>
      </c>
      <c r="AI106" s="8" t="e">
        <f t="shared" si="149"/>
        <v>#VALUE!</v>
      </c>
      <c r="AJ106" s="8" t="e">
        <f t="shared" si="149"/>
        <v>#VALUE!</v>
      </c>
      <c r="AK106" s="9" t="e">
        <f t="shared" si="146"/>
        <v>#VALUE!</v>
      </c>
      <c r="AL106" s="7" t="e">
        <f t="shared" si="116"/>
        <v>#VALUE!</v>
      </c>
      <c r="AM106" s="99" t="e">
        <f t="shared" si="117"/>
        <v>#VALUE!</v>
      </c>
      <c r="AN106" s="7" t="s">
        <v>4</v>
      </c>
      <c r="AO106" s="8">
        <v>0</v>
      </c>
      <c r="AP106" s="8">
        <v>0</v>
      </c>
      <c r="AQ106" s="8">
        <v>0</v>
      </c>
      <c r="AR106" s="8">
        <v>0</v>
      </c>
      <c r="AS106" s="9">
        <v>0</v>
      </c>
      <c r="AT106" s="72">
        <f t="shared" si="125"/>
        <v>0</v>
      </c>
      <c r="AU106" s="99">
        <f t="shared" si="81"/>
        <v>0</v>
      </c>
      <c r="AV106" s="7" t="s">
        <v>4</v>
      </c>
      <c r="AW106" s="8">
        <v>0</v>
      </c>
      <c r="AX106" s="8">
        <v>0</v>
      </c>
      <c r="AY106" s="8">
        <v>0</v>
      </c>
      <c r="AZ106" s="8">
        <v>0</v>
      </c>
      <c r="BA106" s="9">
        <v>0</v>
      </c>
      <c r="BB106" s="72">
        <f t="shared" si="147"/>
        <v>0</v>
      </c>
      <c r="BC106" s="102">
        <f t="shared" si="82"/>
        <v>0</v>
      </c>
      <c r="BD106" s="94"/>
      <c r="BE106" s="11"/>
      <c r="BF106" s="11"/>
      <c r="BG106" s="11">
        <v>1</v>
      </c>
      <c r="BH106" s="11"/>
      <c r="BI106" s="104"/>
      <c r="BJ106" s="106">
        <f t="shared" si="148"/>
        <v>1</v>
      </c>
      <c r="BK106" s="84">
        <f>SUMIF(наличие!E:E,E106,наличие!G:G)</f>
        <v>0</v>
      </c>
      <c r="BL106" s="85">
        <f t="shared" si="119"/>
        <v>0</v>
      </c>
      <c r="BM106" s="85">
        <f t="shared" si="120"/>
        <v>0</v>
      </c>
      <c r="BN106" s="111">
        <f>SUMIF(BP:BP,E106,BW:BW)</f>
        <v>0</v>
      </c>
    </row>
    <row r="107" spans="1:66" s="10" customFormat="1" ht="144" customHeight="1" x14ac:dyDescent="0.25">
      <c r="A107" s="11">
        <v>104</v>
      </c>
      <c r="B107" s="11" t="s">
        <v>3427</v>
      </c>
      <c r="C107" s="11" t="s">
        <v>4097</v>
      </c>
      <c r="D107" s="107" t="s">
        <v>4196</v>
      </c>
      <c r="E107" s="108" t="s">
        <v>4289</v>
      </c>
      <c r="F107" s="109" t="s">
        <v>2035</v>
      </c>
      <c r="G107" s="11" t="s">
        <v>4577</v>
      </c>
      <c r="H107" s="29"/>
      <c r="I107" s="14"/>
      <c r="J107" s="44">
        <v>21.15</v>
      </c>
      <c r="K107" s="64">
        <f t="shared" si="106"/>
        <v>24.322499999999998</v>
      </c>
      <c r="L107" s="123">
        <f>SUMIF(price!A:A,E107,price!D:D)</f>
        <v>0</v>
      </c>
      <c r="M107" s="124"/>
      <c r="N107" s="20">
        <f t="shared" si="107"/>
        <v>0</v>
      </c>
      <c r="O107" s="16">
        <f t="shared" si="108"/>
        <v>-1</v>
      </c>
      <c r="P107" s="116">
        <f t="shared" si="109"/>
        <v>0</v>
      </c>
      <c r="Q107" s="21">
        <f t="shared" ref="Q107:Q133" si="150">P107*$I$1</f>
        <v>0</v>
      </c>
      <c r="R107" s="16">
        <f t="shared" si="110"/>
        <v>-1</v>
      </c>
      <c r="S107" s="22">
        <f t="shared" si="111"/>
        <v>0</v>
      </c>
      <c r="T107" s="27">
        <v>2304</v>
      </c>
      <c r="U107" s="21">
        <f t="shared" si="112"/>
        <v>0</v>
      </c>
      <c r="V107" s="189">
        <f t="shared" si="113"/>
        <v>-1</v>
      </c>
      <c r="W107" s="196" t="s">
        <v>4</v>
      </c>
      <c r="X107" s="191" t="s">
        <v>4451</v>
      </c>
      <c r="Y107" s="191" t="s">
        <v>4451</v>
      </c>
      <c r="Z107" s="191" t="s">
        <v>4451</v>
      </c>
      <c r="AA107" s="191" t="s">
        <v>4451</v>
      </c>
      <c r="AB107" s="197" t="s">
        <v>4</v>
      </c>
      <c r="AC107" s="190">
        <f t="shared" si="114"/>
        <v>0</v>
      </c>
      <c r="AD107" s="73">
        <f t="shared" si="80"/>
        <v>0</v>
      </c>
      <c r="AF107" s="7" t="s">
        <v>4</v>
      </c>
      <c r="AG107" s="8" t="e">
        <f t="shared" si="149"/>
        <v>#VALUE!</v>
      </c>
      <c r="AH107" s="8" t="e">
        <f t="shared" si="149"/>
        <v>#VALUE!</v>
      </c>
      <c r="AI107" s="8" t="e">
        <f t="shared" si="149"/>
        <v>#VALUE!</v>
      </c>
      <c r="AJ107" s="8" t="e">
        <f t="shared" si="149"/>
        <v>#VALUE!</v>
      </c>
      <c r="AK107" s="9" t="e">
        <f t="shared" si="146"/>
        <v>#VALUE!</v>
      </c>
      <c r="AL107" s="7" t="e">
        <f t="shared" si="116"/>
        <v>#VALUE!</v>
      </c>
      <c r="AM107" s="99" t="e">
        <f t="shared" si="117"/>
        <v>#VALUE!</v>
      </c>
      <c r="AN107" s="7" t="s">
        <v>4</v>
      </c>
      <c r="AO107" s="8">
        <v>0</v>
      </c>
      <c r="AP107" s="8">
        <v>0</v>
      </c>
      <c r="AQ107" s="8">
        <v>0</v>
      </c>
      <c r="AR107" s="8">
        <v>0</v>
      </c>
      <c r="AS107" s="9">
        <v>0</v>
      </c>
      <c r="AT107" s="72">
        <f t="shared" si="125"/>
        <v>0</v>
      </c>
      <c r="AU107" s="99">
        <f t="shared" si="81"/>
        <v>0</v>
      </c>
      <c r="AV107" s="7" t="s">
        <v>4</v>
      </c>
      <c r="AW107" s="8">
        <v>0</v>
      </c>
      <c r="AX107" s="8">
        <v>0</v>
      </c>
      <c r="AY107" s="8">
        <v>0</v>
      </c>
      <c r="AZ107" s="8">
        <v>0</v>
      </c>
      <c r="BA107" s="9">
        <v>0</v>
      </c>
      <c r="BB107" s="72">
        <f>SUM(AV107:BA107)</f>
        <v>0</v>
      </c>
      <c r="BC107" s="102">
        <f t="shared" si="82"/>
        <v>0</v>
      </c>
      <c r="BD107" s="94"/>
      <c r="BE107" s="11">
        <v>2</v>
      </c>
      <c r="BF107" s="11">
        <v>7</v>
      </c>
      <c r="BG107" s="11">
        <v>3</v>
      </c>
      <c r="BH107" s="11">
        <v>3</v>
      </c>
      <c r="BI107" s="104">
        <v>2</v>
      </c>
      <c r="BJ107" s="106">
        <f>SUM(BD107:BI107)</f>
        <v>17</v>
      </c>
      <c r="BK107" s="84">
        <f>SUMIF(наличие!E:E,E107,наличие!G:G)</f>
        <v>0</v>
      </c>
      <c r="BL107" s="85">
        <f t="shared" si="119"/>
        <v>0</v>
      </c>
      <c r="BM107" s="85">
        <f t="shared" si="120"/>
        <v>0</v>
      </c>
      <c r="BN107" s="111">
        <f>SUMIF(BP:BP,E107,BW:BW)</f>
        <v>0</v>
      </c>
    </row>
    <row r="108" spans="1:66" s="10" customFormat="1" ht="144" customHeight="1" x14ac:dyDescent="0.25">
      <c r="A108" s="11">
        <v>105</v>
      </c>
      <c r="B108" s="11" t="s">
        <v>3427</v>
      </c>
      <c r="C108" s="11" t="s">
        <v>2026</v>
      </c>
      <c r="D108" s="107">
        <v>81690</v>
      </c>
      <c r="E108" s="108" t="s">
        <v>4290</v>
      </c>
      <c r="F108" s="109" t="s">
        <v>2033</v>
      </c>
      <c r="G108" s="11" t="s">
        <v>4578</v>
      </c>
      <c r="H108" s="29"/>
      <c r="I108" s="14"/>
      <c r="J108" s="44">
        <v>20.72</v>
      </c>
      <c r="K108" s="64">
        <f t="shared" si="106"/>
        <v>23.827999999999996</v>
      </c>
      <c r="L108" s="123">
        <f>SUMIF(price!A:A,E108,price!D:D)</f>
        <v>0</v>
      </c>
      <c r="M108" s="124"/>
      <c r="N108" s="20">
        <f t="shared" si="107"/>
        <v>0</v>
      </c>
      <c r="O108" s="16">
        <f t="shared" si="108"/>
        <v>-1</v>
      </c>
      <c r="P108" s="116">
        <f t="shared" si="109"/>
        <v>0</v>
      </c>
      <c r="Q108" s="21">
        <f t="shared" si="150"/>
        <v>0</v>
      </c>
      <c r="R108" s="16">
        <f t="shared" si="110"/>
        <v>-1</v>
      </c>
      <c r="S108" s="22">
        <f t="shared" si="111"/>
        <v>0</v>
      </c>
      <c r="T108" s="27">
        <v>2304</v>
      </c>
      <c r="U108" s="21">
        <f t="shared" si="112"/>
        <v>0</v>
      </c>
      <c r="V108" s="189">
        <f t="shared" si="113"/>
        <v>-1</v>
      </c>
      <c r="W108" s="196" t="s">
        <v>4</v>
      </c>
      <c r="X108" s="191" t="s">
        <v>4451</v>
      </c>
      <c r="Y108" s="191" t="s">
        <v>4451</v>
      </c>
      <c r="Z108" s="191" t="s">
        <v>4451</v>
      </c>
      <c r="AA108" s="191" t="s">
        <v>4451</v>
      </c>
      <c r="AB108" s="197" t="s">
        <v>4451</v>
      </c>
      <c r="AC108" s="190">
        <f t="shared" si="114"/>
        <v>0</v>
      </c>
      <c r="AD108" s="73">
        <f t="shared" si="80"/>
        <v>0</v>
      </c>
      <c r="AF108" s="7" t="s">
        <v>4</v>
      </c>
      <c r="AG108" s="8" t="e">
        <f t="shared" si="149"/>
        <v>#VALUE!</v>
      </c>
      <c r="AH108" s="8" t="e">
        <f t="shared" si="149"/>
        <v>#VALUE!</v>
      </c>
      <c r="AI108" s="8" t="e">
        <f t="shared" si="149"/>
        <v>#VALUE!</v>
      </c>
      <c r="AJ108" s="8" t="e">
        <f t="shared" si="149"/>
        <v>#VALUE!</v>
      </c>
      <c r="AK108" s="9" t="e">
        <f t="shared" si="146"/>
        <v>#VALUE!</v>
      </c>
      <c r="AL108" s="7" t="e">
        <f t="shared" si="116"/>
        <v>#VALUE!</v>
      </c>
      <c r="AM108" s="99" t="e">
        <f t="shared" si="117"/>
        <v>#VALUE!</v>
      </c>
      <c r="AN108" s="7" t="s">
        <v>4</v>
      </c>
      <c r="AO108" s="8">
        <v>0</v>
      </c>
      <c r="AP108" s="8">
        <v>0</v>
      </c>
      <c r="AQ108" s="8">
        <v>0</v>
      </c>
      <c r="AR108" s="8">
        <v>0</v>
      </c>
      <c r="AS108" s="9">
        <v>0</v>
      </c>
      <c r="AT108" s="72">
        <f t="shared" si="125"/>
        <v>0</v>
      </c>
      <c r="AU108" s="99">
        <f t="shared" si="81"/>
        <v>0</v>
      </c>
      <c r="AV108" s="7" t="s">
        <v>4</v>
      </c>
      <c r="AW108" s="8">
        <v>0</v>
      </c>
      <c r="AX108" s="8">
        <v>0</v>
      </c>
      <c r="AY108" s="8">
        <v>0</v>
      </c>
      <c r="AZ108" s="8">
        <v>0</v>
      </c>
      <c r="BA108" s="9">
        <v>0</v>
      </c>
      <c r="BB108" s="72">
        <f>SUM(AV108:BA108)</f>
        <v>0</v>
      </c>
      <c r="BC108" s="102">
        <f t="shared" si="82"/>
        <v>0</v>
      </c>
      <c r="BD108" s="94"/>
      <c r="BE108" s="11">
        <v>1</v>
      </c>
      <c r="BF108" s="11">
        <v>3</v>
      </c>
      <c r="BG108" s="11">
        <v>4</v>
      </c>
      <c r="BH108" s="11">
        <v>2</v>
      </c>
      <c r="BI108" s="104">
        <v>1</v>
      </c>
      <c r="BJ108" s="106">
        <f>SUM(BD108:BI108)</f>
        <v>11</v>
      </c>
      <c r="BK108" s="84">
        <f>SUMIF(наличие!E:E,E108,наличие!G:G)</f>
        <v>0</v>
      </c>
      <c r="BL108" s="85">
        <f t="shared" si="119"/>
        <v>0</v>
      </c>
      <c r="BM108" s="85">
        <f t="shared" si="120"/>
        <v>0</v>
      </c>
      <c r="BN108" s="111">
        <f>SUMIF(BP:BP,E108,BW:BW)</f>
        <v>0</v>
      </c>
    </row>
    <row r="109" spans="1:66" s="10" customFormat="1" ht="144" customHeight="1" x14ac:dyDescent="0.25">
      <c r="A109" s="11">
        <v>106</v>
      </c>
      <c r="B109" s="11" t="s">
        <v>3427</v>
      </c>
      <c r="C109" s="11" t="s">
        <v>2026</v>
      </c>
      <c r="D109" s="107">
        <v>81690</v>
      </c>
      <c r="E109" s="108" t="s">
        <v>4290</v>
      </c>
      <c r="F109" s="109" t="s">
        <v>4392</v>
      </c>
      <c r="G109" s="11" t="s">
        <v>4579</v>
      </c>
      <c r="H109" s="29"/>
      <c r="I109" s="14"/>
      <c r="J109" s="44">
        <v>20.72</v>
      </c>
      <c r="K109" s="64">
        <f t="shared" si="106"/>
        <v>23.827999999999996</v>
      </c>
      <c r="L109" s="123">
        <f>SUMIF(price!A:A,E109,price!D:D)</f>
        <v>0</v>
      </c>
      <c r="M109" s="124"/>
      <c r="N109" s="20">
        <f t="shared" si="107"/>
        <v>0</v>
      </c>
      <c r="O109" s="16">
        <f t="shared" si="108"/>
        <v>-1</v>
      </c>
      <c r="P109" s="116">
        <f t="shared" si="109"/>
        <v>0</v>
      </c>
      <c r="Q109" s="21">
        <f t="shared" si="150"/>
        <v>0</v>
      </c>
      <c r="R109" s="16">
        <f t="shared" si="110"/>
        <v>-1</v>
      </c>
      <c r="S109" s="22">
        <f t="shared" si="111"/>
        <v>0</v>
      </c>
      <c r="T109" s="27">
        <v>2304</v>
      </c>
      <c r="U109" s="21">
        <f t="shared" si="112"/>
        <v>0</v>
      </c>
      <c r="V109" s="189">
        <f t="shared" si="113"/>
        <v>-1</v>
      </c>
      <c r="W109" s="196" t="s">
        <v>4</v>
      </c>
      <c r="X109" s="191" t="s">
        <v>4451</v>
      </c>
      <c r="Y109" s="191" t="s">
        <v>4451</v>
      </c>
      <c r="Z109" s="191" t="s">
        <v>4451</v>
      </c>
      <c r="AA109" s="191" t="s">
        <v>4451</v>
      </c>
      <c r="AB109" s="197" t="s">
        <v>4451</v>
      </c>
      <c r="AC109" s="190">
        <f t="shared" si="114"/>
        <v>0</v>
      </c>
      <c r="AD109" s="73">
        <f t="shared" si="80"/>
        <v>0</v>
      </c>
      <c r="AF109" s="7" t="s">
        <v>4</v>
      </c>
      <c r="AG109" s="8" t="e">
        <f t="shared" ref="AG109:AG139" si="151">BE109+X109-AO109-AW109</f>
        <v>#VALUE!</v>
      </c>
      <c r="AH109" s="8" t="e">
        <f t="shared" ref="AH109:AH139" si="152">BF109+Y109-AP109-AX109</f>
        <v>#VALUE!</v>
      </c>
      <c r="AI109" s="8" t="e">
        <f t="shared" ref="AI109:AI139" si="153">BG109+Z109-AQ109-AY109</f>
        <v>#VALUE!</v>
      </c>
      <c r="AJ109" s="8" t="e">
        <f t="shared" ref="AJ109:AJ139" si="154">BH109+AA109-AR109-AZ109</f>
        <v>#VALUE!</v>
      </c>
      <c r="AK109" s="9" t="e">
        <f t="shared" si="146"/>
        <v>#VALUE!</v>
      </c>
      <c r="AL109" s="7" t="e">
        <f t="shared" si="116"/>
        <v>#VALUE!</v>
      </c>
      <c r="AM109" s="99" t="e">
        <f t="shared" si="117"/>
        <v>#VALUE!</v>
      </c>
      <c r="AN109" s="7" t="s">
        <v>4</v>
      </c>
      <c r="AO109" s="8">
        <v>0</v>
      </c>
      <c r="AP109" s="8">
        <v>0</v>
      </c>
      <c r="AQ109" s="8">
        <v>0</v>
      </c>
      <c r="AR109" s="8">
        <v>0</v>
      </c>
      <c r="AS109" s="9">
        <v>0</v>
      </c>
      <c r="AT109" s="72">
        <f t="shared" si="125"/>
        <v>0</v>
      </c>
      <c r="AU109" s="99">
        <f t="shared" si="81"/>
        <v>0</v>
      </c>
      <c r="AV109" s="7" t="s">
        <v>4</v>
      </c>
      <c r="AW109" s="8">
        <v>0</v>
      </c>
      <c r="AX109" s="8">
        <v>0</v>
      </c>
      <c r="AY109" s="8">
        <v>0</v>
      </c>
      <c r="AZ109" s="8">
        <v>0</v>
      </c>
      <c r="BA109" s="9">
        <v>0</v>
      </c>
      <c r="BB109" s="72">
        <f t="shared" si="147"/>
        <v>0</v>
      </c>
      <c r="BC109" s="102">
        <f t="shared" si="82"/>
        <v>0</v>
      </c>
      <c r="BD109" s="94"/>
      <c r="BE109" s="11"/>
      <c r="BF109" s="11">
        <v>2</v>
      </c>
      <c r="BG109" s="11">
        <v>2</v>
      </c>
      <c r="BH109" s="11">
        <v>1</v>
      </c>
      <c r="BI109" s="104"/>
      <c r="BJ109" s="106">
        <f t="shared" si="148"/>
        <v>5</v>
      </c>
      <c r="BK109" s="84">
        <f>SUMIF(наличие!E:E,E109,наличие!G:G)</f>
        <v>0</v>
      </c>
      <c r="BL109" s="85">
        <f t="shared" si="119"/>
        <v>0</v>
      </c>
      <c r="BM109" s="85">
        <f t="shared" si="120"/>
        <v>0</v>
      </c>
      <c r="BN109" s="111">
        <f>SUMIF(BP:BP,E109,BW:BW)</f>
        <v>0</v>
      </c>
    </row>
    <row r="110" spans="1:66" s="10" customFormat="1" ht="144" customHeight="1" x14ac:dyDescent="0.25">
      <c r="A110" s="11">
        <v>107</v>
      </c>
      <c r="B110" s="11" t="s">
        <v>3427</v>
      </c>
      <c r="C110" s="11" t="s">
        <v>2026</v>
      </c>
      <c r="D110" s="107">
        <v>81690</v>
      </c>
      <c r="E110" s="108" t="s">
        <v>4290</v>
      </c>
      <c r="F110" s="109" t="s">
        <v>4385</v>
      </c>
      <c r="G110" s="11" t="s">
        <v>4580</v>
      </c>
      <c r="H110" s="29"/>
      <c r="I110" s="14"/>
      <c r="J110" s="44">
        <v>20.72</v>
      </c>
      <c r="K110" s="64">
        <f t="shared" si="106"/>
        <v>23.827999999999996</v>
      </c>
      <c r="L110" s="123">
        <f>SUMIF(price!A:A,E110,price!D:D)</f>
        <v>0</v>
      </c>
      <c r="M110" s="124"/>
      <c r="N110" s="20">
        <f t="shared" si="107"/>
        <v>0</v>
      </c>
      <c r="O110" s="16">
        <f t="shared" si="108"/>
        <v>-1</v>
      </c>
      <c r="P110" s="116">
        <f t="shared" si="109"/>
        <v>0</v>
      </c>
      <c r="Q110" s="21">
        <f t="shared" si="150"/>
        <v>0</v>
      </c>
      <c r="R110" s="16">
        <f t="shared" si="110"/>
        <v>-1</v>
      </c>
      <c r="S110" s="22">
        <f t="shared" si="111"/>
        <v>0</v>
      </c>
      <c r="T110" s="27">
        <v>2304</v>
      </c>
      <c r="U110" s="21">
        <f t="shared" si="112"/>
        <v>0</v>
      </c>
      <c r="V110" s="189">
        <f t="shared" si="113"/>
        <v>-1</v>
      </c>
      <c r="W110" s="196" t="s">
        <v>4</v>
      </c>
      <c r="X110" s="191" t="s">
        <v>4451</v>
      </c>
      <c r="Y110" s="191" t="s">
        <v>4451</v>
      </c>
      <c r="Z110" s="191" t="s">
        <v>4451</v>
      </c>
      <c r="AA110" s="191" t="s">
        <v>4451</v>
      </c>
      <c r="AB110" s="197" t="s">
        <v>4451</v>
      </c>
      <c r="AC110" s="190">
        <f t="shared" si="114"/>
        <v>0</v>
      </c>
      <c r="AD110" s="73">
        <f t="shared" si="80"/>
        <v>0</v>
      </c>
      <c r="AF110" s="7" t="s">
        <v>4</v>
      </c>
      <c r="AG110" s="8" t="e">
        <f t="shared" si="151"/>
        <v>#VALUE!</v>
      </c>
      <c r="AH110" s="8" t="e">
        <f t="shared" si="152"/>
        <v>#VALUE!</v>
      </c>
      <c r="AI110" s="8" t="e">
        <f t="shared" si="153"/>
        <v>#VALUE!</v>
      </c>
      <c r="AJ110" s="8" t="e">
        <f t="shared" si="154"/>
        <v>#VALUE!</v>
      </c>
      <c r="AK110" s="9" t="e">
        <f t="shared" si="146"/>
        <v>#VALUE!</v>
      </c>
      <c r="AL110" s="7" t="e">
        <f t="shared" si="116"/>
        <v>#VALUE!</v>
      </c>
      <c r="AM110" s="99" t="e">
        <f t="shared" si="117"/>
        <v>#VALUE!</v>
      </c>
      <c r="AN110" s="7" t="s">
        <v>4</v>
      </c>
      <c r="AO110" s="8">
        <v>0</v>
      </c>
      <c r="AP110" s="8">
        <v>0</v>
      </c>
      <c r="AQ110" s="8">
        <v>0</v>
      </c>
      <c r="AR110" s="8">
        <v>0</v>
      </c>
      <c r="AS110" s="9">
        <v>0</v>
      </c>
      <c r="AT110" s="72">
        <f t="shared" si="125"/>
        <v>0</v>
      </c>
      <c r="AU110" s="99">
        <f t="shared" si="81"/>
        <v>0</v>
      </c>
      <c r="AV110" s="7" t="s">
        <v>4</v>
      </c>
      <c r="AW110" s="8">
        <v>0</v>
      </c>
      <c r="AX110" s="8">
        <v>0</v>
      </c>
      <c r="AY110" s="8">
        <v>0</v>
      </c>
      <c r="AZ110" s="8">
        <v>0</v>
      </c>
      <c r="BA110" s="9">
        <v>0</v>
      </c>
      <c r="BB110" s="72">
        <f t="shared" si="147"/>
        <v>0</v>
      </c>
      <c r="BC110" s="102">
        <f t="shared" si="82"/>
        <v>0</v>
      </c>
      <c r="BD110" s="94"/>
      <c r="BE110" s="11">
        <v>2</v>
      </c>
      <c r="BF110" s="11">
        <v>3</v>
      </c>
      <c r="BG110" s="11">
        <v>8</v>
      </c>
      <c r="BH110" s="11">
        <v>4</v>
      </c>
      <c r="BI110" s="104">
        <v>2</v>
      </c>
      <c r="BJ110" s="106">
        <f t="shared" si="148"/>
        <v>19</v>
      </c>
      <c r="BK110" s="84">
        <f>SUMIF(наличие!E:E,E110,наличие!G:G)</f>
        <v>0</v>
      </c>
      <c r="BL110" s="85">
        <f t="shared" si="119"/>
        <v>0</v>
      </c>
      <c r="BM110" s="85">
        <f t="shared" si="120"/>
        <v>0</v>
      </c>
      <c r="BN110" s="111">
        <f>SUMIF(BP:BP,E110,BW:BW)</f>
        <v>0</v>
      </c>
    </row>
    <row r="111" spans="1:66" s="10" customFormat="1" ht="120.6" customHeight="1" x14ac:dyDescent="0.25">
      <c r="A111" s="11">
        <v>108</v>
      </c>
      <c r="B111" s="11" t="s">
        <v>3427</v>
      </c>
      <c r="C111" s="11" t="s">
        <v>2026</v>
      </c>
      <c r="D111" s="107">
        <v>81690</v>
      </c>
      <c r="E111" s="108" t="s">
        <v>4290</v>
      </c>
      <c r="F111" s="109" t="s">
        <v>2045</v>
      </c>
      <c r="G111" s="11" t="s">
        <v>4581</v>
      </c>
      <c r="H111" s="29"/>
      <c r="I111" s="14"/>
      <c r="J111" s="44">
        <v>20.72</v>
      </c>
      <c r="K111" s="64">
        <f t="shared" si="106"/>
        <v>23.827999999999996</v>
      </c>
      <c r="L111" s="123">
        <f>SUMIF(price!A:A,E111,price!D:D)</f>
        <v>0</v>
      </c>
      <c r="M111" s="124"/>
      <c r="N111" s="20">
        <f t="shared" si="107"/>
        <v>0</v>
      </c>
      <c r="O111" s="16">
        <f t="shared" si="108"/>
        <v>-1</v>
      </c>
      <c r="P111" s="116">
        <f t="shared" si="109"/>
        <v>0</v>
      </c>
      <c r="Q111" s="21">
        <f t="shared" si="150"/>
        <v>0</v>
      </c>
      <c r="R111" s="16">
        <f t="shared" si="110"/>
        <v>-1</v>
      </c>
      <c r="S111" s="22">
        <f t="shared" si="111"/>
        <v>0</v>
      </c>
      <c r="T111" s="27">
        <v>2304</v>
      </c>
      <c r="U111" s="21">
        <f t="shared" si="112"/>
        <v>0</v>
      </c>
      <c r="V111" s="189">
        <f t="shared" si="113"/>
        <v>-1</v>
      </c>
      <c r="W111" s="196" t="s">
        <v>4</v>
      </c>
      <c r="X111" s="191" t="s">
        <v>4451</v>
      </c>
      <c r="Y111" s="191" t="s">
        <v>4451</v>
      </c>
      <c r="Z111" s="191" t="s">
        <v>4451</v>
      </c>
      <c r="AA111" s="191" t="s">
        <v>4451</v>
      </c>
      <c r="AB111" s="197" t="s">
        <v>4451</v>
      </c>
      <c r="AC111" s="190">
        <f t="shared" si="114"/>
        <v>0</v>
      </c>
      <c r="AD111" s="73">
        <f t="shared" si="80"/>
        <v>0</v>
      </c>
      <c r="AF111" s="7" t="s">
        <v>4</v>
      </c>
      <c r="AG111" s="8" t="e">
        <f t="shared" si="151"/>
        <v>#VALUE!</v>
      </c>
      <c r="AH111" s="8" t="e">
        <f t="shared" si="152"/>
        <v>#VALUE!</v>
      </c>
      <c r="AI111" s="8" t="e">
        <f t="shared" si="153"/>
        <v>#VALUE!</v>
      </c>
      <c r="AJ111" s="8" t="e">
        <f t="shared" si="154"/>
        <v>#VALUE!</v>
      </c>
      <c r="AK111" s="9" t="e">
        <f t="shared" si="146"/>
        <v>#VALUE!</v>
      </c>
      <c r="AL111" s="7" t="e">
        <f t="shared" si="116"/>
        <v>#VALUE!</v>
      </c>
      <c r="AM111" s="99" t="e">
        <f t="shared" si="117"/>
        <v>#VALUE!</v>
      </c>
      <c r="AN111" s="7" t="s">
        <v>4</v>
      </c>
      <c r="AO111" s="8">
        <v>0</v>
      </c>
      <c r="AP111" s="8">
        <v>0</v>
      </c>
      <c r="AQ111" s="8">
        <v>0</v>
      </c>
      <c r="AR111" s="8">
        <v>0</v>
      </c>
      <c r="AS111" s="9">
        <v>0</v>
      </c>
      <c r="AT111" s="72">
        <f t="shared" ref="AT111:AT133" si="155">SUM(AN111:AS111)</f>
        <v>0</v>
      </c>
      <c r="AU111" s="99">
        <f t="shared" si="81"/>
        <v>0</v>
      </c>
      <c r="AV111" s="7" t="s">
        <v>4</v>
      </c>
      <c r="AW111" s="8">
        <v>0</v>
      </c>
      <c r="AX111" s="8">
        <v>0</v>
      </c>
      <c r="AY111" s="8">
        <v>0</v>
      </c>
      <c r="AZ111" s="8">
        <v>0</v>
      </c>
      <c r="BA111" s="9">
        <v>0</v>
      </c>
      <c r="BB111" s="72">
        <f t="shared" si="147"/>
        <v>0</v>
      </c>
      <c r="BC111" s="102">
        <f t="shared" si="82"/>
        <v>0</v>
      </c>
      <c r="BD111" s="94"/>
      <c r="BE111" s="11">
        <v>2</v>
      </c>
      <c r="BF111" s="11">
        <v>4</v>
      </c>
      <c r="BG111" s="11">
        <v>6</v>
      </c>
      <c r="BH111" s="11">
        <v>6</v>
      </c>
      <c r="BI111" s="104">
        <v>2</v>
      </c>
      <c r="BJ111" s="106">
        <f t="shared" si="148"/>
        <v>20</v>
      </c>
      <c r="BK111" s="84">
        <f>SUMIF(наличие!E:E,E111,наличие!G:G)</f>
        <v>0</v>
      </c>
      <c r="BL111" s="85">
        <f t="shared" si="119"/>
        <v>0</v>
      </c>
      <c r="BM111" s="85">
        <f t="shared" si="120"/>
        <v>0</v>
      </c>
      <c r="BN111" s="111">
        <f>SUMIF(BP:BP,E111,BW:BW)</f>
        <v>0</v>
      </c>
    </row>
    <row r="112" spans="1:66" s="10" customFormat="1" ht="99" customHeight="1" x14ac:dyDescent="0.25">
      <c r="A112" s="11">
        <v>109</v>
      </c>
      <c r="B112" s="11" t="s">
        <v>3427</v>
      </c>
      <c r="C112" s="11" t="s">
        <v>2026</v>
      </c>
      <c r="D112" s="107">
        <v>81690</v>
      </c>
      <c r="E112" s="108" t="s">
        <v>4290</v>
      </c>
      <c r="F112" s="109" t="s">
        <v>2042</v>
      </c>
      <c r="G112" s="11" t="s">
        <v>4582</v>
      </c>
      <c r="H112" s="29"/>
      <c r="I112" s="14"/>
      <c r="J112" s="44">
        <v>20.72</v>
      </c>
      <c r="K112" s="64">
        <f t="shared" ref="K112:K119" si="156">J112*1.15</f>
        <v>23.827999999999996</v>
      </c>
      <c r="L112" s="123">
        <f>SUMIF(price!A:A,E112,price!D:D)</f>
        <v>0</v>
      </c>
      <c r="M112" s="124"/>
      <c r="N112" s="20">
        <f t="shared" ref="N112:N119" si="157">M112*$K$1</f>
        <v>0</v>
      </c>
      <c r="O112" s="16">
        <f t="shared" ref="O112:O119" si="158">(M112-K112)/K112</f>
        <v>-1</v>
      </c>
      <c r="P112" s="116">
        <f t="shared" ref="P112:P119" si="159">ROUND(M112*0.55,1)</f>
        <v>0</v>
      </c>
      <c r="Q112" s="21">
        <f t="shared" ref="Q112:Q119" si="160">P112*$I$1</f>
        <v>0</v>
      </c>
      <c r="R112" s="16">
        <f t="shared" ref="R112:R119" si="161">(P112-K112)/K112</f>
        <v>-1</v>
      </c>
      <c r="S112" s="22">
        <f t="shared" ref="S112:S119" si="162">ROUND(P112*0.8,1)</f>
        <v>0</v>
      </c>
      <c r="T112" s="27">
        <v>2304</v>
      </c>
      <c r="U112" s="21">
        <f t="shared" ref="U112:U119" si="163">S112*$I$1</f>
        <v>0</v>
      </c>
      <c r="V112" s="189">
        <f t="shared" ref="V112:V119" si="164">(S112-K112)/K112</f>
        <v>-1</v>
      </c>
      <c r="W112" s="196" t="s">
        <v>4</v>
      </c>
      <c r="X112" s="191" t="s">
        <v>4451</v>
      </c>
      <c r="Y112" s="191" t="s">
        <v>4451</v>
      </c>
      <c r="Z112" s="191" t="s">
        <v>4451</v>
      </c>
      <c r="AA112" s="191" t="s">
        <v>4451</v>
      </c>
      <c r="AB112" s="197" t="s">
        <v>4451</v>
      </c>
      <c r="AC112" s="190">
        <f t="shared" ref="AC112:AC119" si="165">SUM(W112:AB112)</f>
        <v>0</v>
      </c>
      <c r="AD112" s="73">
        <f t="shared" ref="AD112:AD119" si="166">AC112*J112</f>
        <v>0</v>
      </c>
      <c r="AF112" s="7" t="s">
        <v>4</v>
      </c>
      <c r="AG112" s="8" t="e">
        <f t="shared" ref="AG112:AJ119" si="167">BE112+X112-AO112-AW112</f>
        <v>#VALUE!</v>
      </c>
      <c r="AH112" s="8" t="e">
        <f t="shared" si="167"/>
        <v>#VALUE!</v>
      </c>
      <c r="AI112" s="8" t="e">
        <f t="shared" si="167"/>
        <v>#VALUE!</v>
      </c>
      <c r="AJ112" s="8" t="e">
        <f t="shared" si="167"/>
        <v>#VALUE!</v>
      </c>
      <c r="AK112" s="9" t="s">
        <v>4</v>
      </c>
      <c r="AL112" s="7" t="e">
        <f t="shared" ref="AL112:AL119" si="168">SUM(AF112:AK112)</f>
        <v>#VALUE!</v>
      </c>
      <c r="AM112" s="99" t="e">
        <f t="shared" ref="AM112:AM119" si="169">AL112*K112</f>
        <v>#VALUE!</v>
      </c>
      <c r="AN112" s="7" t="s">
        <v>4</v>
      </c>
      <c r="AO112" s="8">
        <v>0</v>
      </c>
      <c r="AP112" s="8">
        <v>1</v>
      </c>
      <c r="AQ112" s="8">
        <v>1</v>
      </c>
      <c r="AR112" s="8">
        <v>1</v>
      </c>
      <c r="AS112" s="9" t="s">
        <v>4</v>
      </c>
      <c r="AT112" s="72">
        <f t="shared" ref="AT112:AT119" si="170">SUM(AN112:AS112)</f>
        <v>3</v>
      </c>
      <c r="AU112" s="99">
        <f t="shared" ref="AU112:AU119" si="171">AT112*J112</f>
        <v>62.16</v>
      </c>
      <c r="AV112" s="7" t="s">
        <v>4</v>
      </c>
      <c r="AW112" s="8">
        <v>0</v>
      </c>
      <c r="AX112" s="8">
        <v>0</v>
      </c>
      <c r="AY112" s="8">
        <v>0</v>
      </c>
      <c r="AZ112" s="8">
        <v>0</v>
      </c>
      <c r="BA112" s="9" t="s">
        <v>4</v>
      </c>
      <c r="BB112" s="72">
        <f>SUM(AV112:BA112)</f>
        <v>0</v>
      </c>
      <c r="BC112" s="102">
        <f t="shared" ref="BC112:BC119" si="172">BB112*J112</f>
        <v>0</v>
      </c>
      <c r="BD112" s="94"/>
      <c r="BE112" s="11"/>
      <c r="BF112" s="11"/>
      <c r="BG112" s="11">
        <v>1</v>
      </c>
      <c r="BH112" s="11"/>
      <c r="BI112" s="104"/>
      <c r="BJ112" s="106">
        <f t="shared" ref="BJ112:BJ119" si="173">SUM(BD112:BI112)</f>
        <v>1</v>
      </c>
      <c r="BK112" s="84">
        <f>SUMIF(наличие!E:E,E112,наличие!G:G)</f>
        <v>0</v>
      </c>
      <c r="BL112" s="85">
        <f t="shared" ref="BL112:BL119" si="174">AT112*N112</f>
        <v>0</v>
      </c>
      <c r="BM112" s="85">
        <f t="shared" ref="BM112:BM119" si="175">BB112*N112</f>
        <v>0</v>
      </c>
      <c r="BN112" s="111">
        <f>SUMIF(BP:BP,E112,BW:BW)</f>
        <v>0</v>
      </c>
    </row>
    <row r="113" spans="1:66" s="10" customFormat="1" ht="114.4" customHeight="1" x14ac:dyDescent="0.25">
      <c r="A113" s="11">
        <v>110</v>
      </c>
      <c r="B113" s="11" t="s">
        <v>3427</v>
      </c>
      <c r="C113" s="11" t="s">
        <v>2026</v>
      </c>
      <c r="D113" s="107">
        <v>81690</v>
      </c>
      <c r="E113" s="108" t="s">
        <v>4290</v>
      </c>
      <c r="F113" s="109" t="s">
        <v>2046</v>
      </c>
      <c r="G113" s="11" t="s">
        <v>4583</v>
      </c>
      <c r="H113" s="29"/>
      <c r="I113" s="14"/>
      <c r="J113" s="44">
        <v>20.72</v>
      </c>
      <c r="K113" s="64">
        <f t="shared" si="156"/>
        <v>23.827999999999996</v>
      </c>
      <c r="L113" s="123">
        <f>SUMIF(price!A:A,E113,price!D:D)</f>
        <v>0</v>
      </c>
      <c r="M113" s="124"/>
      <c r="N113" s="20">
        <f t="shared" si="157"/>
        <v>0</v>
      </c>
      <c r="O113" s="16">
        <f t="shared" si="158"/>
        <v>-1</v>
      </c>
      <c r="P113" s="116">
        <f t="shared" si="159"/>
        <v>0</v>
      </c>
      <c r="Q113" s="21">
        <f t="shared" si="160"/>
        <v>0</v>
      </c>
      <c r="R113" s="16">
        <f t="shared" si="161"/>
        <v>-1</v>
      </c>
      <c r="S113" s="22">
        <f t="shared" si="162"/>
        <v>0</v>
      </c>
      <c r="T113" s="27">
        <v>2304</v>
      </c>
      <c r="U113" s="21">
        <f t="shared" si="163"/>
        <v>0</v>
      </c>
      <c r="V113" s="189">
        <f t="shared" si="164"/>
        <v>-1</v>
      </c>
      <c r="W113" s="196" t="s">
        <v>4</v>
      </c>
      <c r="X113" s="191" t="s">
        <v>4451</v>
      </c>
      <c r="Y113" s="191" t="s">
        <v>4451</v>
      </c>
      <c r="Z113" s="191" t="s">
        <v>4451</v>
      </c>
      <c r="AA113" s="191" t="s">
        <v>4451</v>
      </c>
      <c r="AB113" s="197" t="s">
        <v>4451</v>
      </c>
      <c r="AC113" s="190">
        <f t="shared" si="165"/>
        <v>0</v>
      </c>
      <c r="AD113" s="73">
        <f t="shared" si="166"/>
        <v>0</v>
      </c>
      <c r="AF113" s="7" t="s">
        <v>4</v>
      </c>
      <c r="AG113" s="8" t="e">
        <f t="shared" si="167"/>
        <v>#VALUE!</v>
      </c>
      <c r="AH113" s="8" t="e">
        <f t="shared" si="167"/>
        <v>#VALUE!</v>
      </c>
      <c r="AI113" s="8" t="e">
        <f t="shared" si="167"/>
        <v>#VALUE!</v>
      </c>
      <c r="AJ113" s="8" t="e">
        <f t="shared" si="167"/>
        <v>#VALUE!</v>
      </c>
      <c r="AK113" s="9" t="s">
        <v>4</v>
      </c>
      <c r="AL113" s="7" t="e">
        <f t="shared" si="168"/>
        <v>#VALUE!</v>
      </c>
      <c r="AM113" s="99" t="e">
        <f t="shared" si="169"/>
        <v>#VALUE!</v>
      </c>
      <c r="AN113" s="7" t="s">
        <v>4</v>
      </c>
      <c r="AO113" s="8">
        <v>0</v>
      </c>
      <c r="AP113" s="8">
        <v>0</v>
      </c>
      <c r="AQ113" s="8">
        <v>0</v>
      </c>
      <c r="AR113" s="8">
        <v>0</v>
      </c>
      <c r="AS113" s="9" t="s">
        <v>4</v>
      </c>
      <c r="AT113" s="72">
        <f t="shared" si="170"/>
        <v>0</v>
      </c>
      <c r="AU113" s="99">
        <f t="shared" si="171"/>
        <v>0</v>
      </c>
      <c r="AV113" s="7" t="s">
        <v>4</v>
      </c>
      <c r="AW113" s="8">
        <v>0</v>
      </c>
      <c r="AX113" s="8">
        <v>0</v>
      </c>
      <c r="AY113" s="8">
        <v>0</v>
      </c>
      <c r="AZ113" s="8">
        <v>0</v>
      </c>
      <c r="BA113" s="9" t="s">
        <v>4</v>
      </c>
      <c r="BB113" s="72">
        <f t="shared" ref="BB113:BB119" si="176">SUM(AV113:BA113)</f>
        <v>0</v>
      </c>
      <c r="BC113" s="102">
        <f t="shared" si="172"/>
        <v>0</v>
      </c>
      <c r="BD113" s="94"/>
      <c r="BE113" s="11"/>
      <c r="BF113" s="11">
        <v>2</v>
      </c>
      <c r="BG113" s="11">
        <v>3</v>
      </c>
      <c r="BH113" s="11">
        <v>2</v>
      </c>
      <c r="BI113" s="104"/>
      <c r="BJ113" s="106">
        <f t="shared" si="173"/>
        <v>7</v>
      </c>
      <c r="BK113" s="84">
        <f>SUMIF(наличие!E:E,E113,наличие!G:G)</f>
        <v>0</v>
      </c>
      <c r="BL113" s="85">
        <f t="shared" si="174"/>
        <v>0</v>
      </c>
      <c r="BM113" s="85">
        <f t="shared" si="175"/>
        <v>0</v>
      </c>
      <c r="BN113" s="111">
        <f>SUMIF(BP:BP,E113,BW:BW)</f>
        <v>0</v>
      </c>
    </row>
    <row r="114" spans="1:66" s="10" customFormat="1" ht="144" customHeight="1" x14ac:dyDescent="0.25">
      <c r="A114" s="11">
        <v>111</v>
      </c>
      <c r="B114" s="11" t="s">
        <v>3427</v>
      </c>
      <c r="C114" s="11" t="s">
        <v>2026</v>
      </c>
      <c r="D114" s="107">
        <v>81690</v>
      </c>
      <c r="E114" s="108" t="s">
        <v>4290</v>
      </c>
      <c r="F114" s="109" t="s">
        <v>2043</v>
      </c>
      <c r="G114" s="11" t="s">
        <v>4584</v>
      </c>
      <c r="H114" s="29"/>
      <c r="I114" s="14"/>
      <c r="J114" s="44">
        <v>20.72</v>
      </c>
      <c r="K114" s="64">
        <f t="shared" si="156"/>
        <v>23.827999999999996</v>
      </c>
      <c r="L114" s="123">
        <f>SUMIF(price!A:A,E114,price!D:D)</f>
        <v>0</v>
      </c>
      <c r="M114" s="124"/>
      <c r="N114" s="20">
        <f t="shared" si="157"/>
        <v>0</v>
      </c>
      <c r="O114" s="16">
        <f t="shared" si="158"/>
        <v>-1</v>
      </c>
      <c r="P114" s="116">
        <f t="shared" si="159"/>
        <v>0</v>
      </c>
      <c r="Q114" s="21">
        <f t="shared" si="160"/>
        <v>0</v>
      </c>
      <c r="R114" s="16">
        <f t="shared" si="161"/>
        <v>-1</v>
      </c>
      <c r="S114" s="22">
        <f t="shared" si="162"/>
        <v>0</v>
      </c>
      <c r="T114" s="27">
        <v>2304</v>
      </c>
      <c r="U114" s="21">
        <f t="shared" si="163"/>
        <v>0</v>
      </c>
      <c r="V114" s="189">
        <f t="shared" si="164"/>
        <v>-1</v>
      </c>
      <c r="W114" s="196" t="s">
        <v>4</v>
      </c>
      <c r="X114" s="191" t="s">
        <v>4451</v>
      </c>
      <c r="Y114" s="191" t="s">
        <v>4451</v>
      </c>
      <c r="Z114" s="191" t="s">
        <v>4451</v>
      </c>
      <c r="AA114" s="191" t="s">
        <v>4451</v>
      </c>
      <c r="AB114" s="197" t="s">
        <v>4451</v>
      </c>
      <c r="AC114" s="190">
        <f t="shared" si="165"/>
        <v>0</v>
      </c>
      <c r="AD114" s="73">
        <f t="shared" si="166"/>
        <v>0</v>
      </c>
      <c r="AF114" s="7" t="s">
        <v>4</v>
      </c>
      <c r="AG114" s="8" t="e">
        <f t="shared" si="167"/>
        <v>#VALUE!</v>
      </c>
      <c r="AH114" s="8" t="e">
        <f t="shared" si="167"/>
        <v>#VALUE!</v>
      </c>
      <c r="AI114" s="8" t="e">
        <f t="shared" si="167"/>
        <v>#VALUE!</v>
      </c>
      <c r="AJ114" s="8" t="e">
        <f t="shared" si="167"/>
        <v>#VALUE!</v>
      </c>
      <c r="AK114" s="9" t="s">
        <v>4</v>
      </c>
      <c r="AL114" s="7" t="e">
        <f t="shared" si="168"/>
        <v>#VALUE!</v>
      </c>
      <c r="AM114" s="99" t="e">
        <f t="shared" si="169"/>
        <v>#VALUE!</v>
      </c>
      <c r="AN114" s="7" t="s">
        <v>4</v>
      </c>
      <c r="AO114" s="8">
        <v>0</v>
      </c>
      <c r="AP114" s="8">
        <v>0</v>
      </c>
      <c r="AQ114" s="8">
        <v>0</v>
      </c>
      <c r="AR114" s="8">
        <v>0</v>
      </c>
      <c r="AS114" s="9" t="s">
        <v>4</v>
      </c>
      <c r="AT114" s="72">
        <f t="shared" si="170"/>
        <v>0</v>
      </c>
      <c r="AU114" s="99">
        <f t="shared" si="171"/>
        <v>0</v>
      </c>
      <c r="AV114" s="7" t="s">
        <v>4</v>
      </c>
      <c r="AW114" s="8">
        <v>0</v>
      </c>
      <c r="AX114" s="8">
        <v>0</v>
      </c>
      <c r="AY114" s="8">
        <v>0</v>
      </c>
      <c r="AZ114" s="8">
        <v>0</v>
      </c>
      <c r="BA114" s="9" t="s">
        <v>4</v>
      </c>
      <c r="BB114" s="72">
        <f t="shared" si="176"/>
        <v>0</v>
      </c>
      <c r="BC114" s="102">
        <f t="shared" si="172"/>
        <v>0</v>
      </c>
      <c r="BD114" s="94"/>
      <c r="BE114" s="11">
        <v>1</v>
      </c>
      <c r="BF114" s="11">
        <v>2</v>
      </c>
      <c r="BG114" s="11">
        <v>3</v>
      </c>
      <c r="BH114" s="11">
        <v>1</v>
      </c>
      <c r="BI114" s="104"/>
      <c r="BJ114" s="106">
        <f t="shared" si="173"/>
        <v>7</v>
      </c>
      <c r="BK114" s="84">
        <f>SUMIF(наличие!E:E,E114,наличие!G:G)</f>
        <v>0</v>
      </c>
      <c r="BL114" s="85">
        <f t="shared" si="174"/>
        <v>0</v>
      </c>
      <c r="BM114" s="85">
        <f t="shared" si="175"/>
        <v>0</v>
      </c>
      <c r="BN114" s="111">
        <f>SUMIF(BP:BP,E114,BW:BW)</f>
        <v>0</v>
      </c>
    </row>
    <row r="115" spans="1:66" s="10" customFormat="1" ht="118.35" customHeight="1" x14ac:dyDescent="0.25">
      <c r="A115" s="11">
        <v>112</v>
      </c>
      <c r="B115" s="11" t="s">
        <v>3427</v>
      </c>
      <c r="C115" s="11" t="s">
        <v>2026</v>
      </c>
      <c r="D115" s="107">
        <v>81690</v>
      </c>
      <c r="E115" s="108" t="s">
        <v>4290</v>
      </c>
      <c r="F115" s="109" t="s">
        <v>2038</v>
      </c>
      <c r="G115" s="11" t="s">
        <v>4585</v>
      </c>
      <c r="H115" s="29"/>
      <c r="I115" s="14"/>
      <c r="J115" s="44">
        <v>20.72</v>
      </c>
      <c r="K115" s="64">
        <f t="shared" si="156"/>
        <v>23.827999999999996</v>
      </c>
      <c r="L115" s="123">
        <f>SUMIF(price!A:A,E115,price!D:D)</f>
        <v>0</v>
      </c>
      <c r="M115" s="124"/>
      <c r="N115" s="20">
        <f t="shared" si="157"/>
        <v>0</v>
      </c>
      <c r="O115" s="16">
        <f t="shared" si="158"/>
        <v>-1</v>
      </c>
      <c r="P115" s="116">
        <f t="shared" si="159"/>
        <v>0</v>
      </c>
      <c r="Q115" s="21">
        <f t="shared" si="160"/>
        <v>0</v>
      </c>
      <c r="R115" s="16">
        <f t="shared" si="161"/>
        <v>-1</v>
      </c>
      <c r="S115" s="22">
        <f t="shared" si="162"/>
        <v>0</v>
      </c>
      <c r="T115" s="27">
        <v>2304</v>
      </c>
      <c r="U115" s="21">
        <f t="shared" si="163"/>
        <v>0</v>
      </c>
      <c r="V115" s="189">
        <f t="shared" si="164"/>
        <v>-1</v>
      </c>
      <c r="W115" s="196" t="s">
        <v>4</v>
      </c>
      <c r="X115" s="191" t="s">
        <v>4451</v>
      </c>
      <c r="Y115" s="191" t="s">
        <v>4451</v>
      </c>
      <c r="Z115" s="191" t="s">
        <v>4451</v>
      </c>
      <c r="AA115" s="191" t="s">
        <v>4451</v>
      </c>
      <c r="AB115" s="197" t="s">
        <v>4451</v>
      </c>
      <c r="AC115" s="190">
        <f t="shared" si="165"/>
        <v>0</v>
      </c>
      <c r="AD115" s="73">
        <f t="shared" si="166"/>
        <v>0</v>
      </c>
      <c r="AF115" s="7" t="s">
        <v>4</v>
      </c>
      <c r="AG115" s="8" t="e">
        <f t="shared" si="167"/>
        <v>#VALUE!</v>
      </c>
      <c r="AH115" s="8" t="e">
        <f t="shared" si="167"/>
        <v>#VALUE!</v>
      </c>
      <c r="AI115" s="8" t="e">
        <f t="shared" si="167"/>
        <v>#VALUE!</v>
      </c>
      <c r="AJ115" s="8" t="e">
        <f t="shared" si="167"/>
        <v>#VALUE!</v>
      </c>
      <c r="AK115" s="9" t="s">
        <v>4</v>
      </c>
      <c r="AL115" s="7" t="e">
        <f t="shared" si="168"/>
        <v>#VALUE!</v>
      </c>
      <c r="AM115" s="99" t="e">
        <f t="shared" si="169"/>
        <v>#VALUE!</v>
      </c>
      <c r="AN115" s="7" t="s">
        <v>4</v>
      </c>
      <c r="AO115" s="8">
        <v>0</v>
      </c>
      <c r="AP115" s="8">
        <v>0</v>
      </c>
      <c r="AQ115" s="8">
        <v>0</v>
      </c>
      <c r="AR115" s="8">
        <v>0</v>
      </c>
      <c r="AS115" s="9" t="s">
        <v>4</v>
      </c>
      <c r="AT115" s="72">
        <f t="shared" si="170"/>
        <v>0</v>
      </c>
      <c r="AU115" s="99">
        <f t="shared" si="171"/>
        <v>0</v>
      </c>
      <c r="AV115" s="7" t="s">
        <v>4</v>
      </c>
      <c r="AW115" s="8">
        <v>0</v>
      </c>
      <c r="AX115" s="8">
        <v>0</v>
      </c>
      <c r="AY115" s="8">
        <v>0</v>
      </c>
      <c r="AZ115" s="8">
        <v>0</v>
      </c>
      <c r="BA115" s="9" t="s">
        <v>4</v>
      </c>
      <c r="BB115" s="72">
        <f t="shared" si="176"/>
        <v>0</v>
      </c>
      <c r="BC115" s="102">
        <f t="shared" si="172"/>
        <v>0</v>
      </c>
      <c r="BD115" s="94"/>
      <c r="BE115" s="11">
        <v>1</v>
      </c>
      <c r="BF115" s="11">
        <v>1</v>
      </c>
      <c r="BG115" s="11">
        <v>2</v>
      </c>
      <c r="BH115" s="11">
        <v>1</v>
      </c>
      <c r="BI115" s="104"/>
      <c r="BJ115" s="106">
        <f t="shared" si="173"/>
        <v>5</v>
      </c>
      <c r="BK115" s="84">
        <f>SUMIF(наличие!E:E,E115,наличие!G:G)</f>
        <v>0</v>
      </c>
      <c r="BL115" s="85">
        <f t="shared" si="174"/>
        <v>0</v>
      </c>
      <c r="BM115" s="85">
        <f t="shared" si="175"/>
        <v>0</v>
      </c>
      <c r="BN115" s="111">
        <f>SUMIF(BP:BP,E115,BW:BW)</f>
        <v>0</v>
      </c>
    </row>
    <row r="116" spans="1:66" s="10" customFormat="1" ht="144" customHeight="1" x14ac:dyDescent="0.25">
      <c r="A116" s="11">
        <v>113</v>
      </c>
      <c r="B116" s="11" t="s">
        <v>3427</v>
      </c>
      <c r="C116" s="11" t="s">
        <v>2026</v>
      </c>
      <c r="D116" s="107">
        <v>81690</v>
      </c>
      <c r="E116" s="108" t="s">
        <v>4290</v>
      </c>
      <c r="F116" s="109" t="s">
        <v>2032</v>
      </c>
      <c r="G116" s="11" t="s">
        <v>4586</v>
      </c>
      <c r="H116" s="29"/>
      <c r="I116" s="14"/>
      <c r="J116" s="44">
        <v>20.72</v>
      </c>
      <c r="K116" s="64">
        <f t="shared" si="156"/>
        <v>23.827999999999996</v>
      </c>
      <c r="L116" s="123">
        <f>SUMIF(price!A:A,E116,price!D:D)</f>
        <v>0</v>
      </c>
      <c r="M116" s="124"/>
      <c r="N116" s="20">
        <f t="shared" si="157"/>
        <v>0</v>
      </c>
      <c r="O116" s="16">
        <f t="shared" si="158"/>
        <v>-1</v>
      </c>
      <c r="P116" s="116">
        <f t="shared" si="159"/>
        <v>0</v>
      </c>
      <c r="Q116" s="21">
        <f t="shared" si="160"/>
        <v>0</v>
      </c>
      <c r="R116" s="16">
        <f t="shared" si="161"/>
        <v>-1</v>
      </c>
      <c r="S116" s="22">
        <f t="shared" si="162"/>
        <v>0</v>
      </c>
      <c r="T116" s="27">
        <v>2304</v>
      </c>
      <c r="U116" s="21">
        <f t="shared" si="163"/>
        <v>0</v>
      </c>
      <c r="V116" s="189">
        <f t="shared" si="164"/>
        <v>-1</v>
      </c>
      <c r="W116" s="196" t="s">
        <v>4</v>
      </c>
      <c r="X116" s="191" t="s">
        <v>4451</v>
      </c>
      <c r="Y116" s="191" t="s">
        <v>4451</v>
      </c>
      <c r="Z116" s="191" t="s">
        <v>4451</v>
      </c>
      <c r="AA116" s="191" t="s">
        <v>4451</v>
      </c>
      <c r="AB116" s="197" t="s">
        <v>4451</v>
      </c>
      <c r="AC116" s="190">
        <f t="shared" si="165"/>
        <v>0</v>
      </c>
      <c r="AD116" s="73">
        <f t="shared" si="166"/>
        <v>0</v>
      </c>
      <c r="AF116" s="7" t="s">
        <v>4</v>
      </c>
      <c r="AG116" s="8" t="e">
        <f t="shared" si="167"/>
        <v>#VALUE!</v>
      </c>
      <c r="AH116" s="8" t="e">
        <f t="shared" si="167"/>
        <v>#VALUE!</v>
      </c>
      <c r="AI116" s="8" t="e">
        <f t="shared" si="167"/>
        <v>#VALUE!</v>
      </c>
      <c r="AJ116" s="8" t="e">
        <f t="shared" si="167"/>
        <v>#VALUE!</v>
      </c>
      <c r="AK116" s="9" t="s">
        <v>4</v>
      </c>
      <c r="AL116" s="7" t="e">
        <f t="shared" si="168"/>
        <v>#VALUE!</v>
      </c>
      <c r="AM116" s="99" t="e">
        <f t="shared" si="169"/>
        <v>#VALUE!</v>
      </c>
      <c r="AN116" s="7" t="s">
        <v>4</v>
      </c>
      <c r="AO116" s="8">
        <v>0</v>
      </c>
      <c r="AP116" s="8">
        <v>1</v>
      </c>
      <c r="AQ116" s="8">
        <v>1</v>
      </c>
      <c r="AR116" s="8">
        <v>0</v>
      </c>
      <c r="AS116" s="9" t="s">
        <v>4</v>
      </c>
      <c r="AT116" s="72">
        <f t="shared" si="170"/>
        <v>2</v>
      </c>
      <c r="AU116" s="99">
        <f t="shared" si="171"/>
        <v>41.44</v>
      </c>
      <c r="AV116" s="7" t="s">
        <v>4</v>
      </c>
      <c r="AW116" s="8">
        <v>0</v>
      </c>
      <c r="AX116" s="8">
        <v>0</v>
      </c>
      <c r="AY116" s="8">
        <v>0</v>
      </c>
      <c r="AZ116" s="8">
        <v>0</v>
      </c>
      <c r="BA116" s="9" t="s">
        <v>4</v>
      </c>
      <c r="BB116" s="72">
        <f t="shared" si="176"/>
        <v>0</v>
      </c>
      <c r="BC116" s="102">
        <f t="shared" si="172"/>
        <v>0</v>
      </c>
      <c r="BD116" s="94"/>
      <c r="BE116" s="11"/>
      <c r="BF116" s="11">
        <v>1</v>
      </c>
      <c r="BG116" s="11">
        <v>2</v>
      </c>
      <c r="BH116" s="11">
        <v>2</v>
      </c>
      <c r="BI116" s="104"/>
      <c r="BJ116" s="106">
        <f t="shared" si="173"/>
        <v>5</v>
      </c>
      <c r="BK116" s="84">
        <f>SUMIF(наличие!E:E,E116,наличие!G:G)</f>
        <v>0</v>
      </c>
      <c r="BL116" s="85">
        <f t="shared" si="174"/>
        <v>0</v>
      </c>
      <c r="BM116" s="85">
        <f t="shared" si="175"/>
        <v>0</v>
      </c>
      <c r="BN116" s="111">
        <f>SUMIF(BP:BP,E116,BW:BW)</f>
        <v>0</v>
      </c>
    </row>
    <row r="117" spans="1:66" s="10" customFormat="1" ht="115.7" customHeight="1" x14ac:dyDescent="0.25">
      <c r="A117" s="11">
        <v>114</v>
      </c>
      <c r="B117" s="11" t="s">
        <v>3427</v>
      </c>
      <c r="C117" s="11" t="s">
        <v>2026</v>
      </c>
      <c r="D117" s="107">
        <v>81690</v>
      </c>
      <c r="E117" s="108" t="s">
        <v>4290</v>
      </c>
      <c r="F117" s="109" t="s">
        <v>2039</v>
      </c>
      <c r="G117" s="11" t="s">
        <v>4587</v>
      </c>
      <c r="H117" s="29"/>
      <c r="I117" s="14"/>
      <c r="J117" s="44">
        <v>20.72</v>
      </c>
      <c r="K117" s="64">
        <f t="shared" si="156"/>
        <v>23.827999999999996</v>
      </c>
      <c r="L117" s="123">
        <f>SUMIF(price!A:A,E117,price!D:D)</f>
        <v>0</v>
      </c>
      <c r="M117" s="124"/>
      <c r="N117" s="20">
        <f t="shared" si="157"/>
        <v>0</v>
      </c>
      <c r="O117" s="16">
        <f t="shared" si="158"/>
        <v>-1</v>
      </c>
      <c r="P117" s="116">
        <f t="shared" si="159"/>
        <v>0</v>
      </c>
      <c r="Q117" s="21">
        <f t="shared" si="160"/>
        <v>0</v>
      </c>
      <c r="R117" s="16">
        <f t="shared" si="161"/>
        <v>-1</v>
      </c>
      <c r="S117" s="22">
        <f t="shared" si="162"/>
        <v>0</v>
      </c>
      <c r="T117" s="27">
        <v>2304</v>
      </c>
      <c r="U117" s="21">
        <f t="shared" si="163"/>
        <v>0</v>
      </c>
      <c r="V117" s="189">
        <f t="shared" si="164"/>
        <v>-1</v>
      </c>
      <c r="W117" s="196" t="s">
        <v>4</v>
      </c>
      <c r="X117" s="191" t="s">
        <v>4451</v>
      </c>
      <c r="Y117" s="191" t="s">
        <v>4451</v>
      </c>
      <c r="Z117" s="191" t="s">
        <v>4451</v>
      </c>
      <c r="AA117" s="191" t="s">
        <v>4451</v>
      </c>
      <c r="AB117" s="197" t="s">
        <v>4451</v>
      </c>
      <c r="AC117" s="190">
        <f t="shared" si="165"/>
        <v>0</v>
      </c>
      <c r="AD117" s="73">
        <f t="shared" si="166"/>
        <v>0</v>
      </c>
      <c r="AF117" s="7" t="s">
        <v>4</v>
      </c>
      <c r="AG117" s="8" t="e">
        <f t="shared" si="167"/>
        <v>#VALUE!</v>
      </c>
      <c r="AH117" s="8" t="e">
        <f t="shared" si="167"/>
        <v>#VALUE!</v>
      </c>
      <c r="AI117" s="8" t="e">
        <f t="shared" si="167"/>
        <v>#VALUE!</v>
      </c>
      <c r="AJ117" s="8" t="e">
        <f t="shared" si="167"/>
        <v>#VALUE!</v>
      </c>
      <c r="AK117" s="9" t="s">
        <v>4</v>
      </c>
      <c r="AL117" s="7" t="e">
        <f t="shared" si="168"/>
        <v>#VALUE!</v>
      </c>
      <c r="AM117" s="99" t="e">
        <f t="shared" si="169"/>
        <v>#VALUE!</v>
      </c>
      <c r="AN117" s="7" t="s">
        <v>4</v>
      </c>
      <c r="AO117" s="8">
        <v>0</v>
      </c>
      <c r="AP117" s="8">
        <v>0</v>
      </c>
      <c r="AQ117" s="8">
        <v>0</v>
      </c>
      <c r="AR117" s="8">
        <v>0</v>
      </c>
      <c r="AS117" s="9" t="s">
        <v>4</v>
      </c>
      <c r="AT117" s="72">
        <f t="shared" si="170"/>
        <v>0</v>
      </c>
      <c r="AU117" s="99">
        <f t="shared" si="171"/>
        <v>0</v>
      </c>
      <c r="AV117" s="7" t="s">
        <v>4</v>
      </c>
      <c r="AW117" s="8">
        <v>0</v>
      </c>
      <c r="AX117" s="8">
        <v>0</v>
      </c>
      <c r="AY117" s="8">
        <v>0</v>
      </c>
      <c r="AZ117" s="8">
        <v>0</v>
      </c>
      <c r="BA117" s="9" t="s">
        <v>4</v>
      </c>
      <c r="BB117" s="72">
        <f t="shared" si="176"/>
        <v>0</v>
      </c>
      <c r="BC117" s="102">
        <f t="shared" si="172"/>
        <v>0</v>
      </c>
      <c r="BD117" s="94"/>
      <c r="BE117" s="11"/>
      <c r="BF117" s="11"/>
      <c r="BG117" s="11">
        <v>1</v>
      </c>
      <c r="BH117" s="11">
        <v>1</v>
      </c>
      <c r="BI117" s="104"/>
      <c r="BJ117" s="106">
        <f t="shared" si="173"/>
        <v>2</v>
      </c>
      <c r="BK117" s="84">
        <f>SUMIF(наличие!E:E,E117,наличие!G:G)</f>
        <v>0</v>
      </c>
      <c r="BL117" s="85">
        <f t="shared" si="174"/>
        <v>0</v>
      </c>
      <c r="BM117" s="85">
        <f t="shared" si="175"/>
        <v>0</v>
      </c>
      <c r="BN117" s="111">
        <f>SUMIF(BP:BP,E117,BW:BW)</f>
        <v>0</v>
      </c>
    </row>
    <row r="118" spans="1:66" s="10" customFormat="1" ht="144" customHeight="1" x14ac:dyDescent="0.25">
      <c r="A118" s="11">
        <v>115</v>
      </c>
      <c r="B118" s="11" t="s">
        <v>3427</v>
      </c>
      <c r="C118" s="11" t="s">
        <v>2026</v>
      </c>
      <c r="D118" s="107">
        <v>81690</v>
      </c>
      <c r="E118" s="108" t="s">
        <v>4290</v>
      </c>
      <c r="F118" s="109" t="s">
        <v>2040</v>
      </c>
      <c r="G118" s="11" t="s">
        <v>4588</v>
      </c>
      <c r="H118" s="29"/>
      <c r="I118" s="14"/>
      <c r="J118" s="44">
        <v>20.72</v>
      </c>
      <c r="K118" s="64">
        <f t="shared" si="156"/>
        <v>23.827999999999996</v>
      </c>
      <c r="L118" s="123">
        <f>SUMIF(price!A:A,E118,price!D:D)</f>
        <v>0</v>
      </c>
      <c r="M118" s="124"/>
      <c r="N118" s="20">
        <f t="shared" si="157"/>
        <v>0</v>
      </c>
      <c r="O118" s="16">
        <f t="shared" si="158"/>
        <v>-1</v>
      </c>
      <c r="P118" s="116">
        <f t="shared" si="159"/>
        <v>0</v>
      </c>
      <c r="Q118" s="21">
        <f t="shared" si="160"/>
        <v>0</v>
      </c>
      <c r="R118" s="16">
        <f t="shared" si="161"/>
        <v>-1</v>
      </c>
      <c r="S118" s="22">
        <f t="shared" si="162"/>
        <v>0</v>
      </c>
      <c r="T118" s="27">
        <v>2304</v>
      </c>
      <c r="U118" s="21">
        <f t="shared" si="163"/>
        <v>0</v>
      </c>
      <c r="V118" s="189">
        <f t="shared" si="164"/>
        <v>-1</v>
      </c>
      <c r="W118" s="196" t="s">
        <v>4</v>
      </c>
      <c r="X118" s="191" t="s">
        <v>4451</v>
      </c>
      <c r="Y118" s="191" t="s">
        <v>4451</v>
      </c>
      <c r="Z118" s="191" t="s">
        <v>4451</v>
      </c>
      <c r="AA118" s="191" t="s">
        <v>4451</v>
      </c>
      <c r="AB118" s="197" t="s">
        <v>4451</v>
      </c>
      <c r="AC118" s="190">
        <f t="shared" si="165"/>
        <v>0</v>
      </c>
      <c r="AD118" s="73">
        <f t="shared" si="166"/>
        <v>0</v>
      </c>
      <c r="AF118" s="7" t="s">
        <v>4</v>
      </c>
      <c r="AG118" s="8" t="e">
        <f t="shared" si="167"/>
        <v>#VALUE!</v>
      </c>
      <c r="AH118" s="8" t="e">
        <f t="shared" si="167"/>
        <v>#VALUE!</v>
      </c>
      <c r="AI118" s="8" t="e">
        <f t="shared" si="167"/>
        <v>#VALUE!</v>
      </c>
      <c r="AJ118" s="8" t="e">
        <f t="shared" si="167"/>
        <v>#VALUE!</v>
      </c>
      <c r="AK118" s="9" t="s">
        <v>4</v>
      </c>
      <c r="AL118" s="7" t="e">
        <f t="shared" si="168"/>
        <v>#VALUE!</v>
      </c>
      <c r="AM118" s="99" t="e">
        <f t="shared" si="169"/>
        <v>#VALUE!</v>
      </c>
      <c r="AN118" s="7" t="s">
        <v>4</v>
      </c>
      <c r="AO118" s="8">
        <v>0</v>
      </c>
      <c r="AP118" s="8">
        <v>1</v>
      </c>
      <c r="AQ118" s="8">
        <v>1</v>
      </c>
      <c r="AR118" s="8">
        <v>1</v>
      </c>
      <c r="AS118" s="9" t="s">
        <v>4</v>
      </c>
      <c r="AT118" s="72">
        <f t="shared" si="170"/>
        <v>3</v>
      </c>
      <c r="AU118" s="99">
        <f t="shared" si="171"/>
        <v>62.16</v>
      </c>
      <c r="AV118" s="7" t="s">
        <v>4</v>
      </c>
      <c r="AW118" s="8">
        <v>0</v>
      </c>
      <c r="AX118" s="8">
        <v>0</v>
      </c>
      <c r="AY118" s="8">
        <v>0</v>
      </c>
      <c r="AZ118" s="8">
        <v>0</v>
      </c>
      <c r="BA118" s="9" t="s">
        <v>4</v>
      </c>
      <c r="BB118" s="72">
        <f t="shared" si="176"/>
        <v>0</v>
      </c>
      <c r="BC118" s="102">
        <f t="shared" si="172"/>
        <v>0</v>
      </c>
      <c r="BD118" s="94"/>
      <c r="BE118" s="11">
        <v>1</v>
      </c>
      <c r="BF118" s="11">
        <v>2</v>
      </c>
      <c r="BG118" s="11">
        <v>7</v>
      </c>
      <c r="BH118" s="11">
        <v>3</v>
      </c>
      <c r="BI118" s="104"/>
      <c r="BJ118" s="106">
        <f t="shared" si="173"/>
        <v>13</v>
      </c>
      <c r="BK118" s="84">
        <f>SUMIF(наличие!E:E,E118,наличие!G:G)</f>
        <v>0</v>
      </c>
      <c r="BL118" s="85">
        <f t="shared" si="174"/>
        <v>0</v>
      </c>
      <c r="BM118" s="85">
        <f t="shared" si="175"/>
        <v>0</v>
      </c>
      <c r="BN118" s="111">
        <f>SUMIF(BP:BP,E118,BW:BW)</f>
        <v>0</v>
      </c>
    </row>
    <row r="119" spans="1:66" s="10" customFormat="1" ht="144" customHeight="1" x14ac:dyDescent="0.25">
      <c r="A119" s="11">
        <v>116</v>
      </c>
      <c r="B119" s="11" t="s">
        <v>3427</v>
      </c>
      <c r="C119" s="11" t="s">
        <v>2026</v>
      </c>
      <c r="D119" s="107">
        <v>81690</v>
      </c>
      <c r="E119" s="108" t="s">
        <v>4290</v>
      </c>
      <c r="F119" s="109" t="s">
        <v>4379</v>
      </c>
      <c r="G119" s="11" t="s">
        <v>4589</v>
      </c>
      <c r="H119" s="29"/>
      <c r="I119" s="14"/>
      <c r="J119" s="44">
        <v>20.72</v>
      </c>
      <c r="K119" s="64">
        <f t="shared" si="156"/>
        <v>23.827999999999996</v>
      </c>
      <c r="L119" s="123">
        <f>SUMIF(price!A:A,E119,price!D:D)</f>
        <v>0</v>
      </c>
      <c r="M119" s="124"/>
      <c r="N119" s="20">
        <f t="shared" si="157"/>
        <v>0</v>
      </c>
      <c r="O119" s="16">
        <f t="shared" si="158"/>
        <v>-1</v>
      </c>
      <c r="P119" s="116">
        <f t="shared" si="159"/>
        <v>0</v>
      </c>
      <c r="Q119" s="21">
        <f t="shared" si="160"/>
        <v>0</v>
      </c>
      <c r="R119" s="16">
        <f t="shared" si="161"/>
        <v>-1</v>
      </c>
      <c r="S119" s="22">
        <f t="shared" si="162"/>
        <v>0</v>
      </c>
      <c r="T119" s="27">
        <v>2304</v>
      </c>
      <c r="U119" s="21">
        <f t="shared" si="163"/>
        <v>0</v>
      </c>
      <c r="V119" s="189">
        <f t="shared" si="164"/>
        <v>-1</v>
      </c>
      <c r="W119" s="196" t="s">
        <v>4</v>
      </c>
      <c r="X119" s="191" t="s">
        <v>4451</v>
      </c>
      <c r="Y119" s="191" t="s">
        <v>4451</v>
      </c>
      <c r="Z119" s="191" t="s">
        <v>4451</v>
      </c>
      <c r="AA119" s="191" t="s">
        <v>4451</v>
      </c>
      <c r="AB119" s="197" t="s">
        <v>4451</v>
      </c>
      <c r="AC119" s="190">
        <f t="shared" si="165"/>
        <v>0</v>
      </c>
      <c r="AD119" s="73">
        <f t="shared" si="166"/>
        <v>0</v>
      </c>
      <c r="AF119" s="7" t="s">
        <v>4</v>
      </c>
      <c r="AG119" s="8" t="e">
        <f t="shared" si="167"/>
        <v>#VALUE!</v>
      </c>
      <c r="AH119" s="8" t="e">
        <f t="shared" si="167"/>
        <v>#VALUE!</v>
      </c>
      <c r="AI119" s="8" t="e">
        <f t="shared" si="167"/>
        <v>#VALUE!</v>
      </c>
      <c r="AJ119" s="8" t="e">
        <f t="shared" si="167"/>
        <v>#VALUE!</v>
      </c>
      <c r="AK119" s="9" t="s">
        <v>4</v>
      </c>
      <c r="AL119" s="7" t="e">
        <f t="shared" si="168"/>
        <v>#VALUE!</v>
      </c>
      <c r="AM119" s="99" t="e">
        <f t="shared" si="169"/>
        <v>#VALUE!</v>
      </c>
      <c r="AN119" s="7" t="s">
        <v>4</v>
      </c>
      <c r="AO119" s="8">
        <v>0</v>
      </c>
      <c r="AP119" s="8">
        <v>0</v>
      </c>
      <c r="AQ119" s="8">
        <v>0</v>
      </c>
      <c r="AR119" s="8">
        <v>0</v>
      </c>
      <c r="AS119" s="9" t="s">
        <v>4</v>
      </c>
      <c r="AT119" s="72">
        <f t="shared" si="170"/>
        <v>0</v>
      </c>
      <c r="AU119" s="99">
        <f t="shared" si="171"/>
        <v>0</v>
      </c>
      <c r="AV119" s="7" t="s">
        <v>4</v>
      </c>
      <c r="AW119" s="8">
        <v>0</v>
      </c>
      <c r="AX119" s="8">
        <v>0</v>
      </c>
      <c r="AY119" s="8">
        <v>0</v>
      </c>
      <c r="AZ119" s="8">
        <v>0</v>
      </c>
      <c r="BA119" s="9" t="s">
        <v>4</v>
      </c>
      <c r="BB119" s="72">
        <f t="shared" si="176"/>
        <v>0</v>
      </c>
      <c r="BC119" s="102">
        <f t="shared" si="172"/>
        <v>0</v>
      </c>
      <c r="BD119" s="94"/>
      <c r="BE119" s="11"/>
      <c r="BF119" s="11"/>
      <c r="BG119" s="11">
        <v>1</v>
      </c>
      <c r="BH119" s="11"/>
      <c r="BI119" s="104"/>
      <c r="BJ119" s="106">
        <f t="shared" si="173"/>
        <v>1</v>
      </c>
      <c r="BK119" s="84">
        <f>SUMIF(наличие!E:E,E119,наличие!G:G)</f>
        <v>0</v>
      </c>
      <c r="BL119" s="85">
        <f t="shared" si="174"/>
        <v>0</v>
      </c>
      <c r="BM119" s="85">
        <f t="shared" si="175"/>
        <v>0</v>
      </c>
      <c r="BN119" s="111">
        <f>SUMIF(BP:BP,E119,BW:BW)</f>
        <v>0</v>
      </c>
    </row>
    <row r="120" spans="1:66" s="10" customFormat="1" ht="144" customHeight="1" x14ac:dyDescent="0.25">
      <c r="A120" s="11">
        <v>117</v>
      </c>
      <c r="B120" s="11" t="s">
        <v>3427</v>
      </c>
      <c r="C120" s="11" t="s">
        <v>2026</v>
      </c>
      <c r="D120" s="107">
        <v>81690</v>
      </c>
      <c r="E120" s="108" t="s">
        <v>4290</v>
      </c>
      <c r="F120" s="109" t="s">
        <v>2041</v>
      </c>
      <c r="G120" s="11" t="s">
        <v>4590</v>
      </c>
      <c r="H120" s="29"/>
      <c r="I120" s="14"/>
      <c r="J120" s="44">
        <v>20.72</v>
      </c>
      <c r="K120" s="64">
        <f t="shared" si="106"/>
        <v>23.827999999999996</v>
      </c>
      <c r="L120" s="123">
        <f>SUMIF(price!A:A,E120,price!D:D)</f>
        <v>0</v>
      </c>
      <c r="M120" s="124"/>
      <c r="N120" s="20">
        <f t="shared" si="107"/>
        <v>0</v>
      </c>
      <c r="O120" s="16">
        <f t="shared" si="108"/>
        <v>-1</v>
      </c>
      <c r="P120" s="116">
        <f t="shared" si="109"/>
        <v>0</v>
      </c>
      <c r="Q120" s="21">
        <f t="shared" si="150"/>
        <v>0</v>
      </c>
      <c r="R120" s="16">
        <f t="shared" si="110"/>
        <v>-1</v>
      </c>
      <c r="S120" s="22">
        <f t="shared" si="111"/>
        <v>0</v>
      </c>
      <c r="T120" s="27">
        <v>2304</v>
      </c>
      <c r="U120" s="21">
        <f t="shared" si="112"/>
        <v>0</v>
      </c>
      <c r="V120" s="189">
        <f t="shared" si="113"/>
        <v>-1</v>
      </c>
      <c r="W120" s="196" t="s">
        <v>4</v>
      </c>
      <c r="X120" s="191" t="s">
        <v>4451</v>
      </c>
      <c r="Y120" s="191" t="s">
        <v>4451</v>
      </c>
      <c r="Z120" s="191" t="s">
        <v>4451</v>
      </c>
      <c r="AA120" s="191" t="s">
        <v>4451</v>
      </c>
      <c r="AB120" s="197" t="s">
        <v>4451</v>
      </c>
      <c r="AC120" s="190">
        <f t="shared" si="114"/>
        <v>0</v>
      </c>
      <c r="AD120" s="73">
        <f t="shared" si="80"/>
        <v>0</v>
      </c>
      <c r="AF120" s="7" t="s">
        <v>4</v>
      </c>
      <c r="AG120" s="8" t="e">
        <f t="shared" si="151"/>
        <v>#VALUE!</v>
      </c>
      <c r="AH120" s="8" t="e">
        <f t="shared" si="152"/>
        <v>#VALUE!</v>
      </c>
      <c r="AI120" s="8" t="e">
        <f t="shared" si="153"/>
        <v>#VALUE!</v>
      </c>
      <c r="AJ120" s="8" t="e">
        <f t="shared" si="154"/>
        <v>#VALUE!</v>
      </c>
      <c r="AK120" s="9" t="s">
        <v>4</v>
      </c>
      <c r="AL120" s="7" t="e">
        <f t="shared" si="116"/>
        <v>#VALUE!</v>
      </c>
      <c r="AM120" s="99" t="e">
        <f t="shared" si="117"/>
        <v>#VALUE!</v>
      </c>
      <c r="AN120" s="7" t="s">
        <v>4</v>
      </c>
      <c r="AO120" s="8">
        <v>0</v>
      </c>
      <c r="AP120" s="8">
        <v>0</v>
      </c>
      <c r="AQ120" s="8">
        <v>0</v>
      </c>
      <c r="AR120" s="8">
        <v>0</v>
      </c>
      <c r="AS120" s="9" t="s">
        <v>4</v>
      </c>
      <c r="AT120" s="72">
        <f t="shared" si="155"/>
        <v>0</v>
      </c>
      <c r="AU120" s="99">
        <f t="shared" si="81"/>
        <v>0</v>
      </c>
      <c r="AV120" s="7" t="s">
        <v>4</v>
      </c>
      <c r="AW120" s="8">
        <v>0</v>
      </c>
      <c r="AX120" s="8">
        <v>0</v>
      </c>
      <c r="AY120" s="8">
        <v>0</v>
      </c>
      <c r="AZ120" s="8">
        <v>0</v>
      </c>
      <c r="BA120" s="9" t="s">
        <v>4</v>
      </c>
      <c r="BB120" s="72">
        <f t="shared" ref="BB120:BB126" si="177">SUM(AV120:BA120)</f>
        <v>0</v>
      </c>
      <c r="BC120" s="102">
        <f t="shared" si="82"/>
        <v>0</v>
      </c>
      <c r="BD120" s="94"/>
      <c r="BE120" s="11"/>
      <c r="BF120" s="11"/>
      <c r="BG120" s="11"/>
      <c r="BH120" s="11"/>
      <c r="BI120" s="104"/>
      <c r="BJ120" s="106">
        <f t="shared" ref="BJ120:BJ142" si="178">SUM(BD120:BI120)</f>
        <v>0</v>
      </c>
      <c r="BK120" s="84">
        <f>SUMIF(наличие!E:E,E120,наличие!G:G)</f>
        <v>0</v>
      </c>
      <c r="BL120" s="85">
        <f t="shared" si="119"/>
        <v>0</v>
      </c>
      <c r="BM120" s="85">
        <f t="shared" si="120"/>
        <v>0</v>
      </c>
      <c r="BN120" s="111">
        <f>SUMIF(BP:BP,E120,BW:BW)</f>
        <v>0</v>
      </c>
    </row>
    <row r="121" spans="1:66" s="10" customFormat="1" ht="93.2" customHeight="1" x14ac:dyDescent="0.25">
      <c r="A121" s="11">
        <v>118</v>
      </c>
      <c r="B121" s="11" t="s">
        <v>3427</v>
      </c>
      <c r="C121" s="11" t="s">
        <v>4098</v>
      </c>
      <c r="D121" s="107">
        <v>81695</v>
      </c>
      <c r="E121" s="108" t="s">
        <v>4291</v>
      </c>
      <c r="F121" s="109" t="s">
        <v>4393</v>
      </c>
      <c r="G121" s="11" t="s">
        <v>4762</v>
      </c>
      <c r="H121" s="29"/>
      <c r="I121" s="14"/>
      <c r="J121" s="44">
        <v>20.72</v>
      </c>
      <c r="K121" s="64">
        <f t="shared" si="106"/>
        <v>23.827999999999996</v>
      </c>
      <c r="L121" s="123">
        <f>SUMIF(price!A:A,E121,price!D:D)</f>
        <v>0</v>
      </c>
      <c r="M121" s="124"/>
      <c r="N121" s="20">
        <f t="shared" si="107"/>
        <v>0</v>
      </c>
      <c r="O121" s="16">
        <f t="shared" si="108"/>
        <v>-1</v>
      </c>
      <c r="P121" s="116">
        <f t="shared" si="109"/>
        <v>0</v>
      </c>
      <c r="Q121" s="21">
        <f t="shared" si="150"/>
        <v>0</v>
      </c>
      <c r="R121" s="16">
        <f t="shared" si="110"/>
        <v>-1</v>
      </c>
      <c r="S121" s="22">
        <f t="shared" si="111"/>
        <v>0</v>
      </c>
      <c r="T121" s="27">
        <v>2304</v>
      </c>
      <c r="U121" s="21">
        <f t="shared" si="112"/>
        <v>0</v>
      </c>
      <c r="V121" s="189">
        <f t="shared" si="113"/>
        <v>-1</v>
      </c>
      <c r="W121" s="196" t="s">
        <v>4</v>
      </c>
      <c r="X121" s="191" t="s">
        <v>4451</v>
      </c>
      <c r="Y121" s="191" t="s">
        <v>4451</v>
      </c>
      <c r="Z121" s="191" t="s">
        <v>4451</v>
      </c>
      <c r="AA121" s="191" t="s">
        <v>4451</v>
      </c>
      <c r="AB121" s="197" t="s">
        <v>4451</v>
      </c>
      <c r="AC121" s="190">
        <f t="shared" si="114"/>
        <v>0</v>
      </c>
      <c r="AD121" s="73">
        <f t="shared" si="80"/>
        <v>0</v>
      </c>
      <c r="AF121" s="7" t="s">
        <v>4</v>
      </c>
      <c r="AG121" s="8" t="e">
        <f t="shared" si="151"/>
        <v>#VALUE!</v>
      </c>
      <c r="AH121" s="8" t="e">
        <f t="shared" si="152"/>
        <v>#VALUE!</v>
      </c>
      <c r="AI121" s="8" t="e">
        <f t="shared" si="153"/>
        <v>#VALUE!</v>
      </c>
      <c r="AJ121" s="8" t="e">
        <f t="shared" si="154"/>
        <v>#VALUE!</v>
      </c>
      <c r="AK121" s="9" t="s">
        <v>4</v>
      </c>
      <c r="AL121" s="7" t="e">
        <f t="shared" si="116"/>
        <v>#VALUE!</v>
      </c>
      <c r="AM121" s="99" t="e">
        <f t="shared" si="117"/>
        <v>#VALUE!</v>
      </c>
      <c r="AN121" s="7" t="s">
        <v>4</v>
      </c>
      <c r="AO121" s="8">
        <v>0</v>
      </c>
      <c r="AP121" s="8">
        <v>0</v>
      </c>
      <c r="AQ121" s="8">
        <v>0</v>
      </c>
      <c r="AR121" s="8">
        <v>0</v>
      </c>
      <c r="AS121" s="9" t="s">
        <v>4</v>
      </c>
      <c r="AT121" s="72">
        <f t="shared" si="155"/>
        <v>0</v>
      </c>
      <c r="AU121" s="99">
        <f t="shared" si="81"/>
        <v>0</v>
      </c>
      <c r="AV121" s="7" t="s">
        <v>4</v>
      </c>
      <c r="AW121" s="8">
        <v>0</v>
      </c>
      <c r="AX121" s="8">
        <v>0</v>
      </c>
      <c r="AY121" s="8">
        <v>0</v>
      </c>
      <c r="AZ121" s="8">
        <v>0</v>
      </c>
      <c r="BA121" s="9" t="s">
        <v>4</v>
      </c>
      <c r="BB121" s="72">
        <f t="shared" si="177"/>
        <v>0</v>
      </c>
      <c r="BC121" s="102">
        <f t="shared" si="82"/>
        <v>0</v>
      </c>
      <c r="BD121" s="94"/>
      <c r="BE121" s="11"/>
      <c r="BF121" s="11"/>
      <c r="BG121" s="11"/>
      <c r="BH121" s="11"/>
      <c r="BI121" s="104"/>
      <c r="BJ121" s="106">
        <f t="shared" si="178"/>
        <v>0</v>
      </c>
      <c r="BK121" s="84">
        <f>SUMIF(наличие!E:E,E121,наличие!G:G)</f>
        <v>0</v>
      </c>
      <c r="BL121" s="85">
        <f t="shared" si="119"/>
        <v>0</v>
      </c>
      <c r="BM121" s="85">
        <f t="shared" si="120"/>
        <v>0</v>
      </c>
      <c r="BN121" s="111">
        <f>SUMIF(BP:BP,E121,BW:BW)</f>
        <v>0</v>
      </c>
    </row>
    <row r="122" spans="1:66" s="10" customFormat="1" ht="95.65" customHeight="1" x14ac:dyDescent="0.25">
      <c r="A122" s="11">
        <v>119</v>
      </c>
      <c r="B122" s="11" t="s">
        <v>3427</v>
      </c>
      <c r="C122" s="11" t="s">
        <v>4098</v>
      </c>
      <c r="D122" s="107">
        <v>81695</v>
      </c>
      <c r="E122" s="108" t="s">
        <v>4291</v>
      </c>
      <c r="F122" s="109" t="s">
        <v>4394</v>
      </c>
      <c r="G122" s="11" t="s">
        <v>4763</v>
      </c>
      <c r="H122" s="29"/>
      <c r="I122" s="14"/>
      <c r="J122" s="44">
        <v>20.72</v>
      </c>
      <c r="K122" s="64">
        <f t="shared" si="106"/>
        <v>23.827999999999996</v>
      </c>
      <c r="L122" s="123">
        <f>SUMIF(price!A:A,E122,price!D:D)</f>
        <v>0</v>
      </c>
      <c r="M122" s="124"/>
      <c r="N122" s="20">
        <f t="shared" si="107"/>
        <v>0</v>
      </c>
      <c r="O122" s="16">
        <f t="shared" si="108"/>
        <v>-1</v>
      </c>
      <c r="P122" s="116">
        <f t="shared" si="109"/>
        <v>0</v>
      </c>
      <c r="Q122" s="21">
        <f t="shared" si="150"/>
        <v>0</v>
      </c>
      <c r="R122" s="16">
        <f t="shared" si="110"/>
        <v>-1</v>
      </c>
      <c r="S122" s="22">
        <f t="shared" si="111"/>
        <v>0</v>
      </c>
      <c r="T122" s="27">
        <v>2304</v>
      </c>
      <c r="U122" s="21">
        <f t="shared" si="112"/>
        <v>0</v>
      </c>
      <c r="V122" s="189">
        <f t="shared" si="113"/>
        <v>-1</v>
      </c>
      <c r="W122" s="196" t="s">
        <v>4</v>
      </c>
      <c r="X122" s="191" t="s">
        <v>4451</v>
      </c>
      <c r="Y122" s="191" t="s">
        <v>4451</v>
      </c>
      <c r="Z122" s="191" t="s">
        <v>4451</v>
      </c>
      <c r="AA122" s="191" t="s">
        <v>4451</v>
      </c>
      <c r="AB122" s="197" t="s">
        <v>4451</v>
      </c>
      <c r="AC122" s="190">
        <f t="shared" si="114"/>
        <v>0</v>
      </c>
      <c r="AD122" s="73">
        <f t="shared" si="80"/>
        <v>0</v>
      </c>
      <c r="AF122" s="7" t="s">
        <v>4</v>
      </c>
      <c r="AG122" s="8" t="e">
        <f t="shared" si="151"/>
        <v>#VALUE!</v>
      </c>
      <c r="AH122" s="8" t="e">
        <f t="shared" si="152"/>
        <v>#VALUE!</v>
      </c>
      <c r="AI122" s="8" t="e">
        <f t="shared" si="153"/>
        <v>#VALUE!</v>
      </c>
      <c r="AJ122" s="8" t="e">
        <f t="shared" si="154"/>
        <v>#VALUE!</v>
      </c>
      <c r="AK122" s="9" t="s">
        <v>4</v>
      </c>
      <c r="AL122" s="7" t="e">
        <f t="shared" si="116"/>
        <v>#VALUE!</v>
      </c>
      <c r="AM122" s="99" t="e">
        <f t="shared" si="117"/>
        <v>#VALUE!</v>
      </c>
      <c r="AN122" s="7" t="s">
        <v>4</v>
      </c>
      <c r="AO122" s="8">
        <v>0</v>
      </c>
      <c r="AP122" s="8">
        <v>0</v>
      </c>
      <c r="AQ122" s="8">
        <v>0</v>
      </c>
      <c r="AR122" s="8">
        <v>0</v>
      </c>
      <c r="AS122" s="9" t="s">
        <v>4</v>
      </c>
      <c r="AT122" s="72">
        <f t="shared" si="155"/>
        <v>0</v>
      </c>
      <c r="AU122" s="99">
        <f t="shared" si="81"/>
        <v>0</v>
      </c>
      <c r="AV122" s="7" t="s">
        <v>4</v>
      </c>
      <c r="AW122" s="8">
        <v>0</v>
      </c>
      <c r="AX122" s="8">
        <v>0</v>
      </c>
      <c r="AY122" s="8">
        <v>0</v>
      </c>
      <c r="AZ122" s="8">
        <v>0</v>
      </c>
      <c r="BA122" s="9" t="s">
        <v>4</v>
      </c>
      <c r="BB122" s="72">
        <f t="shared" si="177"/>
        <v>0</v>
      </c>
      <c r="BC122" s="102">
        <f t="shared" si="82"/>
        <v>0</v>
      </c>
      <c r="BD122" s="94"/>
      <c r="BE122" s="11"/>
      <c r="BF122" s="11"/>
      <c r="BG122" s="11">
        <v>1</v>
      </c>
      <c r="BH122" s="11"/>
      <c r="BI122" s="104"/>
      <c r="BJ122" s="106">
        <f t="shared" si="178"/>
        <v>1</v>
      </c>
      <c r="BK122" s="84">
        <f>SUMIF(наличие!E:E,E122,наличие!G:G)</f>
        <v>0</v>
      </c>
      <c r="BL122" s="85">
        <f t="shared" si="119"/>
        <v>0</v>
      </c>
      <c r="BM122" s="85">
        <f t="shared" si="120"/>
        <v>0</v>
      </c>
      <c r="BN122" s="111">
        <f>SUMIF(BP:BP,E122,BW:BW)</f>
        <v>0</v>
      </c>
    </row>
    <row r="123" spans="1:66" s="10" customFormat="1" ht="91.35" customHeight="1" x14ac:dyDescent="0.25">
      <c r="A123" s="11">
        <v>120</v>
      </c>
      <c r="B123" s="11" t="s">
        <v>3427</v>
      </c>
      <c r="C123" s="11" t="s">
        <v>4098</v>
      </c>
      <c r="D123" s="107">
        <v>81695</v>
      </c>
      <c r="E123" s="108" t="s">
        <v>4291</v>
      </c>
      <c r="F123" s="109" t="s">
        <v>2039</v>
      </c>
      <c r="G123" s="11" t="s">
        <v>4764</v>
      </c>
      <c r="H123" s="29"/>
      <c r="I123" s="14"/>
      <c r="J123" s="44">
        <v>20.72</v>
      </c>
      <c r="K123" s="64">
        <f t="shared" si="106"/>
        <v>23.827999999999996</v>
      </c>
      <c r="L123" s="123">
        <f>SUMIF(price!A:A,E123,price!D:D)</f>
        <v>0</v>
      </c>
      <c r="M123" s="124"/>
      <c r="N123" s="20">
        <f t="shared" si="107"/>
        <v>0</v>
      </c>
      <c r="O123" s="16">
        <f t="shared" si="108"/>
        <v>-1</v>
      </c>
      <c r="P123" s="116">
        <f t="shared" si="109"/>
        <v>0</v>
      </c>
      <c r="Q123" s="21">
        <f t="shared" si="150"/>
        <v>0</v>
      </c>
      <c r="R123" s="16">
        <f t="shared" si="110"/>
        <v>-1</v>
      </c>
      <c r="S123" s="22">
        <f t="shared" si="111"/>
        <v>0</v>
      </c>
      <c r="T123" s="27">
        <v>2304</v>
      </c>
      <c r="U123" s="21">
        <f t="shared" si="112"/>
        <v>0</v>
      </c>
      <c r="V123" s="189">
        <f t="shared" si="113"/>
        <v>-1</v>
      </c>
      <c r="W123" s="196" t="s">
        <v>4</v>
      </c>
      <c r="X123" s="191" t="s">
        <v>4451</v>
      </c>
      <c r="Y123" s="191" t="s">
        <v>4451</v>
      </c>
      <c r="Z123" s="191" t="s">
        <v>4451</v>
      </c>
      <c r="AA123" s="191" t="s">
        <v>4451</v>
      </c>
      <c r="AB123" s="197" t="s">
        <v>4451</v>
      </c>
      <c r="AC123" s="190">
        <f t="shared" si="114"/>
        <v>0</v>
      </c>
      <c r="AD123" s="73">
        <f t="shared" si="80"/>
        <v>0</v>
      </c>
      <c r="AF123" s="7" t="s">
        <v>4</v>
      </c>
      <c r="AG123" s="8" t="e">
        <f t="shared" si="151"/>
        <v>#VALUE!</v>
      </c>
      <c r="AH123" s="8" t="e">
        <f t="shared" si="152"/>
        <v>#VALUE!</v>
      </c>
      <c r="AI123" s="8" t="e">
        <f t="shared" si="153"/>
        <v>#VALUE!</v>
      </c>
      <c r="AJ123" s="8" t="e">
        <f t="shared" si="154"/>
        <v>#VALUE!</v>
      </c>
      <c r="AK123" s="9" t="s">
        <v>4</v>
      </c>
      <c r="AL123" s="7" t="e">
        <f t="shared" si="116"/>
        <v>#VALUE!</v>
      </c>
      <c r="AM123" s="99" t="e">
        <f t="shared" si="117"/>
        <v>#VALUE!</v>
      </c>
      <c r="AN123" s="7" t="s">
        <v>4</v>
      </c>
      <c r="AO123" s="8">
        <v>0</v>
      </c>
      <c r="AP123" s="8">
        <v>0</v>
      </c>
      <c r="AQ123" s="8">
        <v>0</v>
      </c>
      <c r="AR123" s="8">
        <v>0</v>
      </c>
      <c r="AS123" s="9" t="s">
        <v>4</v>
      </c>
      <c r="AT123" s="72">
        <f t="shared" si="155"/>
        <v>0</v>
      </c>
      <c r="AU123" s="99">
        <f t="shared" si="81"/>
        <v>0</v>
      </c>
      <c r="AV123" s="7" t="s">
        <v>4</v>
      </c>
      <c r="AW123" s="8">
        <v>0</v>
      </c>
      <c r="AX123" s="8">
        <v>0</v>
      </c>
      <c r="AY123" s="8">
        <v>0</v>
      </c>
      <c r="AZ123" s="8">
        <v>0</v>
      </c>
      <c r="BA123" s="9" t="s">
        <v>4</v>
      </c>
      <c r="BB123" s="72">
        <f t="shared" si="177"/>
        <v>0</v>
      </c>
      <c r="BC123" s="102">
        <f t="shared" si="82"/>
        <v>0</v>
      </c>
      <c r="BD123" s="94"/>
      <c r="BE123" s="11"/>
      <c r="BF123" s="11"/>
      <c r="BG123" s="11">
        <v>4</v>
      </c>
      <c r="BH123" s="11">
        <v>4</v>
      </c>
      <c r="BI123" s="104"/>
      <c r="BJ123" s="106">
        <f t="shared" si="178"/>
        <v>8</v>
      </c>
      <c r="BK123" s="84">
        <f>SUMIF(наличие!E:E,E123,наличие!G:G)</f>
        <v>0</v>
      </c>
      <c r="BL123" s="85">
        <f t="shared" si="119"/>
        <v>0</v>
      </c>
      <c r="BM123" s="85">
        <f t="shared" si="120"/>
        <v>0</v>
      </c>
      <c r="BN123" s="111">
        <f>SUMIF(BP:BP,E123,BW:BW)</f>
        <v>0</v>
      </c>
    </row>
    <row r="124" spans="1:66" s="10" customFormat="1" ht="144" customHeight="1" x14ac:dyDescent="0.25">
      <c r="A124" s="11">
        <v>121</v>
      </c>
      <c r="B124" s="11" t="s">
        <v>3427</v>
      </c>
      <c r="C124" s="11" t="s">
        <v>4099</v>
      </c>
      <c r="D124" s="107" t="s">
        <v>4197</v>
      </c>
      <c r="E124" s="108" t="s">
        <v>4292</v>
      </c>
      <c r="F124" s="109" t="s">
        <v>2033</v>
      </c>
      <c r="G124" s="11" t="s">
        <v>4591</v>
      </c>
      <c r="H124" s="29"/>
      <c r="I124" s="14"/>
      <c r="J124" s="44">
        <v>23.07</v>
      </c>
      <c r="K124" s="64">
        <f>J124*1.15</f>
        <v>26.5305</v>
      </c>
      <c r="L124" s="123">
        <f>SUMIF(price!A:A,E124,price!D:D)</f>
        <v>0</v>
      </c>
      <c r="M124" s="124"/>
      <c r="N124" s="20">
        <f>M124*$K$1</f>
        <v>0</v>
      </c>
      <c r="O124" s="16">
        <f>(M124-K124)/K124</f>
        <v>-1</v>
      </c>
      <c r="P124" s="116">
        <f>ROUND(M124*0.55,1)</f>
        <v>0</v>
      </c>
      <c r="Q124" s="21">
        <f>P124*$I$1</f>
        <v>0</v>
      </c>
      <c r="R124" s="16">
        <f>(P124-K124)/K124</f>
        <v>-1</v>
      </c>
      <c r="S124" s="22">
        <f>ROUND(P124*0.8,1)</f>
        <v>0</v>
      </c>
      <c r="T124" s="27">
        <v>2304</v>
      </c>
      <c r="U124" s="21">
        <f>S124*$I$1</f>
        <v>0</v>
      </c>
      <c r="V124" s="189">
        <f>(S124-K124)/K124</f>
        <v>-1</v>
      </c>
      <c r="W124" s="196" t="s">
        <v>4</v>
      </c>
      <c r="X124" s="191" t="s">
        <v>4451</v>
      </c>
      <c r="Y124" s="191" t="s">
        <v>4451</v>
      </c>
      <c r="Z124" s="191" t="s">
        <v>4451</v>
      </c>
      <c r="AA124" s="191" t="s">
        <v>4451</v>
      </c>
      <c r="AB124" s="197" t="s">
        <v>4</v>
      </c>
      <c r="AC124" s="190">
        <f>SUM(W124:AB124)</f>
        <v>0</v>
      </c>
      <c r="AD124" s="73">
        <f>AC124*J124</f>
        <v>0</v>
      </c>
      <c r="AF124" s="7" t="s">
        <v>4</v>
      </c>
      <c r="AG124" s="8" t="e">
        <f t="shared" ref="AG124:AJ126" si="179">BE124+X124-AO124-AW124</f>
        <v>#VALUE!</v>
      </c>
      <c r="AH124" s="8" t="e">
        <f t="shared" si="179"/>
        <v>#VALUE!</v>
      </c>
      <c r="AI124" s="8" t="e">
        <f t="shared" si="179"/>
        <v>#VALUE!</v>
      </c>
      <c r="AJ124" s="8" t="e">
        <f t="shared" si="179"/>
        <v>#VALUE!</v>
      </c>
      <c r="AK124" s="9" t="s">
        <v>4</v>
      </c>
      <c r="AL124" s="7" t="e">
        <f>SUM(AF124:AK124)</f>
        <v>#VALUE!</v>
      </c>
      <c r="AM124" s="99" t="e">
        <f>AL124*K124</f>
        <v>#VALUE!</v>
      </c>
      <c r="AN124" s="7" t="s">
        <v>4</v>
      </c>
      <c r="AO124" s="8">
        <v>0</v>
      </c>
      <c r="AP124" s="8">
        <v>1</v>
      </c>
      <c r="AQ124" s="8">
        <v>1</v>
      </c>
      <c r="AR124" s="8">
        <v>1</v>
      </c>
      <c r="AS124" s="9" t="s">
        <v>4</v>
      </c>
      <c r="AT124" s="72">
        <f>SUM(AN124:AS124)</f>
        <v>3</v>
      </c>
      <c r="AU124" s="99">
        <f>AT124*J124</f>
        <v>69.210000000000008</v>
      </c>
      <c r="AV124" s="7" t="s">
        <v>4</v>
      </c>
      <c r="AW124" s="8">
        <v>0</v>
      </c>
      <c r="AX124" s="8">
        <v>0</v>
      </c>
      <c r="AY124" s="8">
        <v>0</v>
      </c>
      <c r="AZ124" s="8">
        <v>0</v>
      </c>
      <c r="BA124" s="9" t="s">
        <v>4</v>
      </c>
      <c r="BB124" s="72">
        <f t="shared" si="177"/>
        <v>0</v>
      </c>
      <c r="BC124" s="102">
        <f>BB124*J124</f>
        <v>0</v>
      </c>
      <c r="BD124" s="94"/>
      <c r="BE124" s="11"/>
      <c r="BF124" s="11">
        <v>1</v>
      </c>
      <c r="BG124" s="11"/>
      <c r="BH124" s="11"/>
      <c r="BI124" s="104"/>
      <c r="BJ124" s="106">
        <f>SUM(BD124:BI124)</f>
        <v>1</v>
      </c>
      <c r="BK124" s="84">
        <f>SUMIF(наличие!E:E,E124,наличие!G:G)</f>
        <v>0</v>
      </c>
      <c r="BL124" s="85">
        <f>AT124*N124</f>
        <v>0</v>
      </c>
      <c r="BM124" s="85">
        <f>BB124*N124</f>
        <v>0</v>
      </c>
      <c r="BN124" s="111">
        <f>SUMIF(BP:BP,E124,BW:BW)</f>
        <v>0</v>
      </c>
    </row>
    <row r="125" spans="1:66" s="10" customFormat="1" ht="144" customHeight="1" x14ac:dyDescent="0.25">
      <c r="A125" s="11">
        <v>122</v>
      </c>
      <c r="B125" s="11" t="s">
        <v>3427</v>
      </c>
      <c r="C125" s="11" t="s">
        <v>4099</v>
      </c>
      <c r="D125" s="107" t="s">
        <v>4197</v>
      </c>
      <c r="E125" s="108" t="s">
        <v>4292</v>
      </c>
      <c r="F125" s="109" t="s">
        <v>2030</v>
      </c>
      <c r="G125" s="11" t="s">
        <v>4592</v>
      </c>
      <c r="H125" s="29"/>
      <c r="I125" s="14"/>
      <c r="J125" s="44">
        <v>23.07</v>
      </c>
      <c r="K125" s="64">
        <f>J125*1.15</f>
        <v>26.5305</v>
      </c>
      <c r="L125" s="123">
        <f>SUMIF(price!A:A,E125,price!D:D)</f>
        <v>0</v>
      </c>
      <c r="M125" s="124"/>
      <c r="N125" s="20">
        <f>M125*$K$1</f>
        <v>0</v>
      </c>
      <c r="O125" s="16">
        <f>(M125-K125)/K125</f>
        <v>-1</v>
      </c>
      <c r="P125" s="116">
        <f>ROUND(M125*0.55,1)</f>
        <v>0</v>
      </c>
      <c r="Q125" s="21">
        <f>P125*$I$1</f>
        <v>0</v>
      </c>
      <c r="R125" s="16">
        <f>(P125-K125)/K125</f>
        <v>-1</v>
      </c>
      <c r="S125" s="22">
        <f>ROUND(P125*0.8,1)</f>
        <v>0</v>
      </c>
      <c r="T125" s="27">
        <v>2304</v>
      </c>
      <c r="U125" s="21">
        <f>S125*$I$1</f>
        <v>0</v>
      </c>
      <c r="V125" s="189">
        <f>(S125-K125)/K125</f>
        <v>-1</v>
      </c>
      <c r="W125" s="196" t="s">
        <v>4</v>
      </c>
      <c r="X125" s="191" t="s">
        <v>4451</v>
      </c>
      <c r="Y125" s="191" t="s">
        <v>4451</v>
      </c>
      <c r="Z125" s="191" t="s">
        <v>4451</v>
      </c>
      <c r="AA125" s="191" t="s">
        <v>4451</v>
      </c>
      <c r="AB125" s="197" t="s">
        <v>4</v>
      </c>
      <c r="AC125" s="190">
        <f>SUM(W125:AB125)</f>
        <v>0</v>
      </c>
      <c r="AD125" s="73">
        <f>AC125*J125</f>
        <v>0</v>
      </c>
      <c r="AF125" s="7" t="s">
        <v>4</v>
      </c>
      <c r="AG125" s="8" t="e">
        <f t="shared" si="179"/>
        <v>#VALUE!</v>
      </c>
      <c r="AH125" s="8" t="e">
        <f t="shared" si="179"/>
        <v>#VALUE!</v>
      </c>
      <c r="AI125" s="8" t="e">
        <f t="shared" si="179"/>
        <v>#VALUE!</v>
      </c>
      <c r="AJ125" s="8" t="e">
        <f t="shared" si="179"/>
        <v>#VALUE!</v>
      </c>
      <c r="AK125" s="9" t="s">
        <v>4</v>
      </c>
      <c r="AL125" s="7" t="e">
        <f>SUM(AF125:AK125)</f>
        <v>#VALUE!</v>
      </c>
      <c r="AM125" s="99" t="e">
        <f>AL125*K125</f>
        <v>#VALUE!</v>
      </c>
      <c r="AN125" s="7" t="s">
        <v>4</v>
      </c>
      <c r="AO125" s="8">
        <v>0</v>
      </c>
      <c r="AP125" s="8">
        <v>0</v>
      </c>
      <c r="AQ125" s="8">
        <v>0</v>
      </c>
      <c r="AR125" s="8">
        <v>0</v>
      </c>
      <c r="AS125" s="9" t="s">
        <v>4</v>
      </c>
      <c r="AT125" s="72">
        <f>SUM(AN125:AS125)</f>
        <v>0</v>
      </c>
      <c r="AU125" s="99">
        <f>AT125*J125</f>
        <v>0</v>
      </c>
      <c r="AV125" s="7" t="s">
        <v>4</v>
      </c>
      <c r="AW125" s="8">
        <v>0</v>
      </c>
      <c r="AX125" s="8">
        <v>0</v>
      </c>
      <c r="AY125" s="8">
        <v>0</v>
      </c>
      <c r="AZ125" s="8">
        <v>0</v>
      </c>
      <c r="BA125" s="9" t="s">
        <v>4</v>
      </c>
      <c r="BB125" s="72">
        <f t="shared" si="177"/>
        <v>0</v>
      </c>
      <c r="BC125" s="102">
        <f>BB125*J125</f>
        <v>0</v>
      </c>
      <c r="BD125" s="94"/>
      <c r="BE125" s="11"/>
      <c r="BF125" s="11"/>
      <c r="BG125" s="11"/>
      <c r="BH125" s="11"/>
      <c r="BI125" s="104"/>
      <c r="BJ125" s="106">
        <f>SUM(BD125:BI125)</f>
        <v>0</v>
      </c>
      <c r="BK125" s="84">
        <f>SUMIF(наличие!E:E,E125,наличие!G:G)</f>
        <v>0</v>
      </c>
      <c r="BL125" s="85">
        <f>AT125*N125</f>
        <v>0</v>
      </c>
      <c r="BM125" s="85">
        <f>BB125*N125</f>
        <v>0</v>
      </c>
      <c r="BN125" s="111">
        <f>SUMIF(BP:BP,E125,BW:BW)</f>
        <v>0</v>
      </c>
    </row>
    <row r="126" spans="1:66" s="10" customFormat="1" ht="144" customHeight="1" x14ac:dyDescent="0.25">
      <c r="A126" s="11">
        <v>123</v>
      </c>
      <c r="B126" s="11" t="s">
        <v>3427</v>
      </c>
      <c r="C126" s="11" t="s">
        <v>4099</v>
      </c>
      <c r="D126" s="107" t="s">
        <v>4197</v>
      </c>
      <c r="E126" s="108" t="s">
        <v>4292</v>
      </c>
      <c r="F126" s="109" t="s">
        <v>8</v>
      </c>
      <c r="G126" s="11" t="s">
        <v>4593</v>
      </c>
      <c r="H126" s="29"/>
      <c r="I126" s="14"/>
      <c r="J126" s="44">
        <v>23.07</v>
      </c>
      <c r="K126" s="64">
        <f>J126*1.15</f>
        <v>26.5305</v>
      </c>
      <c r="L126" s="123">
        <f>SUMIF(price!A:A,E126,price!D:D)</f>
        <v>0</v>
      </c>
      <c r="M126" s="124"/>
      <c r="N126" s="20">
        <f>M126*$K$1</f>
        <v>0</v>
      </c>
      <c r="O126" s="16">
        <f>(M126-K126)/K126</f>
        <v>-1</v>
      </c>
      <c r="P126" s="116">
        <f>ROUND(M126*0.55,1)</f>
        <v>0</v>
      </c>
      <c r="Q126" s="21">
        <f>P126*$I$1</f>
        <v>0</v>
      </c>
      <c r="R126" s="16">
        <f>(P126-K126)/K126</f>
        <v>-1</v>
      </c>
      <c r="S126" s="22">
        <f>ROUND(P126*0.8,1)</f>
        <v>0</v>
      </c>
      <c r="T126" s="27">
        <v>2304</v>
      </c>
      <c r="U126" s="21">
        <f>S126*$I$1</f>
        <v>0</v>
      </c>
      <c r="V126" s="189">
        <f>(S126-K126)/K126</f>
        <v>-1</v>
      </c>
      <c r="W126" s="196" t="s">
        <v>4</v>
      </c>
      <c r="X126" s="191" t="s">
        <v>4451</v>
      </c>
      <c r="Y126" s="191" t="s">
        <v>4451</v>
      </c>
      <c r="Z126" s="191" t="s">
        <v>4451</v>
      </c>
      <c r="AA126" s="191" t="s">
        <v>4451</v>
      </c>
      <c r="AB126" s="197" t="s">
        <v>4</v>
      </c>
      <c r="AC126" s="190">
        <f>SUM(W126:AB126)</f>
        <v>0</v>
      </c>
      <c r="AD126" s="73">
        <f>AC126*J126</f>
        <v>0</v>
      </c>
      <c r="AF126" s="7" t="s">
        <v>4</v>
      </c>
      <c r="AG126" s="8" t="e">
        <f t="shared" si="179"/>
        <v>#VALUE!</v>
      </c>
      <c r="AH126" s="8" t="e">
        <f t="shared" si="179"/>
        <v>#VALUE!</v>
      </c>
      <c r="AI126" s="8" t="e">
        <f t="shared" si="179"/>
        <v>#VALUE!</v>
      </c>
      <c r="AJ126" s="8" t="e">
        <f t="shared" si="179"/>
        <v>#VALUE!</v>
      </c>
      <c r="AK126" s="9" t="s">
        <v>4</v>
      </c>
      <c r="AL126" s="7" t="e">
        <f>SUM(AF126:AK126)</f>
        <v>#VALUE!</v>
      </c>
      <c r="AM126" s="99" t="e">
        <f>AL126*K126</f>
        <v>#VALUE!</v>
      </c>
      <c r="AN126" s="7" t="s">
        <v>4</v>
      </c>
      <c r="AO126" s="8">
        <v>0</v>
      </c>
      <c r="AP126" s="8">
        <v>0</v>
      </c>
      <c r="AQ126" s="8">
        <v>0</v>
      </c>
      <c r="AR126" s="8">
        <v>0</v>
      </c>
      <c r="AS126" s="9" t="s">
        <v>4</v>
      </c>
      <c r="AT126" s="72">
        <f>SUM(AN126:AS126)</f>
        <v>0</v>
      </c>
      <c r="AU126" s="99">
        <f>AT126*J126</f>
        <v>0</v>
      </c>
      <c r="AV126" s="7" t="s">
        <v>4</v>
      </c>
      <c r="AW126" s="8">
        <v>0</v>
      </c>
      <c r="AX126" s="8">
        <v>0</v>
      </c>
      <c r="AY126" s="8">
        <v>0</v>
      </c>
      <c r="AZ126" s="8">
        <v>0</v>
      </c>
      <c r="BA126" s="9" t="s">
        <v>4</v>
      </c>
      <c r="BB126" s="72">
        <f t="shared" si="177"/>
        <v>0</v>
      </c>
      <c r="BC126" s="102">
        <f>BB126*J126</f>
        <v>0</v>
      </c>
      <c r="BD126" s="94"/>
      <c r="BE126" s="11"/>
      <c r="BF126" s="11"/>
      <c r="BG126" s="11"/>
      <c r="BH126" s="11"/>
      <c r="BI126" s="104"/>
      <c r="BJ126" s="106">
        <f>SUM(BD126:BI126)</f>
        <v>0</v>
      </c>
      <c r="BK126" s="84">
        <f>SUMIF(наличие!E:E,E126,наличие!G:G)</f>
        <v>0</v>
      </c>
      <c r="BL126" s="85">
        <f>AT126*N126</f>
        <v>0</v>
      </c>
      <c r="BM126" s="85">
        <f>BB126*N126</f>
        <v>0</v>
      </c>
      <c r="BN126" s="111">
        <f>SUMIF(BP:BP,E126,BW:BW)</f>
        <v>0</v>
      </c>
    </row>
    <row r="127" spans="1:66" s="10" customFormat="1" ht="144" customHeight="1" x14ac:dyDescent="0.25">
      <c r="A127" s="11">
        <v>124</v>
      </c>
      <c r="B127" s="11" t="s">
        <v>3427</v>
      </c>
      <c r="C127" s="11" t="s">
        <v>4099</v>
      </c>
      <c r="D127" s="107" t="s">
        <v>4197</v>
      </c>
      <c r="E127" s="108" t="s">
        <v>4292</v>
      </c>
      <c r="F127" s="109" t="s">
        <v>4395</v>
      </c>
      <c r="G127" s="11" t="s">
        <v>4594</v>
      </c>
      <c r="H127" s="29"/>
      <c r="I127" s="14"/>
      <c r="J127" s="44">
        <v>23.07</v>
      </c>
      <c r="K127" s="64">
        <f t="shared" si="106"/>
        <v>26.5305</v>
      </c>
      <c r="L127" s="123">
        <f>SUMIF(price!A:A,E127,price!D:D)</f>
        <v>0</v>
      </c>
      <c r="M127" s="124"/>
      <c r="N127" s="20">
        <f t="shared" ref="N127:N147" si="180">M127*$K$1</f>
        <v>0</v>
      </c>
      <c r="O127" s="16">
        <f t="shared" ref="O127:O154" si="181">(M127-K127)/K127</f>
        <v>-1</v>
      </c>
      <c r="P127" s="116">
        <f t="shared" ref="P127:P154" si="182">ROUND(M127*0.55,1)</f>
        <v>0</v>
      </c>
      <c r="Q127" s="21">
        <f t="shared" si="150"/>
        <v>0</v>
      </c>
      <c r="R127" s="16">
        <f t="shared" ref="R127:R154" si="183">(P127-K127)/K127</f>
        <v>-1</v>
      </c>
      <c r="S127" s="22">
        <f t="shared" ref="S127:S154" si="184">ROUND(P127*0.8,1)</f>
        <v>0</v>
      </c>
      <c r="T127" s="27">
        <v>5263</v>
      </c>
      <c r="U127" s="21">
        <f t="shared" ref="U127:U154" si="185">S127*$I$1</f>
        <v>0</v>
      </c>
      <c r="V127" s="189">
        <f t="shared" ref="V127:V154" si="186">(S127-K127)/K127</f>
        <v>-1</v>
      </c>
      <c r="W127" s="196" t="s">
        <v>4</v>
      </c>
      <c r="X127" s="191" t="s">
        <v>4451</v>
      </c>
      <c r="Y127" s="191" t="s">
        <v>4451</v>
      </c>
      <c r="Z127" s="191" t="s">
        <v>4451</v>
      </c>
      <c r="AA127" s="191" t="s">
        <v>4451</v>
      </c>
      <c r="AB127" s="197" t="s">
        <v>4</v>
      </c>
      <c r="AC127" s="190">
        <f t="shared" ref="AC127:AC154" si="187">SUM(W127:AB127)</f>
        <v>0</v>
      </c>
      <c r="AD127" s="73">
        <f t="shared" si="80"/>
        <v>0</v>
      </c>
      <c r="AF127" s="7" t="s">
        <v>4</v>
      </c>
      <c r="AG127" s="8" t="e">
        <f t="shared" si="151"/>
        <v>#VALUE!</v>
      </c>
      <c r="AH127" s="8" t="e">
        <f t="shared" si="152"/>
        <v>#VALUE!</v>
      </c>
      <c r="AI127" s="8" t="e">
        <f t="shared" si="153"/>
        <v>#VALUE!</v>
      </c>
      <c r="AJ127" s="8" t="e">
        <f t="shared" si="154"/>
        <v>#VALUE!</v>
      </c>
      <c r="AK127" s="9" t="s">
        <v>4</v>
      </c>
      <c r="AL127" s="7" t="e">
        <f t="shared" ref="AL127:AL154" si="188">SUM(AF127:AK127)</f>
        <v>#VALUE!</v>
      </c>
      <c r="AM127" s="99" t="e">
        <f t="shared" ref="AM127:AM154" si="189">AL127*K127</f>
        <v>#VALUE!</v>
      </c>
      <c r="AN127" s="7" t="s">
        <v>4</v>
      </c>
      <c r="AO127" s="8">
        <v>0</v>
      </c>
      <c r="AP127" s="8">
        <v>0</v>
      </c>
      <c r="AQ127" s="8">
        <v>0</v>
      </c>
      <c r="AR127" s="8">
        <v>0</v>
      </c>
      <c r="AS127" s="9" t="s">
        <v>4</v>
      </c>
      <c r="AT127" s="72">
        <f t="shared" si="155"/>
        <v>0</v>
      </c>
      <c r="AU127" s="99">
        <f t="shared" si="81"/>
        <v>0</v>
      </c>
      <c r="AV127" s="7" t="s">
        <v>4</v>
      </c>
      <c r="AW127" s="8">
        <v>0</v>
      </c>
      <c r="AX127" s="8">
        <v>0</v>
      </c>
      <c r="AY127" s="8">
        <v>0</v>
      </c>
      <c r="AZ127" s="8">
        <v>0</v>
      </c>
      <c r="BA127" s="9" t="s">
        <v>4</v>
      </c>
      <c r="BB127" s="72">
        <f t="shared" ref="BB127:BB157" si="190">SUM(AV127:BA127)</f>
        <v>0</v>
      </c>
      <c r="BC127" s="102">
        <f t="shared" si="82"/>
        <v>0</v>
      </c>
      <c r="BD127" s="94"/>
      <c r="BE127" s="11"/>
      <c r="BF127" s="11">
        <v>1</v>
      </c>
      <c r="BG127" s="11"/>
      <c r="BH127" s="11"/>
      <c r="BI127" s="104"/>
      <c r="BJ127" s="106">
        <f t="shared" si="178"/>
        <v>1</v>
      </c>
      <c r="BK127" s="84">
        <f>SUMIF(наличие!E:E,E127,наличие!G:G)</f>
        <v>0</v>
      </c>
      <c r="BL127" s="85">
        <f t="shared" ref="BL127:BL154" si="191">AT127*N127</f>
        <v>0</v>
      </c>
      <c r="BM127" s="85">
        <f t="shared" ref="BM127:BM154" si="192">BB127*N127</f>
        <v>0</v>
      </c>
      <c r="BN127" s="111">
        <f>SUMIF(BP:BP,E127,BW:BW)</f>
        <v>0</v>
      </c>
    </row>
    <row r="128" spans="1:66" s="10" customFormat="1" ht="144" customHeight="1" x14ac:dyDescent="0.25">
      <c r="A128" s="11">
        <v>125</v>
      </c>
      <c r="B128" s="11" t="s">
        <v>3427</v>
      </c>
      <c r="C128" s="11" t="s">
        <v>4099</v>
      </c>
      <c r="D128" s="107" t="s">
        <v>4197</v>
      </c>
      <c r="E128" s="108" t="s">
        <v>4292</v>
      </c>
      <c r="F128" s="109" t="s">
        <v>4391</v>
      </c>
      <c r="G128" s="11" t="s">
        <v>4595</v>
      </c>
      <c r="H128" s="29"/>
      <c r="I128" s="14"/>
      <c r="J128" s="44">
        <v>23.07</v>
      </c>
      <c r="K128" s="64">
        <f t="shared" si="106"/>
        <v>26.5305</v>
      </c>
      <c r="L128" s="123">
        <f>SUMIF(price!A:A,E128,price!D:D)</f>
        <v>0</v>
      </c>
      <c r="M128" s="124"/>
      <c r="N128" s="20">
        <f t="shared" si="180"/>
        <v>0</v>
      </c>
      <c r="O128" s="16">
        <f t="shared" si="181"/>
        <v>-1</v>
      </c>
      <c r="P128" s="116">
        <f t="shared" si="182"/>
        <v>0</v>
      </c>
      <c r="Q128" s="21">
        <f t="shared" si="150"/>
        <v>0</v>
      </c>
      <c r="R128" s="16">
        <f t="shared" si="183"/>
        <v>-1</v>
      </c>
      <c r="S128" s="22">
        <f t="shared" si="184"/>
        <v>0</v>
      </c>
      <c r="T128" s="27">
        <v>5263</v>
      </c>
      <c r="U128" s="21">
        <f t="shared" si="185"/>
        <v>0</v>
      </c>
      <c r="V128" s="189">
        <f t="shared" si="186"/>
        <v>-1</v>
      </c>
      <c r="W128" s="196" t="s">
        <v>4</v>
      </c>
      <c r="X128" s="191" t="s">
        <v>4451</v>
      </c>
      <c r="Y128" s="191" t="s">
        <v>4451</v>
      </c>
      <c r="Z128" s="191" t="s">
        <v>4451</v>
      </c>
      <c r="AA128" s="191" t="s">
        <v>4451</v>
      </c>
      <c r="AB128" s="197" t="s">
        <v>4</v>
      </c>
      <c r="AC128" s="190">
        <f t="shared" si="187"/>
        <v>0</v>
      </c>
      <c r="AD128" s="73">
        <f t="shared" si="80"/>
        <v>0</v>
      </c>
      <c r="AF128" s="7" t="s">
        <v>4</v>
      </c>
      <c r="AG128" s="8" t="e">
        <f t="shared" si="151"/>
        <v>#VALUE!</v>
      </c>
      <c r="AH128" s="8" t="e">
        <f t="shared" si="152"/>
        <v>#VALUE!</v>
      </c>
      <c r="AI128" s="8" t="e">
        <f t="shared" si="153"/>
        <v>#VALUE!</v>
      </c>
      <c r="AJ128" s="8" t="e">
        <f t="shared" si="154"/>
        <v>#VALUE!</v>
      </c>
      <c r="AK128" s="9" t="s">
        <v>4</v>
      </c>
      <c r="AL128" s="7" t="e">
        <f t="shared" si="188"/>
        <v>#VALUE!</v>
      </c>
      <c r="AM128" s="99" t="e">
        <f t="shared" si="189"/>
        <v>#VALUE!</v>
      </c>
      <c r="AN128" s="7" t="s">
        <v>4</v>
      </c>
      <c r="AO128" s="8">
        <v>0</v>
      </c>
      <c r="AP128" s="8">
        <v>1</v>
      </c>
      <c r="AQ128" s="8">
        <v>1</v>
      </c>
      <c r="AR128" s="8">
        <v>0</v>
      </c>
      <c r="AS128" s="9" t="s">
        <v>4</v>
      </c>
      <c r="AT128" s="72">
        <f t="shared" si="155"/>
        <v>2</v>
      </c>
      <c r="AU128" s="99">
        <f t="shared" si="81"/>
        <v>46.14</v>
      </c>
      <c r="AV128" s="7" t="s">
        <v>4</v>
      </c>
      <c r="AW128" s="8">
        <v>0</v>
      </c>
      <c r="AX128" s="8">
        <v>0</v>
      </c>
      <c r="AY128" s="8">
        <v>0</v>
      </c>
      <c r="AZ128" s="8">
        <v>0</v>
      </c>
      <c r="BA128" s="9" t="s">
        <v>4</v>
      </c>
      <c r="BB128" s="72">
        <f t="shared" si="190"/>
        <v>0</v>
      </c>
      <c r="BC128" s="102">
        <f t="shared" si="82"/>
        <v>0</v>
      </c>
      <c r="BD128" s="94"/>
      <c r="BE128" s="11">
        <v>2</v>
      </c>
      <c r="BF128" s="11">
        <v>3</v>
      </c>
      <c r="BG128" s="11">
        <v>2</v>
      </c>
      <c r="BH128" s="11">
        <v>1</v>
      </c>
      <c r="BI128" s="104"/>
      <c r="BJ128" s="106">
        <f t="shared" si="178"/>
        <v>8</v>
      </c>
      <c r="BK128" s="84">
        <f>SUMIF(наличие!E:E,E128,наличие!G:G)</f>
        <v>0</v>
      </c>
      <c r="BL128" s="85">
        <f t="shared" si="191"/>
        <v>0</v>
      </c>
      <c r="BM128" s="85">
        <f t="shared" si="192"/>
        <v>0</v>
      </c>
      <c r="BN128" s="111">
        <f>SUMIF(BP:BP,E128,BW:BW)</f>
        <v>0</v>
      </c>
    </row>
    <row r="129" spans="1:66" s="10" customFormat="1" ht="144" customHeight="1" x14ac:dyDescent="0.25">
      <c r="A129" s="11">
        <v>126</v>
      </c>
      <c r="B129" s="11" t="s">
        <v>3427</v>
      </c>
      <c r="C129" s="11" t="s">
        <v>4099</v>
      </c>
      <c r="D129" s="107" t="s">
        <v>4197</v>
      </c>
      <c r="E129" s="108" t="s">
        <v>4292</v>
      </c>
      <c r="F129" s="109" t="s">
        <v>4379</v>
      </c>
      <c r="G129" s="11" t="s">
        <v>4596</v>
      </c>
      <c r="H129" s="29"/>
      <c r="I129" s="14"/>
      <c r="J129" s="44">
        <v>23.07</v>
      </c>
      <c r="K129" s="64">
        <f t="shared" si="106"/>
        <v>26.5305</v>
      </c>
      <c r="L129" s="123">
        <f>SUMIF(price!A:A,E129,price!D:D)</f>
        <v>0</v>
      </c>
      <c r="M129" s="124"/>
      <c r="N129" s="20">
        <f t="shared" si="180"/>
        <v>0</v>
      </c>
      <c r="O129" s="16">
        <f t="shared" si="181"/>
        <v>-1</v>
      </c>
      <c r="P129" s="116">
        <f t="shared" si="182"/>
        <v>0</v>
      </c>
      <c r="Q129" s="21">
        <f t="shared" si="150"/>
        <v>0</v>
      </c>
      <c r="R129" s="16">
        <f t="shared" si="183"/>
        <v>-1</v>
      </c>
      <c r="S129" s="22">
        <f t="shared" si="184"/>
        <v>0</v>
      </c>
      <c r="T129" s="27">
        <v>5263</v>
      </c>
      <c r="U129" s="21">
        <f t="shared" si="185"/>
        <v>0</v>
      </c>
      <c r="V129" s="189">
        <f t="shared" si="186"/>
        <v>-1</v>
      </c>
      <c r="W129" s="196" t="s">
        <v>4</v>
      </c>
      <c r="X129" s="191" t="s">
        <v>4451</v>
      </c>
      <c r="Y129" s="191" t="s">
        <v>4451</v>
      </c>
      <c r="Z129" s="191" t="s">
        <v>4451</v>
      </c>
      <c r="AA129" s="191" t="s">
        <v>4451</v>
      </c>
      <c r="AB129" s="197" t="s">
        <v>4</v>
      </c>
      <c r="AC129" s="190">
        <f t="shared" si="187"/>
        <v>0</v>
      </c>
      <c r="AD129" s="73">
        <f t="shared" si="80"/>
        <v>0</v>
      </c>
      <c r="AF129" s="7" t="s">
        <v>4</v>
      </c>
      <c r="AG129" s="8" t="e">
        <f t="shared" si="151"/>
        <v>#VALUE!</v>
      </c>
      <c r="AH129" s="8" t="e">
        <f t="shared" si="152"/>
        <v>#VALUE!</v>
      </c>
      <c r="AI129" s="8" t="e">
        <f t="shared" si="153"/>
        <v>#VALUE!</v>
      </c>
      <c r="AJ129" s="8" t="e">
        <f t="shared" si="154"/>
        <v>#VALUE!</v>
      </c>
      <c r="AK129" s="9" t="s">
        <v>4</v>
      </c>
      <c r="AL129" s="7" t="e">
        <f t="shared" si="188"/>
        <v>#VALUE!</v>
      </c>
      <c r="AM129" s="99" t="e">
        <f t="shared" si="189"/>
        <v>#VALUE!</v>
      </c>
      <c r="AN129" s="7" t="s">
        <v>4</v>
      </c>
      <c r="AO129" s="8">
        <v>0</v>
      </c>
      <c r="AP129" s="8">
        <v>0</v>
      </c>
      <c r="AQ129" s="8">
        <v>0</v>
      </c>
      <c r="AR129" s="8">
        <v>0</v>
      </c>
      <c r="AS129" s="9" t="s">
        <v>4</v>
      </c>
      <c r="AT129" s="72">
        <f t="shared" si="155"/>
        <v>0</v>
      </c>
      <c r="AU129" s="99">
        <f t="shared" si="81"/>
        <v>0</v>
      </c>
      <c r="AV129" s="7" t="s">
        <v>4</v>
      </c>
      <c r="AW129" s="8">
        <v>0</v>
      </c>
      <c r="AX129" s="8">
        <v>0</v>
      </c>
      <c r="AY129" s="8">
        <v>0</v>
      </c>
      <c r="AZ129" s="8">
        <v>0</v>
      </c>
      <c r="BA129" s="9" t="s">
        <v>4</v>
      </c>
      <c r="BB129" s="72">
        <f t="shared" si="190"/>
        <v>0</v>
      </c>
      <c r="BC129" s="102">
        <f t="shared" si="82"/>
        <v>0</v>
      </c>
      <c r="BD129" s="94"/>
      <c r="BE129" s="11">
        <v>1</v>
      </c>
      <c r="BF129" s="11">
        <v>2</v>
      </c>
      <c r="BG129" s="11">
        <v>2</v>
      </c>
      <c r="BH129" s="11">
        <v>1</v>
      </c>
      <c r="BI129" s="104"/>
      <c r="BJ129" s="106">
        <f t="shared" si="178"/>
        <v>6</v>
      </c>
      <c r="BK129" s="84">
        <f>SUMIF(наличие!E:E,E129,наличие!G:G)</f>
        <v>0</v>
      </c>
      <c r="BL129" s="85">
        <f t="shared" si="191"/>
        <v>0</v>
      </c>
      <c r="BM129" s="85">
        <f t="shared" si="192"/>
        <v>0</v>
      </c>
      <c r="BN129" s="111">
        <f>SUMIF(BP:BP,E129,BW:BW)</f>
        <v>0</v>
      </c>
    </row>
    <row r="130" spans="1:66" s="10" customFormat="1" ht="120.4" customHeight="1" x14ac:dyDescent="0.25">
      <c r="A130" s="11">
        <v>127</v>
      </c>
      <c r="B130" s="11" t="s">
        <v>3427</v>
      </c>
      <c r="C130" s="11" t="s">
        <v>4100</v>
      </c>
      <c r="D130" s="107" t="s">
        <v>4198</v>
      </c>
      <c r="E130" s="108" t="s">
        <v>4293</v>
      </c>
      <c r="F130" s="109" t="s">
        <v>5</v>
      </c>
      <c r="G130" s="11" t="s">
        <v>4597</v>
      </c>
      <c r="H130" s="29"/>
      <c r="I130" s="14"/>
      <c r="J130" s="44">
        <v>22.12</v>
      </c>
      <c r="K130" s="64">
        <f t="shared" si="106"/>
        <v>25.437999999999999</v>
      </c>
      <c r="L130" s="123">
        <f>SUMIF(price!A:A,E130,price!D:D)</f>
        <v>0</v>
      </c>
      <c r="M130" s="124"/>
      <c r="N130" s="20">
        <f t="shared" si="180"/>
        <v>0</v>
      </c>
      <c r="O130" s="16">
        <f t="shared" si="181"/>
        <v>-1</v>
      </c>
      <c r="P130" s="116">
        <f t="shared" si="182"/>
        <v>0</v>
      </c>
      <c r="Q130" s="21">
        <f t="shared" si="150"/>
        <v>0</v>
      </c>
      <c r="R130" s="16">
        <f t="shared" si="183"/>
        <v>-1</v>
      </c>
      <c r="S130" s="22">
        <f t="shared" si="184"/>
        <v>0</v>
      </c>
      <c r="T130" s="27">
        <v>5263</v>
      </c>
      <c r="U130" s="21">
        <f t="shared" si="185"/>
        <v>0</v>
      </c>
      <c r="V130" s="189">
        <f t="shared" si="186"/>
        <v>-1</v>
      </c>
      <c r="W130" s="196" t="s">
        <v>4</v>
      </c>
      <c r="X130" s="191" t="s">
        <v>4451</v>
      </c>
      <c r="Y130" s="191" t="s">
        <v>4451</v>
      </c>
      <c r="Z130" s="191" t="s">
        <v>4451</v>
      </c>
      <c r="AA130" s="191" t="s">
        <v>4451</v>
      </c>
      <c r="AB130" s="197" t="s">
        <v>4</v>
      </c>
      <c r="AC130" s="190">
        <f t="shared" si="187"/>
        <v>0</v>
      </c>
      <c r="AD130" s="73">
        <f t="shared" si="80"/>
        <v>0</v>
      </c>
      <c r="AF130" s="7" t="s">
        <v>4</v>
      </c>
      <c r="AG130" s="8" t="e">
        <f t="shared" si="151"/>
        <v>#VALUE!</v>
      </c>
      <c r="AH130" s="8" t="e">
        <f t="shared" si="152"/>
        <v>#VALUE!</v>
      </c>
      <c r="AI130" s="8" t="e">
        <f t="shared" si="153"/>
        <v>#VALUE!</v>
      </c>
      <c r="AJ130" s="8" t="e">
        <f t="shared" si="154"/>
        <v>#VALUE!</v>
      </c>
      <c r="AK130" s="9" t="s">
        <v>4</v>
      </c>
      <c r="AL130" s="7" t="e">
        <f t="shared" si="188"/>
        <v>#VALUE!</v>
      </c>
      <c r="AM130" s="99" t="e">
        <f t="shared" si="189"/>
        <v>#VALUE!</v>
      </c>
      <c r="AN130" s="7" t="s">
        <v>4</v>
      </c>
      <c r="AO130" s="8">
        <v>0</v>
      </c>
      <c r="AP130" s="8">
        <v>1</v>
      </c>
      <c r="AQ130" s="8">
        <v>1</v>
      </c>
      <c r="AR130" s="8">
        <v>0</v>
      </c>
      <c r="AS130" s="9" t="s">
        <v>4</v>
      </c>
      <c r="AT130" s="72">
        <f t="shared" si="155"/>
        <v>2</v>
      </c>
      <c r="AU130" s="99">
        <f t="shared" si="81"/>
        <v>44.24</v>
      </c>
      <c r="AV130" s="7" t="s">
        <v>4</v>
      </c>
      <c r="AW130" s="8">
        <v>0</v>
      </c>
      <c r="AX130" s="8">
        <v>0</v>
      </c>
      <c r="AY130" s="8">
        <v>0</v>
      </c>
      <c r="AZ130" s="8">
        <v>0</v>
      </c>
      <c r="BA130" s="9" t="s">
        <v>4</v>
      </c>
      <c r="BB130" s="72">
        <f t="shared" si="190"/>
        <v>0</v>
      </c>
      <c r="BC130" s="102">
        <f t="shared" si="82"/>
        <v>0</v>
      </c>
      <c r="BD130" s="94"/>
      <c r="BE130" s="11">
        <v>2</v>
      </c>
      <c r="BF130" s="11">
        <v>3</v>
      </c>
      <c r="BG130" s="11">
        <v>4</v>
      </c>
      <c r="BH130" s="11">
        <v>4</v>
      </c>
      <c r="BI130" s="104"/>
      <c r="BJ130" s="106">
        <f t="shared" si="178"/>
        <v>13</v>
      </c>
      <c r="BK130" s="84">
        <f>SUMIF(наличие!E:E,E130,наличие!G:G)</f>
        <v>0</v>
      </c>
      <c r="BL130" s="85">
        <f t="shared" si="191"/>
        <v>0</v>
      </c>
      <c r="BM130" s="85">
        <f t="shared" si="192"/>
        <v>0</v>
      </c>
      <c r="BN130" s="111">
        <f>SUMIF(BP:BP,E130,BW:BW)</f>
        <v>0</v>
      </c>
    </row>
    <row r="131" spans="1:66" s="10" customFormat="1" ht="118.7" customHeight="1" x14ac:dyDescent="0.25">
      <c r="A131" s="11">
        <v>128</v>
      </c>
      <c r="B131" s="11" t="s">
        <v>3427</v>
      </c>
      <c r="C131" s="11" t="s">
        <v>4100</v>
      </c>
      <c r="D131" s="107" t="s">
        <v>4198</v>
      </c>
      <c r="E131" s="108" t="s">
        <v>4293</v>
      </c>
      <c r="F131" s="109" t="s">
        <v>2035</v>
      </c>
      <c r="G131" s="11" t="s">
        <v>4598</v>
      </c>
      <c r="H131" s="29"/>
      <c r="I131" s="14"/>
      <c r="J131" s="44">
        <v>22.12</v>
      </c>
      <c r="K131" s="64">
        <f t="shared" si="106"/>
        <v>25.437999999999999</v>
      </c>
      <c r="L131" s="123">
        <f>SUMIF(price!A:A,E131,price!D:D)</f>
        <v>0</v>
      </c>
      <c r="M131" s="124"/>
      <c r="N131" s="20">
        <f t="shared" si="180"/>
        <v>0</v>
      </c>
      <c r="O131" s="16">
        <f t="shared" si="181"/>
        <v>-1</v>
      </c>
      <c r="P131" s="116">
        <f t="shared" si="182"/>
        <v>0</v>
      </c>
      <c r="Q131" s="21">
        <f t="shared" si="150"/>
        <v>0</v>
      </c>
      <c r="R131" s="16">
        <f t="shared" si="183"/>
        <v>-1</v>
      </c>
      <c r="S131" s="22">
        <f t="shared" si="184"/>
        <v>0</v>
      </c>
      <c r="T131" s="27">
        <v>2304</v>
      </c>
      <c r="U131" s="21">
        <f t="shared" si="185"/>
        <v>0</v>
      </c>
      <c r="V131" s="189">
        <f t="shared" si="186"/>
        <v>-1</v>
      </c>
      <c r="W131" s="196" t="s">
        <v>4</v>
      </c>
      <c r="X131" s="191" t="s">
        <v>4451</v>
      </c>
      <c r="Y131" s="191" t="s">
        <v>4451</v>
      </c>
      <c r="Z131" s="191" t="s">
        <v>4451</v>
      </c>
      <c r="AA131" s="191" t="s">
        <v>4451</v>
      </c>
      <c r="AB131" s="197" t="s">
        <v>4</v>
      </c>
      <c r="AC131" s="190">
        <f t="shared" si="187"/>
        <v>0</v>
      </c>
      <c r="AD131" s="73">
        <f t="shared" si="80"/>
        <v>0</v>
      </c>
      <c r="AF131" s="7" t="s">
        <v>4</v>
      </c>
      <c r="AG131" s="8" t="e">
        <f t="shared" si="151"/>
        <v>#VALUE!</v>
      </c>
      <c r="AH131" s="8" t="e">
        <f t="shared" si="152"/>
        <v>#VALUE!</v>
      </c>
      <c r="AI131" s="8" t="e">
        <f t="shared" si="153"/>
        <v>#VALUE!</v>
      </c>
      <c r="AJ131" s="8" t="e">
        <f t="shared" si="154"/>
        <v>#VALUE!</v>
      </c>
      <c r="AK131" s="9" t="s">
        <v>4</v>
      </c>
      <c r="AL131" s="7" t="e">
        <f t="shared" si="188"/>
        <v>#VALUE!</v>
      </c>
      <c r="AM131" s="99" t="e">
        <f t="shared" si="189"/>
        <v>#VALUE!</v>
      </c>
      <c r="AN131" s="7" t="s">
        <v>4</v>
      </c>
      <c r="AO131" s="8">
        <v>0</v>
      </c>
      <c r="AP131" s="8">
        <v>1</v>
      </c>
      <c r="AQ131" s="8">
        <v>2</v>
      </c>
      <c r="AR131" s="8">
        <v>1</v>
      </c>
      <c r="AS131" s="9" t="s">
        <v>4</v>
      </c>
      <c r="AT131" s="72">
        <f t="shared" si="155"/>
        <v>4</v>
      </c>
      <c r="AU131" s="99">
        <f t="shared" si="81"/>
        <v>88.48</v>
      </c>
      <c r="AV131" s="7" t="s">
        <v>4</v>
      </c>
      <c r="AW131" s="8">
        <v>0</v>
      </c>
      <c r="AX131" s="8">
        <v>0</v>
      </c>
      <c r="AY131" s="8">
        <v>0</v>
      </c>
      <c r="AZ131" s="8">
        <v>0</v>
      </c>
      <c r="BA131" s="9" t="s">
        <v>4</v>
      </c>
      <c r="BB131" s="72">
        <f t="shared" si="190"/>
        <v>0</v>
      </c>
      <c r="BC131" s="102">
        <f t="shared" si="82"/>
        <v>0</v>
      </c>
      <c r="BD131" s="94"/>
      <c r="BE131" s="11"/>
      <c r="BF131" s="11">
        <v>3</v>
      </c>
      <c r="BG131" s="11">
        <v>6</v>
      </c>
      <c r="BH131" s="11">
        <v>3</v>
      </c>
      <c r="BI131" s="104"/>
      <c r="BJ131" s="106">
        <f t="shared" si="178"/>
        <v>12</v>
      </c>
      <c r="BK131" s="84">
        <f>SUMIF(наличие!E:E,E131,наличие!G:G)</f>
        <v>0</v>
      </c>
      <c r="BL131" s="85">
        <f t="shared" si="191"/>
        <v>0</v>
      </c>
      <c r="BM131" s="85">
        <f t="shared" si="192"/>
        <v>0</v>
      </c>
      <c r="BN131" s="111">
        <f>SUMIF(BP:BP,E131,BW:BW)</f>
        <v>0</v>
      </c>
    </row>
    <row r="132" spans="1:66" s="10" customFormat="1" ht="118.7" customHeight="1" x14ac:dyDescent="0.25">
      <c r="A132" s="11">
        <v>129</v>
      </c>
      <c r="B132" s="11" t="s">
        <v>3427</v>
      </c>
      <c r="C132" s="11" t="s">
        <v>4100</v>
      </c>
      <c r="D132" s="107" t="s">
        <v>4198</v>
      </c>
      <c r="E132" s="108" t="s">
        <v>4293</v>
      </c>
      <c r="F132" s="109" t="s">
        <v>4396</v>
      </c>
      <c r="G132" s="11" t="s">
        <v>4599</v>
      </c>
      <c r="H132" s="29"/>
      <c r="I132" s="14"/>
      <c r="J132" s="44">
        <v>22.12</v>
      </c>
      <c r="K132" s="64">
        <f t="shared" si="106"/>
        <v>25.437999999999999</v>
      </c>
      <c r="L132" s="123">
        <f>SUMIF(price!A:A,E132,price!D:D)</f>
        <v>0</v>
      </c>
      <c r="M132" s="124"/>
      <c r="N132" s="20">
        <f t="shared" si="180"/>
        <v>0</v>
      </c>
      <c r="O132" s="16">
        <f t="shared" si="181"/>
        <v>-1</v>
      </c>
      <c r="P132" s="116">
        <f t="shared" si="182"/>
        <v>0</v>
      </c>
      <c r="Q132" s="21">
        <f t="shared" si="150"/>
        <v>0</v>
      </c>
      <c r="R132" s="16">
        <f t="shared" si="183"/>
        <v>-1</v>
      </c>
      <c r="S132" s="22">
        <f t="shared" si="184"/>
        <v>0</v>
      </c>
      <c r="T132" s="27">
        <v>2304</v>
      </c>
      <c r="U132" s="21">
        <f t="shared" si="185"/>
        <v>0</v>
      </c>
      <c r="V132" s="189">
        <f t="shared" si="186"/>
        <v>-1</v>
      </c>
      <c r="W132" s="196" t="s">
        <v>4</v>
      </c>
      <c r="X132" s="191" t="s">
        <v>4451</v>
      </c>
      <c r="Y132" s="191" t="s">
        <v>4451</v>
      </c>
      <c r="Z132" s="191" t="s">
        <v>4451</v>
      </c>
      <c r="AA132" s="191" t="s">
        <v>4451</v>
      </c>
      <c r="AB132" s="197" t="s">
        <v>4</v>
      </c>
      <c r="AC132" s="190">
        <f t="shared" si="187"/>
        <v>0</v>
      </c>
      <c r="AD132" s="73">
        <f t="shared" si="80"/>
        <v>0</v>
      </c>
      <c r="AF132" s="7" t="s">
        <v>4</v>
      </c>
      <c r="AG132" s="8" t="e">
        <f t="shared" si="151"/>
        <v>#VALUE!</v>
      </c>
      <c r="AH132" s="8" t="e">
        <f t="shared" si="152"/>
        <v>#VALUE!</v>
      </c>
      <c r="AI132" s="8" t="e">
        <f t="shared" si="153"/>
        <v>#VALUE!</v>
      </c>
      <c r="AJ132" s="8" t="e">
        <f t="shared" si="154"/>
        <v>#VALUE!</v>
      </c>
      <c r="AK132" s="9" t="s">
        <v>4</v>
      </c>
      <c r="AL132" s="7" t="e">
        <f t="shared" si="188"/>
        <v>#VALUE!</v>
      </c>
      <c r="AM132" s="99" t="e">
        <f t="shared" si="189"/>
        <v>#VALUE!</v>
      </c>
      <c r="AN132" s="7" t="s">
        <v>4</v>
      </c>
      <c r="AO132" s="8">
        <v>0</v>
      </c>
      <c r="AP132" s="8">
        <v>1</v>
      </c>
      <c r="AQ132" s="8">
        <v>2</v>
      </c>
      <c r="AR132" s="8">
        <v>1</v>
      </c>
      <c r="AS132" s="9" t="s">
        <v>4</v>
      </c>
      <c r="AT132" s="72">
        <f t="shared" si="155"/>
        <v>4</v>
      </c>
      <c r="AU132" s="99">
        <f t="shared" si="81"/>
        <v>88.48</v>
      </c>
      <c r="AV132" s="7" t="s">
        <v>4</v>
      </c>
      <c r="AW132" s="8">
        <v>0</v>
      </c>
      <c r="AX132" s="8">
        <v>0</v>
      </c>
      <c r="AY132" s="8">
        <v>0</v>
      </c>
      <c r="AZ132" s="8">
        <v>0</v>
      </c>
      <c r="BA132" s="9" t="s">
        <v>4</v>
      </c>
      <c r="BB132" s="72">
        <f t="shared" si="190"/>
        <v>0</v>
      </c>
      <c r="BC132" s="102">
        <f t="shared" si="82"/>
        <v>0</v>
      </c>
      <c r="BD132" s="94"/>
      <c r="BE132" s="11">
        <v>1</v>
      </c>
      <c r="BF132" s="11">
        <v>3</v>
      </c>
      <c r="BG132" s="11">
        <v>6</v>
      </c>
      <c r="BH132" s="11">
        <v>3</v>
      </c>
      <c r="BI132" s="104"/>
      <c r="BJ132" s="106">
        <f t="shared" si="178"/>
        <v>13</v>
      </c>
      <c r="BK132" s="84">
        <f>SUMIF(наличие!E:E,E132,наличие!G:G)</f>
        <v>0</v>
      </c>
      <c r="BL132" s="85">
        <f t="shared" si="191"/>
        <v>0</v>
      </c>
      <c r="BM132" s="85">
        <f t="shared" si="192"/>
        <v>0</v>
      </c>
      <c r="BN132" s="111">
        <f>SUMIF(BP:BP,E132,BW:BW)</f>
        <v>0</v>
      </c>
    </row>
    <row r="133" spans="1:66" s="10" customFormat="1" ht="120.4" customHeight="1" x14ac:dyDescent="0.25">
      <c r="A133" s="11">
        <v>130</v>
      </c>
      <c r="B133" s="11" t="s">
        <v>3427</v>
      </c>
      <c r="C133" s="11" t="s">
        <v>4100</v>
      </c>
      <c r="D133" s="107" t="s">
        <v>4198</v>
      </c>
      <c r="E133" s="108" t="s">
        <v>4293</v>
      </c>
      <c r="F133" s="109" t="s">
        <v>6</v>
      </c>
      <c r="G133" s="11" t="s">
        <v>4600</v>
      </c>
      <c r="H133" s="29"/>
      <c r="I133" s="14"/>
      <c r="J133" s="44">
        <v>22.12</v>
      </c>
      <c r="K133" s="64">
        <f t="shared" si="106"/>
        <v>25.437999999999999</v>
      </c>
      <c r="L133" s="123">
        <f>SUMIF(price!A:A,E133,price!D:D)</f>
        <v>0</v>
      </c>
      <c r="M133" s="124"/>
      <c r="N133" s="20">
        <f t="shared" si="180"/>
        <v>0</v>
      </c>
      <c r="O133" s="16">
        <f t="shared" si="181"/>
        <v>-1</v>
      </c>
      <c r="P133" s="116">
        <f t="shared" si="182"/>
        <v>0</v>
      </c>
      <c r="Q133" s="21">
        <f t="shared" si="150"/>
        <v>0</v>
      </c>
      <c r="R133" s="16">
        <f t="shared" si="183"/>
        <v>-1</v>
      </c>
      <c r="S133" s="22">
        <f t="shared" si="184"/>
        <v>0</v>
      </c>
      <c r="T133" s="27">
        <v>2304</v>
      </c>
      <c r="U133" s="21">
        <f t="shared" si="185"/>
        <v>0</v>
      </c>
      <c r="V133" s="189">
        <f t="shared" si="186"/>
        <v>-1</v>
      </c>
      <c r="W133" s="196" t="s">
        <v>4</v>
      </c>
      <c r="X133" s="191" t="s">
        <v>4451</v>
      </c>
      <c r="Y133" s="191" t="s">
        <v>4451</v>
      </c>
      <c r="Z133" s="191" t="s">
        <v>4451</v>
      </c>
      <c r="AA133" s="191" t="s">
        <v>4451</v>
      </c>
      <c r="AB133" s="197" t="s">
        <v>4</v>
      </c>
      <c r="AC133" s="190">
        <f t="shared" si="187"/>
        <v>0</v>
      </c>
      <c r="AD133" s="73">
        <f t="shared" si="80"/>
        <v>0</v>
      </c>
      <c r="AF133" s="7" t="s">
        <v>4</v>
      </c>
      <c r="AG133" s="8" t="e">
        <f t="shared" si="151"/>
        <v>#VALUE!</v>
      </c>
      <c r="AH133" s="8" t="e">
        <f t="shared" si="152"/>
        <v>#VALUE!</v>
      </c>
      <c r="AI133" s="8" t="e">
        <f t="shared" si="153"/>
        <v>#VALUE!</v>
      </c>
      <c r="AJ133" s="8" t="e">
        <f t="shared" si="154"/>
        <v>#VALUE!</v>
      </c>
      <c r="AK133" s="9" t="s">
        <v>4</v>
      </c>
      <c r="AL133" s="7" t="e">
        <f t="shared" si="188"/>
        <v>#VALUE!</v>
      </c>
      <c r="AM133" s="99" t="e">
        <f t="shared" si="189"/>
        <v>#VALUE!</v>
      </c>
      <c r="AN133" s="7" t="s">
        <v>4</v>
      </c>
      <c r="AO133" s="8">
        <v>0</v>
      </c>
      <c r="AP133" s="8">
        <v>0</v>
      </c>
      <c r="AQ133" s="8">
        <v>0</v>
      </c>
      <c r="AR133" s="8">
        <v>0</v>
      </c>
      <c r="AS133" s="9" t="s">
        <v>4</v>
      </c>
      <c r="AT133" s="72">
        <f t="shared" si="155"/>
        <v>0</v>
      </c>
      <c r="AU133" s="99">
        <f t="shared" si="81"/>
        <v>0</v>
      </c>
      <c r="AV133" s="7" t="s">
        <v>4</v>
      </c>
      <c r="AW133" s="8">
        <v>0</v>
      </c>
      <c r="AX133" s="8">
        <v>0</v>
      </c>
      <c r="AY133" s="8">
        <v>0</v>
      </c>
      <c r="AZ133" s="8">
        <v>0</v>
      </c>
      <c r="BA133" s="9" t="s">
        <v>4</v>
      </c>
      <c r="BB133" s="72">
        <f t="shared" si="190"/>
        <v>0</v>
      </c>
      <c r="BC133" s="102">
        <f t="shared" si="82"/>
        <v>0</v>
      </c>
      <c r="BD133" s="94"/>
      <c r="BE133" s="11"/>
      <c r="BF133" s="11"/>
      <c r="BG133" s="11"/>
      <c r="BH133" s="11"/>
      <c r="BI133" s="104"/>
      <c r="BJ133" s="106">
        <f t="shared" si="178"/>
        <v>0</v>
      </c>
      <c r="BK133" s="84">
        <f>SUMIF(наличие!E:E,E133,наличие!G:G)</f>
        <v>0</v>
      </c>
      <c r="BL133" s="85">
        <f t="shared" si="191"/>
        <v>0</v>
      </c>
      <c r="BM133" s="85">
        <f t="shared" si="192"/>
        <v>0</v>
      </c>
      <c r="BN133" s="111">
        <f>SUMIF(BP:BP,E133,BW:BW)</f>
        <v>0</v>
      </c>
    </row>
    <row r="134" spans="1:66" s="10" customFormat="1" ht="121.9" customHeight="1" x14ac:dyDescent="0.25">
      <c r="A134" s="11">
        <v>131</v>
      </c>
      <c r="B134" s="11" t="s">
        <v>3427</v>
      </c>
      <c r="C134" s="11" t="s">
        <v>4100</v>
      </c>
      <c r="D134" s="107" t="s">
        <v>4198</v>
      </c>
      <c r="E134" s="108" t="s">
        <v>4293</v>
      </c>
      <c r="F134" s="109" t="s">
        <v>4397</v>
      </c>
      <c r="G134" s="11" t="s">
        <v>4601</v>
      </c>
      <c r="H134" s="29"/>
      <c r="I134" s="14"/>
      <c r="J134" s="44">
        <v>22.12</v>
      </c>
      <c r="K134" s="64">
        <f>J134*1.15</f>
        <v>25.437999999999999</v>
      </c>
      <c r="L134" s="123">
        <f>SUMIF(price!A:A,E134,price!D:D)</f>
        <v>0</v>
      </c>
      <c r="M134" s="124"/>
      <c r="N134" s="20">
        <f>M134*$K$1</f>
        <v>0</v>
      </c>
      <c r="O134" s="16">
        <f>(M134-K134)/K134</f>
        <v>-1</v>
      </c>
      <c r="P134" s="116">
        <f>ROUND(M134*0.55,1)</f>
        <v>0</v>
      </c>
      <c r="Q134" s="21">
        <f>P134*$I$1</f>
        <v>0</v>
      </c>
      <c r="R134" s="16">
        <f>(P134-K134)/K134</f>
        <v>-1</v>
      </c>
      <c r="S134" s="22">
        <f>ROUND(P134*0.8,1)</f>
        <v>0</v>
      </c>
      <c r="T134" s="27">
        <v>2304</v>
      </c>
      <c r="U134" s="21">
        <f>S134*$I$1</f>
        <v>0</v>
      </c>
      <c r="V134" s="189">
        <f>(S134-K134)/K134</f>
        <v>-1</v>
      </c>
      <c r="W134" s="196" t="s">
        <v>4</v>
      </c>
      <c r="X134" s="191" t="s">
        <v>4451</v>
      </c>
      <c r="Y134" s="191" t="s">
        <v>4451</v>
      </c>
      <c r="Z134" s="191" t="s">
        <v>4451</v>
      </c>
      <c r="AA134" s="191" t="s">
        <v>4451</v>
      </c>
      <c r="AB134" s="197" t="s">
        <v>4</v>
      </c>
      <c r="AC134" s="190">
        <f>SUM(W134:AB134)</f>
        <v>0</v>
      </c>
      <c r="AD134" s="73">
        <f>AC134*J134</f>
        <v>0</v>
      </c>
      <c r="AF134" s="7" t="s">
        <v>4</v>
      </c>
      <c r="AG134" s="8" t="e">
        <f t="shared" ref="AG134:AJ138" si="193">BE134+X134-AO134-AW134</f>
        <v>#VALUE!</v>
      </c>
      <c r="AH134" s="8" t="e">
        <f t="shared" si="193"/>
        <v>#VALUE!</v>
      </c>
      <c r="AI134" s="8" t="e">
        <f t="shared" si="193"/>
        <v>#VALUE!</v>
      </c>
      <c r="AJ134" s="8" t="e">
        <f t="shared" si="193"/>
        <v>#VALUE!</v>
      </c>
      <c r="AK134" s="9" t="s">
        <v>4</v>
      </c>
      <c r="AL134" s="7" t="e">
        <f>SUM(AF134:AK134)</f>
        <v>#VALUE!</v>
      </c>
      <c r="AM134" s="99" t="e">
        <f>AL134*K134</f>
        <v>#VALUE!</v>
      </c>
      <c r="AN134" s="7" t="s">
        <v>4</v>
      </c>
      <c r="AO134" s="8">
        <v>0</v>
      </c>
      <c r="AP134" s="8">
        <v>0</v>
      </c>
      <c r="AQ134" s="8">
        <v>0</v>
      </c>
      <c r="AR134" s="8">
        <v>0</v>
      </c>
      <c r="AS134" s="9" t="s">
        <v>4</v>
      </c>
      <c r="AT134" s="72">
        <f>SUM(AN134:AS134)</f>
        <v>0</v>
      </c>
      <c r="AU134" s="99">
        <f>AT134*J134</f>
        <v>0</v>
      </c>
      <c r="AV134" s="7" t="s">
        <v>4</v>
      </c>
      <c r="AW134" s="8">
        <v>0</v>
      </c>
      <c r="AX134" s="8">
        <v>0</v>
      </c>
      <c r="AY134" s="8">
        <v>0</v>
      </c>
      <c r="AZ134" s="8">
        <v>0</v>
      </c>
      <c r="BA134" s="9" t="s">
        <v>4</v>
      </c>
      <c r="BB134" s="72">
        <f>SUM(AV134:BA134)</f>
        <v>0</v>
      </c>
      <c r="BC134" s="102">
        <f>BB134*J134</f>
        <v>0</v>
      </c>
      <c r="BD134" s="94"/>
      <c r="BE134" s="11"/>
      <c r="BF134" s="11">
        <v>2</v>
      </c>
      <c r="BG134" s="11">
        <v>5</v>
      </c>
      <c r="BH134" s="11">
        <v>4</v>
      </c>
      <c r="BI134" s="104"/>
      <c r="BJ134" s="106">
        <f>SUM(BD134:BI134)</f>
        <v>11</v>
      </c>
      <c r="BK134" s="84">
        <f>SUMIF(наличие!E:E,E134,наличие!G:G)</f>
        <v>0</v>
      </c>
      <c r="BL134" s="85">
        <f>AT134*N134</f>
        <v>0</v>
      </c>
      <c r="BM134" s="85">
        <f>BB134*N134</f>
        <v>0</v>
      </c>
      <c r="BN134" s="111">
        <f>SUMIF(BP:BP,E134,BW:BW)</f>
        <v>0</v>
      </c>
    </row>
    <row r="135" spans="1:66" s="10" customFormat="1" ht="144" customHeight="1" x14ac:dyDescent="0.25">
      <c r="A135" s="11">
        <v>132</v>
      </c>
      <c r="B135" s="11" t="s">
        <v>3427</v>
      </c>
      <c r="C135" s="11" t="s">
        <v>4101</v>
      </c>
      <c r="D135" s="107">
        <v>81650</v>
      </c>
      <c r="E135" s="108" t="s">
        <v>4294</v>
      </c>
      <c r="F135" s="109" t="s">
        <v>4398</v>
      </c>
      <c r="G135" s="11" t="s">
        <v>4602</v>
      </c>
      <c r="H135" s="29"/>
      <c r="I135" s="14"/>
      <c r="J135" s="44">
        <v>20.72</v>
      </c>
      <c r="K135" s="64">
        <f>J135*1.15</f>
        <v>23.827999999999996</v>
      </c>
      <c r="L135" s="123">
        <f>SUMIF(price!A:A,E135,price!D:D)</f>
        <v>0</v>
      </c>
      <c r="M135" s="124"/>
      <c r="N135" s="20">
        <f>M135*$K$1</f>
        <v>0</v>
      </c>
      <c r="O135" s="16">
        <f>(M135-K135)/K135</f>
        <v>-1</v>
      </c>
      <c r="P135" s="116">
        <f>ROUND(M135*0.55,1)</f>
        <v>0</v>
      </c>
      <c r="Q135" s="21">
        <f>P135*$I$1</f>
        <v>0</v>
      </c>
      <c r="R135" s="16">
        <f>(P135-K135)/K135</f>
        <v>-1</v>
      </c>
      <c r="S135" s="22">
        <f>ROUND(P135*0.8,1)</f>
        <v>0</v>
      </c>
      <c r="T135" s="27">
        <v>2304</v>
      </c>
      <c r="U135" s="21">
        <f>S135*$I$1</f>
        <v>0</v>
      </c>
      <c r="V135" s="189">
        <f>(S135-K135)/K135</f>
        <v>-1</v>
      </c>
      <c r="W135" s="196" t="s">
        <v>4</v>
      </c>
      <c r="X135" s="191" t="s">
        <v>4451</v>
      </c>
      <c r="Y135" s="191" t="s">
        <v>4451</v>
      </c>
      <c r="Z135" s="191" t="s">
        <v>4451</v>
      </c>
      <c r="AA135" s="191" t="s">
        <v>4451</v>
      </c>
      <c r="AB135" s="197" t="s">
        <v>4451</v>
      </c>
      <c r="AC135" s="190">
        <f>SUM(W135:AB135)</f>
        <v>0</v>
      </c>
      <c r="AD135" s="73">
        <f>AC135*J135</f>
        <v>0</v>
      </c>
      <c r="AF135" s="7" t="s">
        <v>4</v>
      </c>
      <c r="AG135" s="8" t="e">
        <f t="shared" si="193"/>
        <v>#VALUE!</v>
      </c>
      <c r="AH135" s="8" t="e">
        <f t="shared" si="193"/>
        <v>#VALUE!</v>
      </c>
      <c r="AI135" s="8" t="e">
        <f t="shared" si="193"/>
        <v>#VALUE!</v>
      </c>
      <c r="AJ135" s="8" t="e">
        <f t="shared" si="193"/>
        <v>#VALUE!</v>
      </c>
      <c r="AK135" s="9" t="s">
        <v>4</v>
      </c>
      <c r="AL135" s="7" t="e">
        <f>SUM(AF135:AK135)</f>
        <v>#VALUE!</v>
      </c>
      <c r="AM135" s="99" t="e">
        <f>AL135*K135</f>
        <v>#VALUE!</v>
      </c>
      <c r="AN135" s="7" t="s">
        <v>4</v>
      </c>
      <c r="AO135" s="8">
        <v>0</v>
      </c>
      <c r="AP135" s="8">
        <v>0</v>
      </c>
      <c r="AQ135" s="8">
        <v>0</v>
      </c>
      <c r="AR135" s="8">
        <v>0</v>
      </c>
      <c r="AS135" s="9" t="s">
        <v>4</v>
      </c>
      <c r="AT135" s="72">
        <f>SUM(AN135:AS135)</f>
        <v>0</v>
      </c>
      <c r="AU135" s="99">
        <f>AT135*J135</f>
        <v>0</v>
      </c>
      <c r="AV135" s="7" t="s">
        <v>4</v>
      </c>
      <c r="AW135" s="8">
        <v>0</v>
      </c>
      <c r="AX135" s="8">
        <v>0</v>
      </c>
      <c r="AY135" s="8">
        <v>0</v>
      </c>
      <c r="AZ135" s="8">
        <v>0</v>
      </c>
      <c r="BA135" s="9" t="s">
        <v>4</v>
      </c>
      <c r="BB135" s="72">
        <f>SUM(AV135:BA135)</f>
        <v>0</v>
      </c>
      <c r="BC135" s="102">
        <f>BB135*J135</f>
        <v>0</v>
      </c>
      <c r="BD135" s="94"/>
      <c r="BE135" s="11"/>
      <c r="BF135" s="11">
        <v>1</v>
      </c>
      <c r="BG135" s="11">
        <v>5</v>
      </c>
      <c r="BH135" s="11">
        <v>4</v>
      </c>
      <c r="BI135" s="104"/>
      <c r="BJ135" s="106">
        <f>SUM(BD135:BI135)</f>
        <v>10</v>
      </c>
      <c r="BK135" s="84">
        <f>SUMIF(наличие!E:E,E135,наличие!G:G)</f>
        <v>0</v>
      </c>
      <c r="BL135" s="85">
        <f>AT135*N135</f>
        <v>0</v>
      </c>
      <c r="BM135" s="85">
        <f>BB135*N135</f>
        <v>0</v>
      </c>
      <c r="BN135" s="111">
        <f>SUMIF(BP:BP,E135,BW:BW)</f>
        <v>0</v>
      </c>
    </row>
    <row r="136" spans="1:66" s="10" customFormat="1" ht="103.15" customHeight="1" x14ac:dyDescent="0.25">
      <c r="A136" s="11">
        <v>133</v>
      </c>
      <c r="B136" s="11" t="s">
        <v>3427</v>
      </c>
      <c r="C136" s="11" t="s">
        <v>4101</v>
      </c>
      <c r="D136" s="107">
        <v>81650</v>
      </c>
      <c r="E136" s="108" t="s">
        <v>4294</v>
      </c>
      <c r="F136" s="109" t="s">
        <v>5</v>
      </c>
      <c r="G136" s="11" t="s">
        <v>4603</v>
      </c>
      <c r="H136" s="29"/>
      <c r="I136" s="14"/>
      <c r="J136" s="44">
        <v>20.72</v>
      </c>
      <c r="K136" s="64">
        <f>J136*1.15</f>
        <v>23.827999999999996</v>
      </c>
      <c r="L136" s="123">
        <f>SUMIF(price!A:A,E136,price!D:D)</f>
        <v>0</v>
      </c>
      <c r="M136" s="124"/>
      <c r="N136" s="20">
        <f>M136*$K$1</f>
        <v>0</v>
      </c>
      <c r="O136" s="16">
        <f>(M136-K136)/K136</f>
        <v>-1</v>
      </c>
      <c r="P136" s="116">
        <f>ROUND(M136*0.55,1)</f>
        <v>0</v>
      </c>
      <c r="Q136" s="21">
        <f>P136*$I$1</f>
        <v>0</v>
      </c>
      <c r="R136" s="16">
        <f>(P136-K136)/K136</f>
        <v>-1</v>
      </c>
      <c r="S136" s="22">
        <f>ROUND(P136*0.8,1)</f>
        <v>0</v>
      </c>
      <c r="T136" s="27">
        <v>2304</v>
      </c>
      <c r="U136" s="21">
        <f>S136*$I$1</f>
        <v>0</v>
      </c>
      <c r="V136" s="189">
        <f>(S136-K136)/K136</f>
        <v>-1</v>
      </c>
      <c r="W136" s="196" t="s">
        <v>4</v>
      </c>
      <c r="X136" s="191" t="s">
        <v>4451</v>
      </c>
      <c r="Y136" s="191" t="s">
        <v>4451</v>
      </c>
      <c r="Z136" s="191" t="s">
        <v>4451</v>
      </c>
      <c r="AA136" s="191" t="s">
        <v>4451</v>
      </c>
      <c r="AB136" s="197" t="s">
        <v>4451</v>
      </c>
      <c r="AC136" s="190">
        <f>SUM(W136:AB136)</f>
        <v>0</v>
      </c>
      <c r="AD136" s="73">
        <f>AC136*J136</f>
        <v>0</v>
      </c>
      <c r="AF136" s="7" t="s">
        <v>4</v>
      </c>
      <c r="AG136" s="8" t="e">
        <f t="shared" si="193"/>
        <v>#VALUE!</v>
      </c>
      <c r="AH136" s="8" t="e">
        <f t="shared" si="193"/>
        <v>#VALUE!</v>
      </c>
      <c r="AI136" s="8" t="e">
        <f t="shared" si="193"/>
        <v>#VALUE!</v>
      </c>
      <c r="AJ136" s="8" t="e">
        <f t="shared" si="193"/>
        <v>#VALUE!</v>
      </c>
      <c r="AK136" s="9" t="s">
        <v>4</v>
      </c>
      <c r="AL136" s="7" t="e">
        <f>SUM(AF136:AK136)</f>
        <v>#VALUE!</v>
      </c>
      <c r="AM136" s="99" t="e">
        <f>AL136*K136</f>
        <v>#VALUE!</v>
      </c>
      <c r="AN136" s="7" t="s">
        <v>4</v>
      </c>
      <c r="AO136" s="8">
        <v>0</v>
      </c>
      <c r="AP136" s="8">
        <v>0</v>
      </c>
      <c r="AQ136" s="8">
        <v>0</v>
      </c>
      <c r="AR136" s="8">
        <v>0</v>
      </c>
      <c r="AS136" s="9" t="s">
        <v>4</v>
      </c>
      <c r="AT136" s="72">
        <f>SUM(AN136:AS136)</f>
        <v>0</v>
      </c>
      <c r="AU136" s="99">
        <f>AT136*J136</f>
        <v>0</v>
      </c>
      <c r="AV136" s="7" t="s">
        <v>4</v>
      </c>
      <c r="AW136" s="8">
        <v>0</v>
      </c>
      <c r="AX136" s="8">
        <v>0</v>
      </c>
      <c r="AY136" s="8">
        <v>0</v>
      </c>
      <c r="AZ136" s="8">
        <v>0</v>
      </c>
      <c r="BA136" s="9" t="s">
        <v>4</v>
      </c>
      <c r="BB136" s="72">
        <f>SUM(AV136:BA136)</f>
        <v>0</v>
      </c>
      <c r="BC136" s="102">
        <f>BB136*J136</f>
        <v>0</v>
      </c>
      <c r="BD136" s="94"/>
      <c r="BE136" s="11">
        <v>2</v>
      </c>
      <c r="BF136" s="11">
        <v>7</v>
      </c>
      <c r="BG136" s="11">
        <v>8</v>
      </c>
      <c r="BH136" s="11">
        <v>6</v>
      </c>
      <c r="BI136" s="104"/>
      <c r="BJ136" s="106">
        <f>SUM(BD136:BI136)</f>
        <v>23</v>
      </c>
      <c r="BK136" s="84">
        <f>SUMIF(наличие!E:E,E136,наличие!G:G)</f>
        <v>0</v>
      </c>
      <c r="BL136" s="85">
        <f>AT136*N136</f>
        <v>0</v>
      </c>
      <c r="BM136" s="85">
        <f>BB136*N136</f>
        <v>0</v>
      </c>
      <c r="BN136" s="111">
        <f>SUMIF(BP:BP,E136,BW:BW)</f>
        <v>0</v>
      </c>
    </row>
    <row r="137" spans="1:66" s="10" customFormat="1" ht="102.6" customHeight="1" x14ac:dyDescent="0.25">
      <c r="A137" s="11">
        <v>134</v>
      </c>
      <c r="B137" s="11" t="s">
        <v>3427</v>
      </c>
      <c r="C137" s="11" t="s">
        <v>4101</v>
      </c>
      <c r="D137" s="107">
        <v>81650</v>
      </c>
      <c r="E137" s="108" t="s">
        <v>4294</v>
      </c>
      <c r="F137" s="109" t="s">
        <v>4399</v>
      </c>
      <c r="G137" s="11" t="s">
        <v>4604</v>
      </c>
      <c r="H137" s="29"/>
      <c r="I137" s="14"/>
      <c r="J137" s="44">
        <v>20.72</v>
      </c>
      <c r="K137" s="64">
        <f>J137*1.15</f>
        <v>23.827999999999996</v>
      </c>
      <c r="L137" s="123">
        <f>SUMIF(price!A:A,E137,price!D:D)</f>
        <v>0</v>
      </c>
      <c r="M137" s="124"/>
      <c r="N137" s="20">
        <f>M137*$K$1</f>
        <v>0</v>
      </c>
      <c r="O137" s="16">
        <f>(M137-K137)/K137</f>
        <v>-1</v>
      </c>
      <c r="P137" s="116">
        <f>ROUND(M137*0.55,1)</f>
        <v>0</v>
      </c>
      <c r="Q137" s="21">
        <f>P137*$I$1</f>
        <v>0</v>
      </c>
      <c r="R137" s="16">
        <f>(P137-K137)/K137</f>
        <v>-1</v>
      </c>
      <c r="S137" s="22">
        <f>ROUND(P137*0.8,1)</f>
        <v>0</v>
      </c>
      <c r="T137" s="27">
        <v>2304</v>
      </c>
      <c r="U137" s="21">
        <f>S137*$I$1</f>
        <v>0</v>
      </c>
      <c r="V137" s="189">
        <f>(S137-K137)/K137</f>
        <v>-1</v>
      </c>
      <c r="W137" s="196" t="s">
        <v>4</v>
      </c>
      <c r="X137" s="191" t="s">
        <v>4451</v>
      </c>
      <c r="Y137" s="191" t="s">
        <v>4451</v>
      </c>
      <c r="Z137" s="191" t="s">
        <v>4451</v>
      </c>
      <c r="AA137" s="191" t="s">
        <v>4451</v>
      </c>
      <c r="AB137" s="197" t="s">
        <v>4451</v>
      </c>
      <c r="AC137" s="190">
        <f>SUM(W137:AB137)</f>
        <v>0</v>
      </c>
      <c r="AD137" s="73">
        <f>AC137*J137</f>
        <v>0</v>
      </c>
      <c r="AF137" s="7" t="s">
        <v>4</v>
      </c>
      <c r="AG137" s="8" t="e">
        <f t="shared" si="193"/>
        <v>#VALUE!</v>
      </c>
      <c r="AH137" s="8" t="e">
        <f t="shared" si="193"/>
        <v>#VALUE!</v>
      </c>
      <c r="AI137" s="8" t="e">
        <f t="shared" si="193"/>
        <v>#VALUE!</v>
      </c>
      <c r="AJ137" s="8" t="e">
        <f t="shared" si="193"/>
        <v>#VALUE!</v>
      </c>
      <c r="AK137" s="9" t="s">
        <v>4</v>
      </c>
      <c r="AL137" s="7" t="e">
        <f>SUM(AF137:AK137)</f>
        <v>#VALUE!</v>
      </c>
      <c r="AM137" s="99" t="e">
        <f>AL137*K137</f>
        <v>#VALUE!</v>
      </c>
      <c r="AN137" s="7" t="s">
        <v>4</v>
      </c>
      <c r="AO137" s="8">
        <v>0</v>
      </c>
      <c r="AP137" s="8">
        <v>0</v>
      </c>
      <c r="AQ137" s="8">
        <v>0</v>
      </c>
      <c r="AR137" s="8">
        <v>0</v>
      </c>
      <c r="AS137" s="9" t="s">
        <v>4</v>
      </c>
      <c r="AT137" s="72">
        <f>SUM(AN137:AS137)</f>
        <v>0</v>
      </c>
      <c r="AU137" s="99">
        <f>AT137*J137</f>
        <v>0</v>
      </c>
      <c r="AV137" s="7" t="s">
        <v>4</v>
      </c>
      <c r="AW137" s="8">
        <v>0</v>
      </c>
      <c r="AX137" s="8">
        <v>0</v>
      </c>
      <c r="AY137" s="8">
        <v>0</v>
      </c>
      <c r="AZ137" s="8">
        <v>0</v>
      </c>
      <c r="BA137" s="9" t="s">
        <v>4</v>
      </c>
      <c r="BB137" s="72">
        <f>SUM(AV137:BA137)</f>
        <v>0</v>
      </c>
      <c r="BC137" s="102">
        <f>BB137*J137</f>
        <v>0</v>
      </c>
      <c r="BD137" s="94"/>
      <c r="BE137" s="11"/>
      <c r="BF137" s="11">
        <v>2</v>
      </c>
      <c r="BG137" s="11">
        <v>2</v>
      </c>
      <c r="BH137" s="11">
        <v>2</v>
      </c>
      <c r="BI137" s="104"/>
      <c r="BJ137" s="106">
        <f>SUM(BD137:BI137)</f>
        <v>6</v>
      </c>
      <c r="BK137" s="84">
        <f>SUMIF(наличие!E:E,E137,наличие!G:G)</f>
        <v>0</v>
      </c>
      <c r="BL137" s="85">
        <f>AT137*N137</f>
        <v>0</v>
      </c>
      <c r="BM137" s="85">
        <f>BB137*N137</f>
        <v>0</v>
      </c>
      <c r="BN137" s="111">
        <f>SUMIF(BP:BP,E137,BW:BW)</f>
        <v>0</v>
      </c>
    </row>
    <row r="138" spans="1:66" s="10" customFormat="1" ht="144" customHeight="1" x14ac:dyDescent="0.25">
      <c r="A138" s="11">
        <v>135</v>
      </c>
      <c r="B138" s="11" t="s">
        <v>3427</v>
      </c>
      <c r="C138" s="11" t="s">
        <v>4101</v>
      </c>
      <c r="D138" s="107">
        <v>81650</v>
      </c>
      <c r="E138" s="108" t="s">
        <v>4294</v>
      </c>
      <c r="F138" s="109" t="s">
        <v>2047</v>
      </c>
      <c r="G138" s="11" t="s">
        <v>4605</v>
      </c>
      <c r="H138" s="29"/>
      <c r="I138" s="14"/>
      <c r="J138" s="44">
        <v>20.72</v>
      </c>
      <c r="K138" s="64">
        <f>J138*1.15</f>
        <v>23.827999999999996</v>
      </c>
      <c r="L138" s="123">
        <f>SUMIF(price!A:A,E138,price!D:D)</f>
        <v>0</v>
      </c>
      <c r="M138" s="124"/>
      <c r="N138" s="20">
        <f>M138*$K$1</f>
        <v>0</v>
      </c>
      <c r="O138" s="16">
        <f>(M138-K138)/K138</f>
        <v>-1</v>
      </c>
      <c r="P138" s="116">
        <f>ROUND(M138*0.55,1)</f>
        <v>0</v>
      </c>
      <c r="Q138" s="21">
        <f>P138*$I$1</f>
        <v>0</v>
      </c>
      <c r="R138" s="16">
        <f>(P138-K138)/K138</f>
        <v>-1</v>
      </c>
      <c r="S138" s="22">
        <f>ROUND(P138*0.8,1)</f>
        <v>0</v>
      </c>
      <c r="T138" s="27">
        <v>2304</v>
      </c>
      <c r="U138" s="21">
        <f>S138*$I$1</f>
        <v>0</v>
      </c>
      <c r="V138" s="189">
        <f>(S138-K138)/K138</f>
        <v>-1</v>
      </c>
      <c r="W138" s="196" t="s">
        <v>4</v>
      </c>
      <c r="X138" s="191" t="s">
        <v>4451</v>
      </c>
      <c r="Y138" s="191" t="s">
        <v>4451</v>
      </c>
      <c r="Z138" s="191" t="s">
        <v>4451</v>
      </c>
      <c r="AA138" s="191" t="s">
        <v>4451</v>
      </c>
      <c r="AB138" s="197" t="s">
        <v>4451</v>
      </c>
      <c r="AC138" s="190">
        <f>SUM(W138:AB138)</f>
        <v>0</v>
      </c>
      <c r="AD138" s="73">
        <f>AC138*J138</f>
        <v>0</v>
      </c>
      <c r="AF138" s="7" t="s">
        <v>4</v>
      </c>
      <c r="AG138" s="8" t="e">
        <f t="shared" si="193"/>
        <v>#VALUE!</v>
      </c>
      <c r="AH138" s="8" t="e">
        <f t="shared" si="193"/>
        <v>#VALUE!</v>
      </c>
      <c r="AI138" s="8" t="e">
        <f t="shared" si="193"/>
        <v>#VALUE!</v>
      </c>
      <c r="AJ138" s="8" t="e">
        <f t="shared" si="193"/>
        <v>#VALUE!</v>
      </c>
      <c r="AK138" s="9" t="s">
        <v>4</v>
      </c>
      <c r="AL138" s="7" t="e">
        <f>SUM(AF138:AK138)</f>
        <v>#VALUE!</v>
      </c>
      <c r="AM138" s="99" t="e">
        <f>AL138*K138</f>
        <v>#VALUE!</v>
      </c>
      <c r="AN138" s="7" t="s">
        <v>4</v>
      </c>
      <c r="AO138" s="8">
        <v>0</v>
      </c>
      <c r="AP138" s="8">
        <v>0</v>
      </c>
      <c r="AQ138" s="8">
        <v>0</v>
      </c>
      <c r="AR138" s="8">
        <v>0</v>
      </c>
      <c r="AS138" s="9" t="s">
        <v>4</v>
      </c>
      <c r="AT138" s="72">
        <f>SUM(AN138:AS138)</f>
        <v>0</v>
      </c>
      <c r="AU138" s="99">
        <f>AT138*J138</f>
        <v>0</v>
      </c>
      <c r="AV138" s="7" t="s">
        <v>4</v>
      </c>
      <c r="AW138" s="8">
        <v>0</v>
      </c>
      <c r="AX138" s="8">
        <v>0</v>
      </c>
      <c r="AY138" s="8">
        <v>0</v>
      </c>
      <c r="AZ138" s="8">
        <v>0</v>
      </c>
      <c r="BA138" s="9" t="s">
        <v>4</v>
      </c>
      <c r="BB138" s="72">
        <f>SUM(AV138:BA138)</f>
        <v>0</v>
      </c>
      <c r="BC138" s="102">
        <f>BB138*J138</f>
        <v>0</v>
      </c>
      <c r="BD138" s="94"/>
      <c r="BE138" s="11">
        <v>2</v>
      </c>
      <c r="BF138" s="11">
        <v>3</v>
      </c>
      <c r="BG138" s="11">
        <v>6</v>
      </c>
      <c r="BH138" s="11">
        <v>2</v>
      </c>
      <c r="BI138" s="104"/>
      <c r="BJ138" s="106">
        <f>SUM(BD138:BI138)</f>
        <v>13</v>
      </c>
      <c r="BK138" s="84">
        <f>SUMIF(наличие!E:E,E138,наличие!G:G)</f>
        <v>0</v>
      </c>
      <c r="BL138" s="85">
        <f>AT138*N138</f>
        <v>0</v>
      </c>
      <c r="BM138" s="85">
        <f>BB138*N138</f>
        <v>0</v>
      </c>
      <c r="BN138" s="111">
        <f>SUMIF(BP:BP,E138,BW:BW)</f>
        <v>0</v>
      </c>
    </row>
    <row r="139" spans="1:66" s="10" customFormat="1" ht="100.15" customHeight="1" x14ac:dyDescent="0.25">
      <c r="A139" s="11">
        <v>136</v>
      </c>
      <c r="B139" s="11" t="s">
        <v>3427</v>
      </c>
      <c r="C139" s="11" t="s">
        <v>4101</v>
      </c>
      <c r="D139" s="107">
        <v>81650</v>
      </c>
      <c r="E139" s="108" t="s">
        <v>4294</v>
      </c>
      <c r="F139" s="109" t="s">
        <v>4373</v>
      </c>
      <c r="G139" s="11" t="s">
        <v>4606</v>
      </c>
      <c r="H139" s="29"/>
      <c r="I139" s="14"/>
      <c r="J139" s="44">
        <v>20.72</v>
      </c>
      <c r="K139" s="64">
        <f t="shared" si="106"/>
        <v>23.827999999999996</v>
      </c>
      <c r="L139" s="123">
        <f>SUMIF(price!A:A,E139,price!D:D)</f>
        <v>0</v>
      </c>
      <c r="M139" s="124"/>
      <c r="N139" s="20">
        <f t="shared" si="180"/>
        <v>0</v>
      </c>
      <c r="O139" s="16">
        <f t="shared" si="181"/>
        <v>-1</v>
      </c>
      <c r="P139" s="116">
        <f t="shared" si="182"/>
        <v>0</v>
      </c>
      <c r="Q139" s="21">
        <f t="shared" ref="Q139:Q167" si="194">P139*$I$1</f>
        <v>0</v>
      </c>
      <c r="R139" s="16">
        <f t="shared" si="183"/>
        <v>-1</v>
      </c>
      <c r="S139" s="22">
        <f t="shared" si="184"/>
        <v>0</v>
      </c>
      <c r="T139" s="27">
        <v>2304</v>
      </c>
      <c r="U139" s="21">
        <f t="shared" si="185"/>
        <v>0</v>
      </c>
      <c r="V139" s="189">
        <f t="shared" si="186"/>
        <v>-1</v>
      </c>
      <c r="W139" s="196" t="s">
        <v>4</v>
      </c>
      <c r="X139" s="191" t="s">
        <v>4451</v>
      </c>
      <c r="Y139" s="191" t="s">
        <v>4451</v>
      </c>
      <c r="Z139" s="191" t="s">
        <v>4451</v>
      </c>
      <c r="AA139" s="191" t="s">
        <v>4451</v>
      </c>
      <c r="AB139" s="197" t="s">
        <v>4451</v>
      </c>
      <c r="AC139" s="190">
        <f t="shared" si="187"/>
        <v>0</v>
      </c>
      <c r="AD139" s="73">
        <f t="shared" ref="AD139:AD193" si="195">AC139*J139</f>
        <v>0</v>
      </c>
      <c r="AF139" s="7" t="s">
        <v>4</v>
      </c>
      <c r="AG139" s="8" t="e">
        <f t="shared" si="151"/>
        <v>#VALUE!</v>
      </c>
      <c r="AH139" s="8" t="e">
        <f t="shared" si="152"/>
        <v>#VALUE!</v>
      </c>
      <c r="AI139" s="8" t="e">
        <f t="shared" si="153"/>
        <v>#VALUE!</v>
      </c>
      <c r="AJ139" s="8" t="e">
        <f t="shared" si="154"/>
        <v>#VALUE!</v>
      </c>
      <c r="AK139" s="9" t="e">
        <f t="shared" ref="AK139:AK146" si="196">BI139+AB139-AS139-BA139</f>
        <v>#VALUE!</v>
      </c>
      <c r="AL139" s="7" t="e">
        <f t="shared" si="188"/>
        <v>#VALUE!</v>
      </c>
      <c r="AM139" s="99" t="e">
        <f t="shared" si="189"/>
        <v>#VALUE!</v>
      </c>
      <c r="AN139" s="7" t="s">
        <v>4</v>
      </c>
      <c r="AO139" s="8">
        <v>0</v>
      </c>
      <c r="AP139" s="8">
        <v>0</v>
      </c>
      <c r="AQ139" s="8">
        <v>0</v>
      </c>
      <c r="AR139" s="8">
        <v>0</v>
      </c>
      <c r="AS139" s="9">
        <v>0</v>
      </c>
      <c r="AT139" s="72">
        <f t="shared" ref="AT139:AT144" si="197">SUM(AN139:AS139)</f>
        <v>0</v>
      </c>
      <c r="AU139" s="99">
        <f t="shared" ref="AU139:AU193" si="198">AT139*J139</f>
        <v>0</v>
      </c>
      <c r="AV139" s="7" t="s">
        <v>4</v>
      </c>
      <c r="AW139" s="8">
        <v>0</v>
      </c>
      <c r="AX139" s="8">
        <v>0</v>
      </c>
      <c r="AY139" s="8">
        <v>0</v>
      </c>
      <c r="AZ139" s="8">
        <v>0</v>
      </c>
      <c r="BA139" s="9">
        <v>0</v>
      </c>
      <c r="BB139" s="72">
        <f t="shared" si="190"/>
        <v>0</v>
      </c>
      <c r="BC139" s="102">
        <f t="shared" si="82"/>
        <v>0</v>
      </c>
      <c r="BD139" s="94"/>
      <c r="BE139" s="11"/>
      <c r="BF139" s="11"/>
      <c r="BG139" s="11"/>
      <c r="BH139" s="11"/>
      <c r="BI139" s="104"/>
      <c r="BJ139" s="106">
        <f t="shared" si="178"/>
        <v>0</v>
      </c>
      <c r="BK139" s="84">
        <f>SUMIF(наличие!E:E,E139,наличие!G:G)</f>
        <v>0</v>
      </c>
      <c r="BL139" s="85">
        <f t="shared" si="191"/>
        <v>0</v>
      </c>
      <c r="BM139" s="85">
        <f t="shared" si="192"/>
        <v>0</v>
      </c>
      <c r="BN139" s="111">
        <f>SUMIF(BP:BP,E139,BW:BW)</f>
        <v>0</v>
      </c>
    </row>
    <row r="140" spans="1:66" s="10" customFormat="1" ht="144" customHeight="1" x14ac:dyDescent="0.25">
      <c r="A140" s="11">
        <v>137</v>
      </c>
      <c r="B140" s="11" t="s">
        <v>3427</v>
      </c>
      <c r="C140" s="11" t="s">
        <v>4101</v>
      </c>
      <c r="D140" s="107">
        <v>81650</v>
      </c>
      <c r="E140" s="108" t="s">
        <v>4294</v>
      </c>
      <c r="F140" s="109" t="s">
        <v>6</v>
      </c>
      <c r="G140" s="11" t="s">
        <v>4607</v>
      </c>
      <c r="H140" s="29"/>
      <c r="I140" s="14"/>
      <c r="J140" s="44">
        <v>20.72</v>
      </c>
      <c r="K140" s="64">
        <f t="shared" si="106"/>
        <v>23.827999999999996</v>
      </c>
      <c r="L140" s="123">
        <f>SUMIF(price!A:A,E140,price!D:D)</f>
        <v>0</v>
      </c>
      <c r="M140" s="124"/>
      <c r="N140" s="20">
        <f t="shared" si="180"/>
        <v>0</v>
      </c>
      <c r="O140" s="16">
        <f t="shared" si="181"/>
        <v>-1</v>
      </c>
      <c r="P140" s="116">
        <f t="shared" si="182"/>
        <v>0</v>
      </c>
      <c r="Q140" s="21">
        <f t="shared" si="194"/>
        <v>0</v>
      </c>
      <c r="R140" s="16">
        <f t="shared" si="183"/>
        <v>-1</v>
      </c>
      <c r="S140" s="22">
        <f t="shared" si="184"/>
        <v>0</v>
      </c>
      <c r="T140" s="27">
        <v>2304</v>
      </c>
      <c r="U140" s="21">
        <f t="shared" si="185"/>
        <v>0</v>
      </c>
      <c r="V140" s="189">
        <f t="shared" si="186"/>
        <v>-1</v>
      </c>
      <c r="W140" s="196" t="s">
        <v>4</v>
      </c>
      <c r="X140" s="191" t="s">
        <v>4451</v>
      </c>
      <c r="Y140" s="191" t="s">
        <v>4451</v>
      </c>
      <c r="Z140" s="191" t="s">
        <v>4451</v>
      </c>
      <c r="AA140" s="191" t="s">
        <v>4451</v>
      </c>
      <c r="AB140" s="197" t="s">
        <v>4451</v>
      </c>
      <c r="AC140" s="190">
        <f t="shared" si="187"/>
        <v>0</v>
      </c>
      <c r="AD140" s="73">
        <f t="shared" si="195"/>
        <v>0</v>
      </c>
      <c r="AF140" s="7" t="s">
        <v>4</v>
      </c>
      <c r="AG140" s="8" t="e">
        <f t="shared" ref="AG140:AG177" si="199">BE140+X140-AO140-AW140</f>
        <v>#VALUE!</v>
      </c>
      <c r="AH140" s="8" t="e">
        <f t="shared" ref="AH140:AH177" si="200">BF140+Y140-AP140-AX140</f>
        <v>#VALUE!</v>
      </c>
      <c r="AI140" s="8" t="e">
        <f t="shared" ref="AI140:AI177" si="201">BG140+Z140-AQ140-AY140</f>
        <v>#VALUE!</v>
      </c>
      <c r="AJ140" s="8" t="e">
        <f t="shared" ref="AJ140:AJ177" si="202">BH140+AA140-AR140-AZ140</f>
        <v>#VALUE!</v>
      </c>
      <c r="AK140" s="9" t="e">
        <f>BI140+AB140-AS140-BA140</f>
        <v>#VALUE!</v>
      </c>
      <c r="AL140" s="7" t="e">
        <f t="shared" si="188"/>
        <v>#VALUE!</v>
      </c>
      <c r="AM140" s="99" t="e">
        <f t="shared" si="189"/>
        <v>#VALUE!</v>
      </c>
      <c r="AN140" s="7" t="s">
        <v>4</v>
      </c>
      <c r="AO140" s="8">
        <v>0</v>
      </c>
      <c r="AP140" s="8">
        <v>0</v>
      </c>
      <c r="AQ140" s="8">
        <v>0</v>
      </c>
      <c r="AR140" s="8">
        <v>0</v>
      </c>
      <c r="AS140" s="9">
        <v>0</v>
      </c>
      <c r="AT140" s="72">
        <f t="shared" si="197"/>
        <v>0</v>
      </c>
      <c r="AU140" s="99">
        <f t="shared" si="198"/>
        <v>0</v>
      </c>
      <c r="AV140" s="7" t="s">
        <v>4</v>
      </c>
      <c r="AW140" s="8">
        <v>0</v>
      </c>
      <c r="AX140" s="8">
        <v>0</v>
      </c>
      <c r="AY140" s="8">
        <v>0</v>
      </c>
      <c r="AZ140" s="8">
        <v>0</v>
      </c>
      <c r="BA140" s="9">
        <v>0</v>
      </c>
      <c r="BB140" s="72">
        <f t="shared" si="190"/>
        <v>0</v>
      </c>
      <c r="BC140" s="102">
        <f t="shared" si="82"/>
        <v>0</v>
      </c>
      <c r="BD140" s="94"/>
      <c r="BE140" s="11"/>
      <c r="BF140" s="11"/>
      <c r="BG140" s="11"/>
      <c r="BH140" s="11"/>
      <c r="BI140" s="104"/>
      <c r="BJ140" s="106">
        <f t="shared" si="178"/>
        <v>0</v>
      </c>
      <c r="BK140" s="84">
        <f>SUMIF(наличие!E:E,E140,наличие!G:G)</f>
        <v>0</v>
      </c>
      <c r="BL140" s="85">
        <f t="shared" si="191"/>
        <v>0</v>
      </c>
      <c r="BM140" s="85">
        <f t="shared" si="192"/>
        <v>0</v>
      </c>
      <c r="BN140" s="111">
        <f>SUMIF(BP:BP,E140,BW:BW)</f>
        <v>0</v>
      </c>
    </row>
    <row r="141" spans="1:66" s="10" customFormat="1" ht="144" customHeight="1" x14ac:dyDescent="0.25">
      <c r="A141" s="11">
        <v>138</v>
      </c>
      <c r="B141" s="11" t="s">
        <v>3427</v>
      </c>
      <c r="C141" s="11" t="s">
        <v>4101</v>
      </c>
      <c r="D141" s="107">
        <v>81650</v>
      </c>
      <c r="E141" s="108" t="s">
        <v>4294</v>
      </c>
      <c r="F141" s="109" t="s">
        <v>2032</v>
      </c>
      <c r="G141" s="11" t="s">
        <v>4608</v>
      </c>
      <c r="H141" s="29"/>
      <c r="I141" s="14"/>
      <c r="J141" s="44">
        <v>20.72</v>
      </c>
      <c r="K141" s="64">
        <f t="shared" si="106"/>
        <v>23.827999999999996</v>
      </c>
      <c r="L141" s="123">
        <f>SUMIF(price!A:A,E141,price!D:D)</f>
        <v>0</v>
      </c>
      <c r="M141" s="124"/>
      <c r="N141" s="20">
        <f t="shared" si="180"/>
        <v>0</v>
      </c>
      <c r="O141" s="16">
        <f t="shared" si="181"/>
        <v>-1</v>
      </c>
      <c r="P141" s="116">
        <f t="shared" si="182"/>
        <v>0</v>
      </c>
      <c r="Q141" s="21">
        <f t="shared" si="194"/>
        <v>0</v>
      </c>
      <c r="R141" s="16">
        <f t="shared" si="183"/>
        <v>-1</v>
      </c>
      <c r="S141" s="22">
        <f t="shared" si="184"/>
        <v>0</v>
      </c>
      <c r="T141" s="27">
        <v>2304</v>
      </c>
      <c r="U141" s="21">
        <f t="shared" si="185"/>
        <v>0</v>
      </c>
      <c r="V141" s="189">
        <f t="shared" si="186"/>
        <v>-1</v>
      </c>
      <c r="W141" s="196" t="s">
        <v>4</v>
      </c>
      <c r="X141" s="191" t="s">
        <v>4451</v>
      </c>
      <c r="Y141" s="191" t="s">
        <v>4451</v>
      </c>
      <c r="Z141" s="191" t="s">
        <v>4451</v>
      </c>
      <c r="AA141" s="191" t="s">
        <v>4451</v>
      </c>
      <c r="AB141" s="197" t="s">
        <v>4451</v>
      </c>
      <c r="AC141" s="190">
        <f t="shared" si="187"/>
        <v>0</v>
      </c>
      <c r="AD141" s="73">
        <f t="shared" si="195"/>
        <v>0</v>
      </c>
      <c r="AF141" s="7" t="s">
        <v>4</v>
      </c>
      <c r="AG141" s="8" t="e">
        <f t="shared" si="199"/>
        <v>#VALUE!</v>
      </c>
      <c r="AH141" s="8" t="e">
        <f t="shared" si="200"/>
        <v>#VALUE!</v>
      </c>
      <c r="AI141" s="8" t="e">
        <f t="shared" si="201"/>
        <v>#VALUE!</v>
      </c>
      <c r="AJ141" s="8" t="e">
        <f t="shared" si="202"/>
        <v>#VALUE!</v>
      </c>
      <c r="AK141" s="9" t="e">
        <f>BI141+AB141-AS141-BA141</f>
        <v>#VALUE!</v>
      </c>
      <c r="AL141" s="7" t="e">
        <f t="shared" si="188"/>
        <v>#VALUE!</v>
      </c>
      <c r="AM141" s="99" t="e">
        <f t="shared" si="189"/>
        <v>#VALUE!</v>
      </c>
      <c r="AN141" s="7" t="s">
        <v>4</v>
      </c>
      <c r="AO141" s="8">
        <v>0</v>
      </c>
      <c r="AP141" s="8">
        <v>0</v>
      </c>
      <c r="AQ141" s="8">
        <v>0</v>
      </c>
      <c r="AR141" s="8">
        <v>0</v>
      </c>
      <c r="AS141" s="9">
        <v>0</v>
      </c>
      <c r="AT141" s="72">
        <f t="shared" si="197"/>
        <v>0</v>
      </c>
      <c r="AU141" s="99">
        <f t="shared" si="198"/>
        <v>0</v>
      </c>
      <c r="AV141" s="7" t="s">
        <v>4</v>
      </c>
      <c r="AW141" s="8">
        <v>0</v>
      </c>
      <c r="AX141" s="8">
        <v>0</v>
      </c>
      <c r="AY141" s="8">
        <v>0</v>
      </c>
      <c r="AZ141" s="8">
        <v>0</v>
      </c>
      <c r="BA141" s="9">
        <v>0</v>
      </c>
      <c r="BB141" s="72">
        <f t="shared" si="190"/>
        <v>0</v>
      </c>
      <c r="BC141" s="102">
        <f t="shared" si="82"/>
        <v>0</v>
      </c>
      <c r="BD141" s="94"/>
      <c r="BE141" s="11"/>
      <c r="BF141" s="11"/>
      <c r="BG141" s="11"/>
      <c r="BH141" s="11"/>
      <c r="BI141" s="104"/>
      <c r="BJ141" s="106">
        <f t="shared" si="178"/>
        <v>0</v>
      </c>
      <c r="BK141" s="84">
        <f>SUMIF(наличие!E:E,E141,наличие!G:G)</f>
        <v>0</v>
      </c>
      <c r="BL141" s="85">
        <f t="shared" si="191"/>
        <v>0</v>
      </c>
      <c r="BM141" s="85">
        <f t="shared" si="192"/>
        <v>0</v>
      </c>
      <c r="BN141" s="111">
        <f>SUMIF(BP:BP,E141,BW:BW)</f>
        <v>0</v>
      </c>
    </row>
    <row r="142" spans="1:66" s="10" customFormat="1" ht="144" customHeight="1" x14ac:dyDescent="0.25">
      <c r="A142" s="11">
        <v>139</v>
      </c>
      <c r="B142" s="11" t="s">
        <v>3427</v>
      </c>
      <c r="C142" s="11" t="s">
        <v>4101</v>
      </c>
      <c r="D142" s="107">
        <v>81650</v>
      </c>
      <c r="E142" s="108" t="s">
        <v>4294</v>
      </c>
      <c r="F142" s="109" t="s">
        <v>1480</v>
      </c>
      <c r="G142" s="11" t="s">
        <v>4609</v>
      </c>
      <c r="H142" s="29"/>
      <c r="I142" s="14"/>
      <c r="J142" s="44">
        <v>20.72</v>
      </c>
      <c r="K142" s="64">
        <f t="shared" si="106"/>
        <v>23.827999999999996</v>
      </c>
      <c r="L142" s="123">
        <f>SUMIF(price!A:A,E142,price!D:D)</f>
        <v>0</v>
      </c>
      <c r="M142" s="124"/>
      <c r="N142" s="20">
        <f t="shared" si="180"/>
        <v>0</v>
      </c>
      <c r="O142" s="16">
        <f t="shared" si="181"/>
        <v>-1</v>
      </c>
      <c r="P142" s="116">
        <f t="shared" si="182"/>
        <v>0</v>
      </c>
      <c r="Q142" s="21">
        <f t="shared" si="194"/>
        <v>0</v>
      </c>
      <c r="R142" s="16">
        <f t="shared" si="183"/>
        <v>-1</v>
      </c>
      <c r="S142" s="22">
        <f t="shared" si="184"/>
        <v>0</v>
      </c>
      <c r="T142" s="27">
        <v>2304</v>
      </c>
      <c r="U142" s="21">
        <f t="shared" si="185"/>
        <v>0</v>
      </c>
      <c r="V142" s="189">
        <f t="shared" si="186"/>
        <v>-1</v>
      </c>
      <c r="W142" s="196" t="s">
        <v>4</v>
      </c>
      <c r="X142" s="191" t="s">
        <v>4451</v>
      </c>
      <c r="Y142" s="191" t="s">
        <v>4451</v>
      </c>
      <c r="Z142" s="191" t="s">
        <v>4451</v>
      </c>
      <c r="AA142" s="191" t="s">
        <v>4451</v>
      </c>
      <c r="AB142" s="197" t="s">
        <v>4451</v>
      </c>
      <c r="AC142" s="190">
        <f t="shared" si="187"/>
        <v>0</v>
      </c>
      <c r="AD142" s="73">
        <f t="shared" si="195"/>
        <v>0</v>
      </c>
      <c r="AF142" s="7" t="s">
        <v>4</v>
      </c>
      <c r="AG142" s="8" t="e">
        <f t="shared" si="199"/>
        <v>#VALUE!</v>
      </c>
      <c r="AH142" s="8" t="e">
        <f t="shared" si="200"/>
        <v>#VALUE!</v>
      </c>
      <c r="AI142" s="8" t="e">
        <f t="shared" si="201"/>
        <v>#VALUE!</v>
      </c>
      <c r="AJ142" s="8" t="e">
        <f t="shared" si="202"/>
        <v>#VALUE!</v>
      </c>
      <c r="AK142" s="9" t="e">
        <f>BI142+AB142-AS142-BA142</f>
        <v>#VALUE!</v>
      </c>
      <c r="AL142" s="7" t="e">
        <f t="shared" si="188"/>
        <v>#VALUE!</v>
      </c>
      <c r="AM142" s="99" t="e">
        <f t="shared" si="189"/>
        <v>#VALUE!</v>
      </c>
      <c r="AN142" s="7" t="s">
        <v>4</v>
      </c>
      <c r="AO142" s="8">
        <v>0</v>
      </c>
      <c r="AP142" s="8">
        <v>0</v>
      </c>
      <c r="AQ142" s="8">
        <v>0</v>
      </c>
      <c r="AR142" s="8">
        <v>0</v>
      </c>
      <c r="AS142" s="9">
        <v>0</v>
      </c>
      <c r="AT142" s="72">
        <f t="shared" si="197"/>
        <v>0</v>
      </c>
      <c r="AU142" s="99">
        <f t="shared" si="198"/>
        <v>0</v>
      </c>
      <c r="AV142" s="7" t="s">
        <v>4</v>
      </c>
      <c r="AW142" s="8">
        <v>0</v>
      </c>
      <c r="AX142" s="8">
        <v>0</v>
      </c>
      <c r="AY142" s="8">
        <v>0</v>
      </c>
      <c r="AZ142" s="8">
        <v>0</v>
      </c>
      <c r="BA142" s="9">
        <v>0</v>
      </c>
      <c r="BB142" s="72">
        <f t="shared" si="190"/>
        <v>0</v>
      </c>
      <c r="BC142" s="102">
        <f t="shared" si="82"/>
        <v>0</v>
      </c>
      <c r="BD142" s="94"/>
      <c r="BE142" s="11"/>
      <c r="BF142" s="11">
        <v>1</v>
      </c>
      <c r="BG142" s="11"/>
      <c r="BH142" s="11"/>
      <c r="BI142" s="104"/>
      <c r="BJ142" s="106">
        <f t="shared" si="178"/>
        <v>1</v>
      </c>
      <c r="BK142" s="84">
        <f>SUMIF(наличие!E:E,E142,наличие!G:G)</f>
        <v>0</v>
      </c>
      <c r="BL142" s="85">
        <f t="shared" si="191"/>
        <v>0</v>
      </c>
      <c r="BM142" s="85">
        <f t="shared" si="192"/>
        <v>0</v>
      </c>
      <c r="BN142" s="111">
        <f>SUMIF(BP:BP,E142,BW:BW)</f>
        <v>0</v>
      </c>
    </row>
    <row r="143" spans="1:66" s="10" customFormat="1" ht="144" customHeight="1" x14ac:dyDescent="0.25">
      <c r="A143" s="11">
        <v>140</v>
      </c>
      <c r="B143" s="11" t="s">
        <v>3427</v>
      </c>
      <c r="C143" s="11" t="s">
        <v>4101</v>
      </c>
      <c r="D143" s="107">
        <v>81650</v>
      </c>
      <c r="E143" s="108" t="s">
        <v>4294</v>
      </c>
      <c r="F143" s="109" t="s">
        <v>2036</v>
      </c>
      <c r="G143" s="11" t="s">
        <v>4610</v>
      </c>
      <c r="H143" s="29"/>
      <c r="I143" s="14"/>
      <c r="J143" s="44">
        <v>20.72</v>
      </c>
      <c r="K143" s="64">
        <f t="shared" si="106"/>
        <v>23.827999999999996</v>
      </c>
      <c r="L143" s="123">
        <f>SUMIF(price!A:A,E143,price!D:D)</f>
        <v>0</v>
      </c>
      <c r="M143" s="124"/>
      <c r="N143" s="20">
        <f t="shared" si="180"/>
        <v>0</v>
      </c>
      <c r="O143" s="16">
        <f t="shared" si="181"/>
        <v>-1</v>
      </c>
      <c r="P143" s="116">
        <f t="shared" si="182"/>
        <v>0</v>
      </c>
      <c r="Q143" s="21">
        <f t="shared" si="194"/>
        <v>0</v>
      </c>
      <c r="R143" s="16">
        <f t="shared" si="183"/>
        <v>-1</v>
      </c>
      <c r="S143" s="22">
        <f t="shared" si="184"/>
        <v>0</v>
      </c>
      <c r="T143" s="27">
        <v>2304</v>
      </c>
      <c r="U143" s="21">
        <f t="shared" si="185"/>
        <v>0</v>
      </c>
      <c r="V143" s="189">
        <f t="shared" si="186"/>
        <v>-1</v>
      </c>
      <c r="W143" s="196" t="s">
        <v>4</v>
      </c>
      <c r="X143" s="191" t="s">
        <v>4451</v>
      </c>
      <c r="Y143" s="191" t="s">
        <v>4451</v>
      </c>
      <c r="Z143" s="191" t="s">
        <v>4451</v>
      </c>
      <c r="AA143" s="191" t="s">
        <v>4451</v>
      </c>
      <c r="AB143" s="197" t="s">
        <v>4451</v>
      </c>
      <c r="AC143" s="190">
        <f t="shared" si="187"/>
        <v>0</v>
      </c>
      <c r="AD143" s="73">
        <f t="shared" si="195"/>
        <v>0</v>
      </c>
      <c r="AF143" s="7" t="s">
        <v>4</v>
      </c>
      <c r="AG143" s="8" t="e">
        <f t="shared" si="199"/>
        <v>#VALUE!</v>
      </c>
      <c r="AH143" s="8" t="e">
        <f t="shared" si="200"/>
        <v>#VALUE!</v>
      </c>
      <c r="AI143" s="8" t="e">
        <f t="shared" si="201"/>
        <v>#VALUE!</v>
      </c>
      <c r="AJ143" s="8" t="e">
        <f t="shared" si="202"/>
        <v>#VALUE!</v>
      </c>
      <c r="AK143" s="9" t="e">
        <f t="shared" si="196"/>
        <v>#VALUE!</v>
      </c>
      <c r="AL143" s="7" t="e">
        <f t="shared" si="188"/>
        <v>#VALUE!</v>
      </c>
      <c r="AM143" s="99" t="e">
        <f t="shared" si="189"/>
        <v>#VALUE!</v>
      </c>
      <c r="AN143" s="7" t="s">
        <v>4</v>
      </c>
      <c r="AO143" s="8">
        <v>0</v>
      </c>
      <c r="AP143" s="8">
        <v>0</v>
      </c>
      <c r="AQ143" s="8">
        <v>0</v>
      </c>
      <c r="AR143" s="8">
        <v>0</v>
      </c>
      <c r="AS143" s="9">
        <v>0</v>
      </c>
      <c r="AT143" s="72">
        <f t="shared" si="197"/>
        <v>0</v>
      </c>
      <c r="AU143" s="99">
        <f t="shared" si="198"/>
        <v>0</v>
      </c>
      <c r="AV143" s="7" t="s">
        <v>4</v>
      </c>
      <c r="AW143" s="8">
        <v>0</v>
      </c>
      <c r="AX143" s="8">
        <v>0</v>
      </c>
      <c r="AY143" s="8">
        <v>0</v>
      </c>
      <c r="AZ143" s="8">
        <v>0</v>
      </c>
      <c r="BA143" s="9">
        <v>0</v>
      </c>
      <c r="BB143" s="72">
        <f t="shared" si="190"/>
        <v>0</v>
      </c>
      <c r="BC143" s="102">
        <f t="shared" si="82"/>
        <v>0</v>
      </c>
      <c r="BD143" s="94"/>
      <c r="BE143" s="11"/>
      <c r="BF143" s="11"/>
      <c r="BG143" s="11"/>
      <c r="BH143" s="11"/>
      <c r="BI143" s="104"/>
      <c r="BJ143" s="106">
        <f t="shared" ref="BJ143:BJ177" si="203">SUM(BD143:BI143)</f>
        <v>0</v>
      </c>
      <c r="BK143" s="84">
        <f>SUMIF(наличие!E:E,E143,наличие!G:G)</f>
        <v>0</v>
      </c>
      <c r="BL143" s="85">
        <f t="shared" si="191"/>
        <v>0</v>
      </c>
      <c r="BM143" s="85">
        <f t="shared" si="192"/>
        <v>0</v>
      </c>
      <c r="BN143" s="111">
        <f>SUMIF(BP:BP,E143,BW:BW)</f>
        <v>0</v>
      </c>
    </row>
    <row r="144" spans="1:66" s="10" customFormat="1" ht="102.4" customHeight="1" x14ac:dyDescent="0.25">
      <c r="A144" s="11">
        <v>141</v>
      </c>
      <c r="B144" s="11" t="s">
        <v>3427</v>
      </c>
      <c r="C144" s="11" t="s">
        <v>4101</v>
      </c>
      <c r="D144" s="107">
        <v>81650</v>
      </c>
      <c r="E144" s="108" t="s">
        <v>4294</v>
      </c>
      <c r="F144" s="109" t="s">
        <v>7</v>
      </c>
      <c r="G144" s="11" t="s">
        <v>4611</v>
      </c>
      <c r="H144" s="29"/>
      <c r="I144" s="14"/>
      <c r="J144" s="44">
        <v>20.72</v>
      </c>
      <c r="K144" s="64">
        <f t="shared" si="106"/>
        <v>23.827999999999996</v>
      </c>
      <c r="L144" s="123">
        <f>SUMIF(price!A:A,E144,price!D:D)</f>
        <v>0</v>
      </c>
      <c r="M144" s="124"/>
      <c r="N144" s="20">
        <f t="shared" si="180"/>
        <v>0</v>
      </c>
      <c r="O144" s="16">
        <f t="shared" si="181"/>
        <v>-1</v>
      </c>
      <c r="P144" s="116">
        <f t="shared" si="182"/>
        <v>0</v>
      </c>
      <c r="Q144" s="21">
        <f t="shared" si="194"/>
        <v>0</v>
      </c>
      <c r="R144" s="16">
        <f t="shared" si="183"/>
        <v>-1</v>
      </c>
      <c r="S144" s="22">
        <f t="shared" si="184"/>
        <v>0</v>
      </c>
      <c r="T144" s="27">
        <v>2304</v>
      </c>
      <c r="U144" s="21">
        <f t="shared" si="185"/>
        <v>0</v>
      </c>
      <c r="V144" s="189">
        <f t="shared" si="186"/>
        <v>-1</v>
      </c>
      <c r="W144" s="196" t="s">
        <v>4</v>
      </c>
      <c r="X144" s="191" t="s">
        <v>4451</v>
      </c>
      <c r="Y144" s="191" t="s">
        <v>4451</v>
      </c>
      <c r="Z144" s="191" t="s">
        <v>4451</v>
      </c>
      <c r="AA144" s="191" t="s">
        <v>4451</v>
      </c>
      <c r="AB144" s="197" t="s">
        <v>4451</v>
      </c>
      <c r="AC144" s="190">
        <f t="shared" si="187"/>
        <v>0</v>
      </c>
      <c r="AD144" s="73">
        <f t="shared" si="195"/>
        <v>0</v>
      </c>
      <c r="AF144" s="7" t="s">
        <v>4</v>
      </c>
      <c r="AG144" s="8" t="e">
        <f t="shared" si="199"/>
        <v>#VALUE!</v>
      </c>
      <c r="AH144" s="8" t="e">
        <f t="shared" si="200"/>
        <v>#VALUE!</v>
      </c>
      <c r="AI144" s="8" t="e">
        <f t="shared" si="201"/>
        <v>#VALUE!</v>
      </c>
      <c r="AJ144" s="8" t="e">
        <f t="shared" si="202"/>
        <v>#VALUE!</v>
      </c>
      <c r="AK144" s="9" t="e">
        <f>BI144+AB144-AS144-BA144</f>
        <v>#VALUE!</v>
      </c>
      <c r="AL144" s="7" t="e">
        <f t="shared" si="188"/>
        <v>#VALUE!</v>
      </c>
      <c r="AM144" s="99" t="e">
        <f t="shared" si="189"/>
        <v>#VALUE!</v>
      </c>
      <c r="AN144" s="7" t="s">
        <v>4</v>
      </c>
      <c r="AO144" s="8">
        <v>0</v>
      </c>
      <c r="AP144" s="8">
        <v>0</v>
      </c>
      <c r="AQ144" s="8">
        <v>0</v>
      </c>
      <c r="AR144" s="8">
        <v>0</v>
      </c>
      <c r="AS144" s="9">
        <v>0</v>
      </c>
      <c r="AT144" s="72">
        <f t="shared" si="197"/>
        <v>0</v>
      </c>
      <c r="AU144" s="99">
        <f t="shared" si="198"/>
        <v>0</v>
      </c>
      <c r="AV144" s="7" t="s">
        <v>4</v>
      </c>
      <c r="AW144" s="8">
        <v>0</v>
      </c>
      <c r="AX144" s="8">
        <v>0</v>
      </c>
      <c r="AY144" s="8">
        <v>0</v>
      </c>
      <c r="AZ144" s="8">
        <v>0</v>
      </c>
      <c r="BA144" s="9">
        <v>0</v>
      </c>
      <c r="BB144" s="72">
        <f t="shared" si="190"/>
        <v>0</v>
      </c>
      <c r="BC144" s="102">
        <f t="shared" ref="BC144:BC198" si="204">BB144*J144</f>
        <v>0</v>
      </c>
      <c r="BD144" s="94"/>
      <c r="BE144" s="11"/>
      <c r="BF144" s="11"/>
      <c r="BG144" s="11"/>
      <c r="BH144" s="11">
        <v>1</v>
      </c>
      <c r="BI144" s="104">
        <v>1</v>
      </c>
      <c r="BJ144" s="106">
        <f t="shared" si="203"/>
        <v>2</v>
      </c>
      <c r="BK144" s="84">
        <f>SUMIF(наличие!E:E,E144,наличие!G:G)</f>
        <v>0</v>
      </c>
      <c r="BL144" s="85">
        <f t="shared" si="191"/>
        <v>0</v>
      </c>
      <c r="BM144" s="85">
        <f t="shared" si="192"/>
        <v>0</v>
      </c>
      <c r="BN144" s="111">
        <f>SUMIF(BP:BP,E144,BW:BW)</f>
        <v>0</v>
      </c>
    </row>
    <row r="145" spans="1:66" s="10" customFormat="1" ht="144" customHeight="1" x14ac:dyDescent="0.25">
      <c r="A145" s="11">
        <v>142</v>
      </c>
      <c r="B145" s="11" t="s">
        <v>3427</v>
      </c>
      <c r="C145" s="11" t="s">
        <v>2025</v>
      </c>
      <c r="D145" s="107">
        <v>81670</v>
      </c>
      <c r="E145" s="108" t="s">
        <v>4295</v>
      </c>
      <c r="F145" s="109" t="s">
        <v>4398</v>
      </c>
      <c r="G145" s="11" t="s">
        <v>4612</v>
      </c>
      <c r="H145" s="29"/>
      <c r="I145" s="14"/>
      <c r="J145" s="44">
        <v>20.72</v>
      </c>
      <c r="K145" s="64">
        <f t="shared" si="106"/>
        <v>23.827999999999996</v>
      </c>
      <c r="L145" s="123">
        <f>SUMIF(price!A:A,E145,price!D:D)</f>
        <v>0</v>
      </c>
      <c r="M145" s="124"/>
      <c r="N145" s="20">
        <f t="shared" si="180"/>
        <v>0</v>
      </c>
      <c r="O145" s="16">
        <f t="shared" si="181"/>
        <v>-1</v>
      </c>
      <c r="P145" s="116">
        <f t="shared" si="182"/>
        <v>0</v>
      </c>
      <c r="Q145" s="21">
        <f t="shared" si="194"/>
        <v>0</v>
      </c>
      <c r="R145" s="16">
        <f t="shared" si="183"/>
        <v>-1</v>
      </c>
      <c r="S145" s="22">
        <f t="shared" si="184"/>
        <v>0</v>
      </c>
      <c r="T145" s="27">
        <v>2304</v>
      </c>
      <c r="U145" s="21">
        <f t="shared" si="185"/>
        <v>0</v>
      </c>
      <c r="V145" s="189">
        <f t="shared" si="186"/>
        <v>-1</v>
      </c>
      <c r="W145" s="196" t="s">
        <v>4</v>
      </c>
      <c r="X145" s="191" t="s">
        <v>4451</v>
      </c>
      <c r="Y145" s="191" t="s">
        <v>4451</v>
      </c>
      <c r="Z145" s="191" t="s">
        <v>4451</v>
      </c>
      <c r="AA145" s="191" t="s">
        <v>4451</v>
      </c>
      <c r="AB145" s="197" t="s">
        <v>4451</v>
      </c>
      <c r="AC145" s="190">
        <f t="shared" si="187"/>
        <v>0</v>
      </c>
      <c r="AD145" s="73">
        <f t="shared" si="195"/>
        <v>0</v>
      </c>
      <c r="AF145" s="7" t="s">
        <v>4</v>
      </c>
      <c r="AG145" s="8" t="e">
        <f t="shared" si="199"/>
        <v>#VALUE!</v>
      </c>
      <c r="AH145" s="8" t="e">
        <f t="shared" si="200"/>
        <v>#VALUE!</v>
      </c>
      <c r="AI145" s="8" t="e">
        <f t="shared" si="201"/>
        <v>#VALUE!</v>
      </c>
      <c r="AJ145" s="8" t="e">
        <f t="shared" si="202"/>
        <v>#VALUE!</v>
      </c>
      <c r="AK145" s="9" t="e">
        <f t="shared" si="196"/>
        <v>#VALUE!</v>
      </c>
      <c r="AL145" s="7" t="e">
        <f t="shared" si="188"/>
        <v>#VALUE!</v>
      </c>
      <c r="AM145" s="99" t="e">
        <f t="shared" si="189"/>
        <v>#VALUE!</v>
      </c>
      <c r="AN145" s="7" t="s">
        <v>4</v>
      </c>
      <c r="AO145" s="8">
        <v>0</v>
      </c>
      <c r="AP145" s="8">
        <v>0</v>
      </c>
      <c r="AQ145" s="8">
        <v>0</v>
      </c>
      <c r="AR145" s="8">
        <v>0</v>
      </c>
      <c r="AS145" s="9">
        <v>0</v>
      </c>
      <c r="AT145" s="72">
        <f>SUM(AN145:AS145)</f>
        <v>0</v>
      </c>
      <c r="AU145" s="99">
        <f t="shared" si="198"/>
        <v>0</v>
      </c>
      <c r="AV145" s="7" t="s">
        <v>4</v>
      </c>
      <c r="AW145" s="8">
        <v>0</v>
      </c>
      <c r="AX145" s="8">
        <v>0</v>
      </c>
      <c r="AY145" s="8">
        <v>0</v>
      </c>
      <c r="AZ145" s="8">
        <v>0</v>
      </c>
      <c r="BA145" s="9">
        <v>0</v>
      </c>
      <c r="BB145" s="72">
        <f t="shared" si="190"/>
        <v>0</v>
      </c>
      <c r="BC145" s="102">
        <f t="shared" si="204"/>
        <v>0</v>
      </c>
      <c r="BD145" s="94"/>
      <c r="BE145" s="11">
        <v>1</v>
      </c>
      <c r="BF145" s="11">
        <v>3</v>
      </c>
      <c r="BG145" s="11">
        <v>2</v>
      </c>
      <c r="BH145" s="11">
        <v>1</v>
      </c>
      <c r="BI145" s="104"/>
      <c r="BJ145" s="106">
        <f t="shared" si="203"/>
        <v>7</v>
      </c>
      <c r="BK145" s="84">
        <f>SUMIF(наличие!E:E,E145,наличие!G:G)</f>
        <v>0</v>
      </c>
      <c r="BL145" s="85">
        <f t="shared" si="191"/>
        <v>0</v>
      </c>
      <c r="BM145" s="85">
        <f t="shared" si="192"/>
        <v>0</v>
      </c>
      <c r="BN145" s="111">
        <f>SUMIF(BP:BP,E145,BW:BW)</f>
        <v>0</v>
      </c>
    </row>
    <row r="146" spans="1:66" s="10" customFormat="1" ht="101.65" customHeight="1" x14ac:dyDescent="0.25">
      <c r="A146" s="11">
        <v>143</v>
      </c>
      <c r="B146" s="11" t="s">
        <v>3427</v>
      </c>
      <c r="C146" s="11" t="s">
        <v>2025</v>
      </c>
      <c r="D146" s="107">
        <v>81670</v>
      </c>
      <c r="E146" s="108" t="s">
        <v>4295</v>
      </c>
      <c r="F146" s="109" t="s">
        <v>5</v>
      </c>
      <c r="G146" s="11" t="s">
        <v>4613</v>
      </c>
      <c r="H146" s="29"/>
      <c r="I146" s="14"/>
      <c r="J146" s="44">
        <v>20.72</v>
      </c>
      <c r="K146" s="64">
        <f t="shared" si="106"/>
        <v>23.827999999999996</v>
      </c>
      <c r="L146" s="123">
        <f>SUMIF(price!A:A,E146,price!D:D)</f>
        <v>0</v>
      </c>
      <c r="M146" s="124"/>
      <c r="N146" s="20">
        <f t="shared" si="180"/>
        <v>0</v>
      </c>
      <c r="O146" s="16">
        <f t="shared" si="181"/>
        <v>-1</v>
      </c>
      <c r="P146" s="116">
        <f t="shared" si="182"/>
        <v>0</v>
      </c>
      <c r="Q146" s="21">
        <f t="shared" si="194"/>
        <v>0</v>
      </c>
      <c r="R146" s="16">
        <f t="shared" si="183"/>
        <v>-1</v>
      </c>
      <c r="S146" s="22">
        <f t="shared" si="184"/>
        <v>0</v>
      </c>
      <c r="T146" s="27">
        <v>2304</v>
      </c>
      <c r="U146" s="21">
        <f t="shared" si="185"/>
        <v>0</v>
      </c>
      <c r="V146" s="189">
        <f t="shared" si="186"/>
        <v>-1</v>
      </c>
      <c r="W146" s="196" t="s">
        <v>4</v>
      </c>
      <c r="X146" s="191" t="s">
        <v>4451</v>
      </c>
      <c r="Y146" s="191" t="s">
        <v>4451</v>
      </c>
      <c r="Z146" s="191" t="s">
        <v>4451</v>
      </c>
      <c r="AA146" s="191" t="s">
        <v>4451</v>
      </c>
      <c r="AB146" s="197" t="s">
        <v>4451</v>
      </c>
      <c r="AC146" s="190">
        <f t="shared" si="187"/>
        <v>0</v>
      </c>
      <c r="AD146" s="73">
        <f t="shared" si="195"/>
        <v>0</v>
      </c>
      <c r="AF146" s="7" t="s">
        <v>4</v>
      </c>
      <c r="AG146" s="8" t="e">
        <f t="shared" si="199"/>
        <v>#VALUE!</v>
      </c>
      <c r="AH146" s="8" t="e">
        <f t="shared" si="200"/>
        <v>#VALUE!</v>
      </c>
      <c r="AI146" s="8" t="e">
        <f t="shared" si="201"/>
        <v>#VALUE!</v>
      </c>
      <c r="AJ146" s="8" t="e">
        <f t="shared" si="202"/>
        <v>#VALUE!</v>
      </c>
      <c r="AK146" s="9" t="e">
        <f t="shared" si="196"/>
        <v>#VALUE!</v>
      </c>
      <c r="AL146" s="7" t="e">
        <f t="shared" si="188"/>
        <v>#VALUE!</v>
      </c>
      <c r="AM146" s="99" t="e">
        <f t="shared" si="189"/>
        <v>#VALUE!</v>
      </c>
      <c r="AN146" s="7" t="s">
        <v>4</v>
      </c>
      <c r="AO146" s="8">
        <v>0</v>
      </c>
      <c r="AP146" s="8">
        <v>0</v>
      </c>
      <c r="AQ146" s="8">
        <v>0</v>
      </c>
      <c r="AR146" s="8">
        <v>0</v>
      </c>
      <c r="AS146" s="9">
        <v>0</v>
      </c>
      <c r="AT146" s="72">
        <f>SUM(AN146:AS146)</f>
        <v>0</v>
      </c>
      <c r="AU146" s="99">
        <f t="shared" si="198"/>
        <v>0</v>
      </c>
      <c r="AV146" s="7" t="s">
        <v>4</v>
      </c>
      <c r="AW146" s="8">
        <v>0</v>
      </c>
      <c r="AX146" s="8">
        <v>0</v>
      </c>
      <c r="AY146" s="8">
        <v>0</v>
      </c>
      <c r="AZ146" s="8">
        <v>0</v>
      </c>
      <c r="BA146" s="9">
        <v>0</v>
      </c>
      <c r="BB146" s="72">
        <f t="shared" si="190"/>
        <v>0</v>
      </c>
      <c r="BC146" s="102">
        <f t="shared" si="204"/>
        <v>0</v>
      </c>
      <c r="BD146" s="94"/>
      <c r="BE146" s="11"/>
      <c r="BF146" s="11">
        <v>2</v>
      </c>
      <c r="BG146" s="11">
        <v>4</v>
      </c>
      <c r="BH146" s="11">
        <v>2</v>
      </c>
      <c r="BI146" s="104">
        <v>1</v>
      </c>
      <c r="BJ146" s="106">
        <f t="shared" si="203"/>
        <v>9</v>
      </c>
      <c r="BK146" s="84">
        <f>SUMIF(наличие!E:E,E146,наличие!G:G)</f>
        <v>0</v>
      </c>
      <c r="BL146" s="85">
        <f t="shared" si="191"/>
        <v>0</v>
      </c>
      <c r="BM146" s="85">
        <f t="shared" si="192"/>
        <v>0</v>
      </c>
      <c r="BN146" s="111">
        <f>SUMIF(BP:BP,E146,BW:BW)</f>
        <v>0</v>
      </c>
    </row>
    <row r="147" spans="1:66" s="10" customFormat="1" ht="144" customHeight="1" x14ac:dyDescent="0.25">
      <c r="A147" s="11">
        <v>144</v>
      </c>
      <c r="B147" s="11" t="s">
        <v>3427</v>
      </c>
      <c r="C147" s="11" t="s">
        <v>2025</v>
      </c>
      <c r="D147" s="107">
        <v>81670</v>
      </c>
      <c r="E147" s="108" t="s">
        <v>4295</v>
      </c>
      <c r="F147" s="109" t="s">
        <v>4400</v>
      </c>
      <c r="G147" s="11" t="s">
        <v>4614</v>
      </c>
      <c r="H147" s="29"/>
      <c r="I147" s="14"/>
      <c r="J147" s="44">
        <v>20.72</v>
      </c>
      <c r="K147" s="64">
        <f t="shared" si="106"/>
        <v>23.827999999999996</v>
      </c>
      <c r="L147" s="123">
        <f>SUMIF(price!A:A,E147,price!D:D)</f>
        <v>0</v>
      </c>
      <c r="M147" s="124"/>
      <c r="N147" s="20">
        <f t="shared" si="180"/>
        <v>0</v>
      </c>
      <c r="O147" s="16">
        <f t="shared" si="181"/>
        <v>-1</v>
      </c>
      <c r="P147" s="116">
        <f t="shared" si="182"/>
        <v>0</v>
      </c>
      <c r="Q147" s="21">
        <f t="shared" si="194"/>
        <v>0</v>
      </c>
      <c r="R147" s="16">
        <f t="shared" si="183"/>
        <v>-1</v>
      </c>
      <c r="S147" s="22">
        <f t="shared" si="184"/>
        <v>0</v>
      </c>
      <c r="T147" s="27">
        <v>2304</v>
      </c>
      <c r="U147" s="21">
        <f t="shared" si="185"/>
        <v>0</v>
      </c>
      <c r="V147" s="189">
        <f t="shared" si="186"/>
        <v>-1</v>
      </c>
      <c r="W147" s="196" t="s">
        <v>4</v>
      </c>
      <c r="X147" s="191" t="s">
        <v>4451</v>
      </c>
      <c r="Y147" s="191" t="s">
        <v>4451</v>
      </c>
      <c r="Z147" s="191" t="s">
        <v>4451</v>
      </c>
      <c r="AA147" s="191" t="s">
        <v>4451</v>
      </c>
      <c r="AB147" s="197" t="s">
        <v>4451</v>
      </c>
      <c r="AC147" s="190">
        <f t="shared" si="187"/>
        <v>0</v>
      </c>
      <c r="AD147" s="73">
        <f t="shared" si="195"/>
        <v>0</v>
      </c>
      <c r="AF147" s="7" t="s">
        <v>4</v>
      </c>
      <c r="AG147" s="8" t="e">
        <f t="shared" si="199"/>
        <v>#VALUE!</v>
      </c>
      <c r="AH147" s="8" t="e">
        <f t="shared" si="200"/>
        <v>#VALUE!</v>
      </c>
      <c r="AI147" s="8" t="e">
        <f t="shared" si="201"/>
        <v>#VALUE!</v>
      </c>
      <c r="AJ147" s="8" t="e">
        <f t="shared" si="202"/>
        <v>#VALUE!</v>
      </c>
      <c r="AK147" s="9" t="s">
        <v>4</v>
      </c>
      <c r="AL147" s="7" t="e">
        <f t="shared" si="188"/>
        <v>#VALUE!</v>
      </c>
      <c r="AM147" s="99" t="e">
        <f t="shared" si="189"/>
        <v>#VALUE!</v>
      </c>
      <c r="AN147" s="7" t="s">
        <v>4</v>
      </c>
      <c r="AO147" s="8">
        <v>0</v>
      </c>
      <c r="AP147" s="8">
        <v>0</v>
      </c>
      <c r="AQ147" s="8">
        <v>0</v>
      </c>
      <c r="AR147" s="8">
        <v>0</v>
      </c>
      <c r="AS147" s="9" t="s">
        <v>4</v>
      </c>
      <c r="AT147" s="72">
        <f>SUM(AN147:AS147)</f>
        <v>0</v>
      </c>
      <c r="AU147" s="99">
        <f t="shared" si="198"/>
        <v>0</v>
      </c>
      <c r="AV147" s="7" t="s">
        <v>4</v>
      </c>
      <c r="AW147" s="8">
        <v>0</v>
      </c>
      <c r="AX147" s="8">
        <v>0</v>
      </c>
      <c r="AY147" s="8">
        <v>0</v>
      </c>
      <c r="AZ147" s="8">
        <v>0</v>
      </c>
      <c r="BA147" s="9" t="s">
        <v>4</v>
      </c>
      <c r="BB147" s="72">
        <f t="shared" si="190"/>
        <v>0</v>
      </c>
      <c r="BC147" s="102">
        <f t="shared" si="204"/>
        <v>0</v>
      </c>
      <c r="BD147" s="94"/>
      <c r="BE147" s="11"/>
      <c r="BF147" s="11"/>
      <c r="BG147" s="11"/>
      <c r="BH147" s="11"/>
      <c r="BI147" s="104"/>
      <c r="BJ147" s="106">
        <f t="shared" si="203"/>
        <v>0</v>
      </c>
      <c r="BK147" s="84">
        <f>SUMIF(наличие!E:E,E147,наличие!G:G)</f>
        <v>0</v>
      </c>
      <c r="BL147" s="85">
        <f t="shared" si="191"/>
        <v>0</v>
      </c>
      <c r="BM147" s="85">
        <f t="shared" si="192"/>
        <v>0</v>
      </c>
      <c r="BN147" s="111">
        <f>SUMIF(BP:BP,E147,BW:BW)</f>
        <v>0</v>
      </c>
    </row>
    <row r="148" spans="1:66" s="10" customFormat="1" ht="144" customHeight="1" x14ac:dyDescent="0.25">
      <c r="A148" s="11">
        <v>145</v>
      </c>
      <c r="B148" s="11" t="s">
        <v>3427</v>
      </c>
      <c r="C148" s="11" t="s">
        <v>2025</v>
      </c>
      <c r="D148" s="107">
        <v>81670</v>
      </c>
      <c r="E148" s="108" t="s">
        <v>4295</v>
      </c>
      <c r="F148" s="109" t="s">
        <v>4385</v>
      </c>
      <c r="G148" s="11" t="s">
        <v>4615</v>
      </c>
      <c r="H148" s="29"/>
      <c r="I148" s="14"/>
      <c r="J148" s="44">
        <v>20.72</v>
      </c>
      <c r="K148" s="64">
        <f t="shared" si="106"/>
        <v>23.827999999999996</v>
      </c>
      <c r="L148" s="123">
        <f>SUMIF(price!A:A,E148,price!D:D)</f>
        <v>0</v>
      </c>
      <c r="M148" s="124"/>
      <c r="N148" s="20">
        <f t="shared" ref="N148:N179" si="205">M148*$K$1</f>
        <v>0</v>
      </c>
      <c r="O148" s="16">
        <f t="shared" si="181"/>
        <v>-1</v>
      </c>
      <c r="P148" s="116">
        <f t="shared" si="182"/>
        <v>0</v>
      </c>
      <c r="Q148" s="21">
        <f t="shared" si="194"/>
        <v>0</v>
      </c>
      <c r="R148" s="16">
        <f t="shared" si="183"/>
        <v>-1</v>
      </c>
      <c r="S148" s="22">
        <f t="shared" si="184"/>
        <v>0</v>
      </c>
      <c r="T148" s="27">
        <v>2304</v>
      </c>
      <c r="U148" s="21">
        <f t="shared" si="185"/>
        <v>0</v>
      </c>
      <c r="V148" s="189">
        <f t="shared" si="186"/>
        <v>-1</v>
      </c>
      <c r="W148" s="196" t="s">
        <v>4</v>
      </c>
      <c r="X148" s="191" t="s">
        <v>4451</v>
      </c>
      <c r="Y148" s="191" t="s">
        <v>4451</v>
      </c>
      <c r="Z148" s="191" t="s">
        <v>4451</v>
      </c>
      <c r="AA148" s="191" t="s">
        <v>4451</v>
      </c>
      <c r="AB148" s="197" t="s">
        <v>4451</v>
      </c>
      <c r="AC148" s="190">
        <f t="shared" si="187"/>
        <v>0</v>
      </c>
      <c r="AD148" s="73">
        <f t="shared" si="195"/>
        <v>0</v>
      </c>
      <c r="AF148" s="7" t="s">
        <v>4</v>
      </c>
      <c r="AG148" s="8" t="e">
        <f t="shared" si="199"/>
        <v>#VALUE!</v>
      </c>
      <c r="AH148" s="8" t="e">
        <f t="shared" si="200"/>
        <v>#VALUE!</v>
      </c>
      <c r="AI148" s="8" t="e">
        <f t="shared" si="201"/>
        <v>#VALUE!</v>
      </c>
      <c r="AJ148" s="8" t="e">
        <f t="shared" si="202"/>
        <v>#VALUE!</v>
      </c>
      <c r="AK148" s="9" t="s">
        <v>4</v>
      </c>
      <c r="AL148" s="7" t="e">
        <f t="shared" si="188"/>
        <v>#VALUE!</v>
      </c>
      <c r="AM148" s="99" t="e">
        <f t="shared" si="189"/>
        <v>#VALUE!</v>
      </c>
      <c r="AN148" s="7" t="s">
        <v>4</v>
      </c>
      <c r="AO148" s="8">
        <v>0</v>
      </c>
      <c r="AP148" s="8">
        <v>0</v>
      </c>
      <c r="AQ148" s="8">
        <v>0</v>
      </c>
      <c r="AR148" s="8">
        <v>0</v>
      </c>
      <c r="AS148" s="9" t="s">
        <v>4</v>
      </c>
      <c r="AT148" s="72">
        <f>SUM(AN148:AS148)</f>
        <v>0</v>
      </c>
      <c r="AU148" s="99">
        <f t="shared" si="198"/>
        <v>0</v>
      </c>
      <c r="AV148" s="7" t="s">
        <v>4</v>
      </c>
      <c r="AW148" s="8">
        <v>0</v>
      </c>
      <c r="AX148" s="8">
        <v>0</v>
      </c>
      <c r="AY148" s="8">
        <v>0</v>
      </c>
      <c r="AZ148" s="8">
        <v>0</v>
      </c>
      <c r="BA148" s="9" t="s">
        <v>4</v>
      </c>
      <c r="BB148" s="72">
        <f t="shared" si="190"/>
        <v>0</v>
      </c>
      <c r="BC148" s="102">
        <f t="shared" si="204"/>
        <v>0</v>
      </c>
      <c r="BD148" s="94"/>
      <c r="BE148" s="11"/>
      <c r="BF148" s="11"/>
      <c r="BG148" s="11"/>
      <c r="BH148" s="11"/>
      <c r="BI148" s="104"/>
      <c r="BJ148" s="106">
        <f t="shared" si="203"/>
        <v>0</v>
      </c>
      <c r="BK148" s="84">
        <f>SUMIF(наличие!E:E,E148,наличие!G:G)</f>
        <v>0</v>
      </c>
      <c r="BL148" s="85">
        <f t="shared" si="191"/>
        <v>0</v>
      </c>
      <c r="BM148" s="85">
        <f t="shared" si="192"/>
        <v>0</v>
      </c>
      <c r="BN148" s="111">
        <f>SUMIF(BP:BP,E148,BW:BW)</f>
        <v>0</v>
      </c>
    </row>
    <row r="149" spans="1:66" s="10" customFormat="1" ht="144" customHeight="1" x14ac:dyDescent="0.25">
      <c r="A149" s="11">
        <v>146</v>
      </c>
      <c r="B149" s="11" t="s">
        <v>3427</v>
      </c>
      <c r="C149" s="11" t="s">
        <v>2025</v>
      </c>
      <c r="D149" s="107">
        <v>81670</v>
      </c>
      <c r="E149" s="108" t="s">
        <v>4295</v>
      </c>
      <c r="F149" s="109" t="s">
        <v>4401</v>
      </c>
      <c r="G149" s="11" t="s">
        <v>4616</v>
      </c>
      <c r="H149" s="29"/>
      <c r="I149" s="14"/>
      <c r="J149" s="44">
        <v>20.72</v>
      </c>
      <c r="K149" s="64">
        <f t="shared" ref="K149:K207" si="206">J149*1.15</f>
        <v>23.827999999999996</v>
      </c>
      <c r="L149" s="123">
        <f>SUMIF(price!A:A,E149,price!D:D)</f>
        <v>0</v>
      </c>
      <c r="M149" s="124"/>
      <c r="N149" s="20">
        <f t="shared" si="205"/>
        <v>0</v>
      </c>
      <c r="O149" s="16">
        <f t="shared" si="181"/>
        <v>-1</v>
      </c>
      <c r="P149" s="116">
        <f t="shared" si="182"/>
        <v>0</v>
      </c>
      <c r="Q149" s="21">
        <f t="shared" si="194"/>
        <v>0</v>
      </c>
      <c r="R149" s="16">
        <f t="shared" si="183"/>
        <v>-1</v>
      </c>
      <c r="S149" s="22">
        <f t="shared" si="184"/>
        <v>0</v>
      </c>
      <c r="T149" s="27">
        <v>2304</v>
      </c>
      <c r="U149" s="21">
        <f t="shared" si="185"/>
        <v>0</v>
      </c>
      <c r="V149" s="189">
        <f t="shared" si="186"/>
        <v>-1</v>
      </c>
      <c r="W149" s="196" t="s">
        <v>4</v>
      </c>
      <c r="X149" s="191" t="s">
        <v>4451</v>
      </c>
      <c r="Y149" s="191" t="s">
        <v>4451</v>
      </c>
      <c r="Z149" s="191" t="s">
        <v>4451</v>
      </c>
      <c r="AA149" s="191" t="s">
        <v>4451</v>
      </c>
      <c r="AB149" s="197" t="s">
        <v>4451</v>
      </c>
      <c r="AC149" s="190">
        <f t="shared" si="187"/>
        <v>0</v>
      </c>
      <c r="AD149" s="73">
        <f t="shared" si="195"/>
        <v>0</v>
      </c>
      <c r="AF149" s="7" t="s">
        <v>4</v>
      </c>
      <c r="AG149" s="8" t="e">
        <f t="shared" si="199"/>
        <v>#VALUE!</v>
      </c>
      <c r="AH149" s="8" t="e">
        <f t="shared" si="200"/>
        <v>#VALUE!</v>
      </c>
      <c r="AI149" s="8" t="e">
        <f t="shared" si="201"/>
        <v>#VALUE!</v>
      </c>
      <c r="AJ149" s="8" t="e">
        <f t="shared" si="202"/>
        <v>#VALUE!</v>
      </c>
      <c r="AK149" s="9" t="s">
        <v>4</v>
      </c>
      <c r="AL149" s="7" t="e">
        <f t="shared" si="188"/>
        <v>#VALUE!</v>
      </c>
      <c r="AM149" s="99" t="e">
        <f t="shared" si="189"/>
        <v>#VALUE!</v>
      </c>
      <c r="AN149" s="7" t="s">
        <v>4</v>
      </c>
      <c r="AO149" s="8">
        <v>0</v>
      </c>
      <c r="AP149" s="8">
        <v>0</v>
      </c>
      <c r="AQ149" s="8">
        <v>0</v>
      </c>
      <c r="AR149" s="8">
        <v>0</v>
      </c>
      <c r="AS149" s="9" t="s">
        <v>4</v>
      </c>
      <c r="AT149" s="72">
        <f t="shared" ref="AT149:AT164" si="207">SUM(AN149:AS149)</f>
        <v>0</v>
      </c>
      <c r="AU149" s="99">
        <f t="shared" si="198"/>
        <v>0</v>
      </c>
      <c r="AV149" s="7" t="s">
        <v>4</v>
      </c>
      <c r="AW149" s="8">
        <v>0</v>
      </c>
      <c r="AX149" s="8">
        <v>0</v>
      </c>
      <c r="AY149" s="8">
        <v>0</v>
      </c>
      <c r="AZ149" s="8">
        <v>0</v>
      </c>
      <c r="BA149" s="9" t="s">
        <v>4</v>
      </c>
      <c r="BB149" s="72">
        <f t="shared" si="190"/>
        <v>0</v>
      </c>
      <c r="BC149" s="102">
        <f t="shared" si="204"/>
        <v>0</v>
      </c>
      <c r="BD149" s="94"/>
      <c r="BE149" s="11"/>
      <c r="BF149" s="11">
        <v>2</v>
      </c>
      <c r="BG149" s="11">
        <v>1</v>
      </c>
      <c r="BH149" s="11"/>
      <c r="BI149" s="104"/>
      <c r="BJ149" s="106">
        <f t="shared" si="203"/>
        <v>3</v>
      </c>
      <c r="BK149" s="84">
        <f>SUMIF(наличие!E:E,E149,наличие!G:G)</f>
        <v>0</v>
      </c>
      <c r="BL149" s="85">
        <f t="shared" si="191"/>
        <v>0</v>
      </c>
      <c r="BM149" s="85">
        <f t="shared" si="192"/>
        <v>0</v>
      </c>
      <c r="BN149" s="111">
        <f>SUMIF(BP:BP,E149,BW:BW)</f>
        <v>0</v>
      </c>
    </row>
    <row r="150" spans="1:66" s="10" customFormat="1" ht="103.5" customHeight="1" x14ac:dyDescent="0.25">
      <c r="A150" s="11">
        <v>147</v>
      </c>
      <c r="B150" s="11" t="s">
        <v>3427</v>
      </c>
      <c r="C150" s="11" t="s">
        <v>2025</v>
      </c>
      <c r="D150" s="107">
        <v>81670</v>
      </c>
      <c r="E150" s="108" t="s">
        <v>4295</v>
      </c>
      <c r="F150" s="109" t="s">
        <v>2037</v>
      </c>
      <c r="G150" s="11" t="s">
        <v>4617</v>
      </c>
      <c r="H150" s="29"/>
      <c r="I150" s="14"/>
      <c r="J150" s="44">
        <v>20.72</v>
      </c>
      <c r="K150" s="64">
        <f t="shared" si="206"/>
        <v>23.827999999999996</v>
      </c>
      <c r="L150" s="123">
        <f>SUMIF(price!A:A,E150,price!D:D)</f>
        <v>0</v>
      </c>
      <c r="M150" s="124"/>
      <c r="N150" s="20">
        <f>M150*$K$1</f>
        <v>0</v>
      </c>
      <c r="O150" s="16">
        <f>(M150-K150)/K150</f>
        <v>-1</v>
      </c>
      <c r="P150" s="116">
        <f>ROUND(M150*0.55,1)</f>
        <v>0</v>
      </c>
      <c r="Q150" s="21">
        <f>P150*$I$1</f>
        <v>0</v>
      </c>
      <c r="R150" s="16">
        <f>(P150-K150)/K150</f>
        <v>-1</v>
      </c>
      <c r="S150" s="22">
        <f>ROUND(P150*0.8,1)</f>
        <v>0</v>
      </c>
      <c r="T150" s="27">
        <v>2304</v>
      </c>
      <c r="U150" s="21">
        <f>S150*$I$1</f>
        <v>0</v>
      </c>
      <c r="V150" s="189">
        <f>(S150-K150)/K150</f>
        <v>-1</v>
      </c>
      <c r="W150" s="196" t="s">
        <v>4</v>
      </c>
      <c r="X150" s="191" t="s">
        <v>4451</v>
      </c>
      <c r="Y150" s="191" t="s">
        <v>4451</v>
      </c>
      <c r="Z150" s="191" t="s">
        <v>4451</v>
      </c>
      <c r="AA150" s="191" t="s">
        <v>4451</v>
      </c>
      <c r="AB150" s="197" t="s">
        <v>4451</v>
      </c>
      <c r="AC150" s="190">
        <f>SUM(W150:AB150)</f>
        <v>0</v>
      </c>
      <c r="AD150" s="73">
        <f>AC150*J150</f>
        <v>0</v>
      </c>
      <c r="AF150" s="7" t="s">
        <v>4</v>
      </c>
      <c r="AG150" s="8" t="e">
        <f t="shared" ref="AG150:AJ151" si="208">BE150+X150-AO150-AW150</f>
        <v>#VALUE!</v>
      </c>
      <c r="AH150" s="8" t="e">
        <f t="shared" si="208"/>
        <v>#VALUE!</v>
      </c>
      <c r="AI150" s="8" t="e">
        <f t="shared" si="208"/>
        <v>#VALUE!</v>
      </c>
      <c r="AJ150" s="8" t="e">
        <f t="shared" si="208"/>
        <v>#VALUE!</v>
      </c>
      <c r="AK150" s="9" t="s">
        <v>4</v>
      </c>
      <c r="AL150" s="7" t="e">
        <f>SUM(AF150:AK150)</f>
        <v>#VALUE!</v>
      </c>
      <c r="AM150" s="99" t="e">
        <f>AL150*K150</f>
        <v>#VALUE!</v>
      </c>
      <c r="AN150" s="7" t="s">
        <v>4</v>
      </c>
      <c r="AO150" s="8">
        <v>0</v>
      </c>
      <c r="AP150" s="8">
        <v>0</v>
      </c>
      <c r="AQ150" s="8">
        <v>0</v>
      </c>
      <c r="AR150" s="8">
        <v>0</v>
      </c>
      <c r="AS150" s="9" t="s">
        <v>4</v>
      </c>
      <c r="AT150" s="72">
        <f t="shared" si="207"/>
        <v>0</v>
      </c>
      <c r="AU150" s="99">
        <f>AT150*J150</f>
        <v>0</v>
      </c>
      <c r="AV150" s="7" t="s">
        <v>4</v>
      </c>
      <c r="AW150" s="8">
        <v>0</v>
      </c>
      <c r="AX150" s="8">
        <v>0</v>
      </c>
      <c r="AY150" s="8">
        <v>0</v>
      </c>
      <c r="AZ150" s="8">
        <v>0</v>
      </c>
      <c r="BA150" s="9" t="s">
        <v>4</v>
      </c>
      <c r="BB150" s="72">
        <f>SUM(AV150:BA150)</f>
        <v>0</v>
      </c>
      <c r="BC150" s="102">
        <f>BB150*J150</f>
        <v>0</v>
      </c>
      <c r="BD150" s="94"/>
      <c r="BE150" s="11"/>
      <c r="BF150" s="11">
        <v>1</v>
      </c>
      <c r="BG150" s="11"/>
      <c r="BH150" s="11"/>
      <c r="BI150" s="104"/>
      <c r="BJ150" s="106">
        <f>SUM(BD150:BI150)</f>
        <v>1</v>
      </c>
      <c r="BK150" s="84">
        <f>SUMIF(наличие!E:E,E150,наличие!G:G)</f>
        <v>0</v>
      </c>
      <c r="BL150" s="85">
        <f>AT150*N150</f>
        <v>0</v>
      </c>
      <c r="BM150" s="85">
        <f>BB150*N150</f>
        <v>0</v>
      </c>
      <c r="BN150" s="111">
        <f>SUMIF(BP:BP,E150,BW:BW)</f>
        <v>0</v>
      </c>
    </row>
    <row r="151" spans="1:66" s="10" customFormat="1" ht="102.95" customHeight="1" x14ac:dyDescent="0.25">
      <c r="A151" s="11">
        <v>148</v>
      </c>
      <c r="B151" s="11" t="s">
        <v>3427</v>
      </c>
      <c r="C151" s="11" t="s">
        <v>2025</v>
      </c>
      <c r="D151" s="107">
        <v>81670</v>
      </c>
      <c r="E151" s="108" t="s">
        <v>4295</v>
      </c>
      <c r="F151" s="109" t="s">
        <v>4402</v>
      </c>
      <c r="G151" s="11" t="s">
        <v>4618</v>
      </c>
      <c r="H151" s="29"/>
      <c r="I151" s="14"/>
      <c r="J151" s="44">
        <v>20.72</v>
      </c>
      <c r="K151" s="64">
        <f t="shared" si="206"/>
        <v>23.827999999999996</v>
      </c>
      <c r="L151" s="123">
        <f>SUMIF(price!A:A,E151,price!D:D)</f>
        <v>0</v>
      </c>
      <c r="M151" s="124"/>
      <c r="N151" s="20">
        <f>M151*$K$1</f>
        <v>0</v>
      </c>
      <c r="O151" s="16">
        <f>(M151-K151)/K151</f>
        <v>-1</v>
      </c>
      <c r="P151" s="116">
        <f>ROUND(M151*0.55,1)</f>
        <v>0</v>
      </c>
      <c r="Q151" s="21">
        <f>P151*$I$1</f>
        <v>0</v>
      </c>
      <c r="R151" s="16">
        <f>(P151-K151)/K151</f>
        <v>-1</v>
      </c>
      <c r="S151" s="22">
        <f>ROUND(P151*0.8,1)</f>
        <v>0</v>
      </c>
      <c r="T151" s="27">
        <v>2304</v>
      </c>
      <c r="U151" s="21">
        <f>S151*$I$1</f>
        <v>0</v>
      </c>
      <c r="V151" s="189">
        <f>(S151-K151)/K151</f>
        <v>-1</v>
      </c>
      <c r="W151" s="196" t="s">
        <v>4</v>
      </c>
      <c r="X151" s="191" t="s">
        <v>4451</v>
      </c>
      <c r="Y151" s="191" t="s">
        <v>4451</v>
      </c>
      <c r="Z151" s="191" t="s">
        <v>4451</v>
      </c>
      <c r="AA151" s="191" t="s">
        <v>4451</v>
      </c>
      <c r="AB151" s="197" t="s">
        <v>4451</v>
      </c>
      <c r="AC151" s="190">
        <f>SUM(W151:AB151)</f>
        <v>0</v>
      </c>
      <c r="AD151" s="73">
        <f>AC151*J151</f>
        <v>0</v>
      </c>
      <c r="AF151" s="7" t="s">
        <v>4</v>
      </c>
      <c r="AG151" s="8" t="e">
        <f t="shared" si="208"/>
        <v>#VALUE!</v>
      </c>
      <c r="AH151" s="8" t="e">
        <f t="shared" si="208"/>
        <v>#VALUE!</v>
      </c>
      <c r="AI151" s="8" t="e">
        <f t="shared" si="208"/>
        <v>#VALUE!</v>
      </c>
      <c r="AJ151" s="8" t="e">
        <f t="shared" si="208"/>
        <v>#VALUE!</v>
      </c>
      <c r="AK151" s="9" t="s">
        <v>4</v>
      </c>
      <c r="AL151" s="7" t="e">
        <f>SUM(AF151:AK151)</f>
        <v>#VALUE!</v>
      </c>
      <c r="AM151" s="99" t="e">
        <f>AL151*K151</f>
        <v>#VALUE!</v>
      </c>
      <c r="AN151" s="7" t="s">
        <v>4</v>
      </c>
      <c r="AO151" s="8">
        <v>0</v>
      </c>
      <c r="AP151" s="8">
        <v>0</v>
      </c>
      <c r="AQ151" s="8">
        <v>0</v>
      </c>
      <c r="AR151" s="8">
        <v>0</v>
      </c>
      <c r="AS151" s="9" t="s">
        <v>4</v>
      </c>
      <c r="AT151" s="72">
        <f t="shared" si="207"/>
        <v>0</v>
      </c>
      <c r="AU151" s="99">
        <f>AT151*J151</f>
        <v>0</v>
      </c>
      <c r="AV151" s="7" t="s">
        <v>4</v>
      </c>
      <c r="AW151" s="8">
        <v>0</v>
      </c>
      <c r="AX151" s="8">
        <v>0</v>
      </c>
      <c r="AY151" s="8">
        <v>0</v>
      </c>
      <c r="AZ151" s="8">
        <v>0</v>
      </c>
      <c r="BA151" s="9" t="s">
        <v>4</v>
      </c>
      <c r="BB151" s="72">
        <f>SUM(AV151:BA151)</f>
        <v>0</v>
      </c>
      <c r="BC151" s="102">
        <f>BB151*J151</f>
        <v>0</v>
      </c>
      <c r="BD151" s="94"/>
      <c r="BE151" s="11"/>
      <c r="BF151" s="11"/>
      <c r="BG151" s="11"/>
      <c r="BH151" s="11"/>
      <c r="BI151" s="104"/>
      <c r="BJ151" s="106">
        <f>SUM(BD151:BI151)</f>
        <v>0</v>
      </c>
      <c r="BK151" s="84">
        <f>SUMIF(наличие!E:E,E151,наличие!G:G)</f>
        <v>0</v>
      </c>
      <c r="BL151" s="85">
        <f>AT151*N151</f>
        <v>0</v>
      </c>
      <c r="BM151" s="85">
        <f>BB151*N151</f>
        <v>0</v>
      </c>
      <c r="BN151" s="111">
        <f>SUMIF(BP:BP,E151,BW:BW)</f>
        <v>0</v>
      </c>
    </row>
    <row r="152" spans="1:66" s="10" customFormat="1" ht="106.35" customHeight="1" x14ac:dyDescent="0.25">
      <c r="A152" s="11">
        <v>149</v>
      </c>
      <c r="B152" s="11" t="s">
        <v>3427</v>
      </c>
      <c r="C152" s="11" t="s">
        <v>2025</v>
      </c>
      <c r="D152" s="107">
        <v>81670</v>
      </c>
      <c r="E152" s="108" t="s">
        <v>4295</v>
      </c>
      <c r="F152" s="109" t="s">
        <v>2035</v>
      </c>
      <c r="G152" s="11" t="s">
        <v>4619</v>
      </c>
      <c r="H152" s="29"/>
      <c r="I152" s="14"/>
      <c r="J152" s="44">
        <v>20.72</v>
      </c>
      <c r="K152" s="64">
        <f t="shared" si="206"/>
        <v>23.827999999999996</v>
      </c>
      <c r="L152" s="123">
        <f>SUMIF(price!A:A,E152,price!D:D)</f>
        <v>0</v>
      </c>
      <c r="M152" s="124"/>
      <c r="N152" s="20">
        <f t="shared" si="205"/>
        <v>0</v>
      </c>
      <c r="O152" s="16">
        <f t="shared" si="181"/>
        <v>-1</v>
      </c>
      <c r="P152" s="116">
        <f t="shared" si="182"/>
        <v>0</v>
      </c>
      <c r="Q152" s="21">
        <f t="shared" si="194"/>
        <v>0</v>
      </c>
      <c r="R152" s="16">
        <f t="shared" si="183"/>
        <v>-1</v>
      </c>
      <c r="S152" s="22">
        <f t="shared" si="184"/>
        <v>0</v>
      </c>
      <c r="T152" s="27">
        <v>2304</v>
      </c>
      <c r="U152" s="21">
        <f t="shared" si="185"/>
        <v>0</v>
      </c>
      <c r="V152" s="189">
        <f t="shared" si="186"/>
        <v>-1</v>
      </c>
      <c r="W152" s="196" t="s">
        <v>4</v>
      </c>
      <c r="X152" s="191" t="s">
        <v>4451</v>
      </c>
      <c r="Y152" s="191" t="s">
        <v>4451</v>
      </c>
      <c r="Z152" s="191" t="s">
        <v>4451</v>
      </c>
      <c r="AA152" s="191" t="s">
        <v>4451</v>
      </c>
      <c r="AB152" s="197" t="s">
        <v>4451</v>
      </c>
      <c r="AC152" s="190">
        <f t="shared" si="187"/>
        <v>0</v>
      </c>
      <c r="AD152" s="73">
        <f t="shared" si="195"/>
        <v>0</v>
      </c>
      <c r="AF152" s="7" t="s">
        <v>4</v>
      </c>
      <c r="AG152" s="8" t="e">
        <f t="shared" si="199"/>
        <v>#VALUE!</v>
      </c>
      <c r="AH152" s="8" t="e">
        <f t="shared" si="200"/>
        <v>#VALUE!</v>
      </c>
      <c r="AI152" s="8" t="e">
        <f t="shared" si="201"/>
        <v>#VALUE!</v>
      </c>
      <c r="AJ152" s="8" t="e">
        <f t="shared" si="202"/>
        <v>#VALUE!</v>
      </c>
      <c r="AK152" s="9" t="e">
        <f>BI152+AB152-AS152-BA152</f>
        <v>#VALUE!</v>
      </c>
      <c r="AL152" s="7" t="e">
        <f t="shared" si="188"/>
        <v>#VALUE!</v>
      </c>
      <c r="AM152" s="99" t="e">
        <f t="shared" si="189"/>
        <v>#VALUE!</v>
      </c>
      <c r="AN152" s="7" t="s">
        <v>4</v>
      </c>
      <c r="AO152" s="8">
        <v>0</v>
      </c>
      <c r="AP152" s="8">
        <v>0</v>
      </c>
      <c r="AQ152" s="8">
        <v>0</v>
      </c>
      <c r="AR152" s="8">
        <v>0</v>
      </c>
      <c r="AS152" s="9">
        <v>0</v>
      </c>
      <c r="AT152" s="72">
        <f t="shared" si="207"/>
        <v>0</v>
      </c>
      <c r="AU152" s="99">
        <f t="shared" si="198"/>
        <v>0</v>
      </c>
      <c r="AV152" s="7" t="s">
        <v>4</v>
      </c>
      <c r="AW152" s="8">
        <v>0</v>
      </c>
      <c r="AX152" s="8">
        <v>0</v>
      </c>
      <c r="AY152" s="8">
        <v>0</v>
      </c>
      <c r="AZ152" s="8">
        <v>0</v>
      </c>
      <c r="BA152" s="9">
        <v>0</v>
      </c>
      <c r="BB152" s="72">
        <f t="shared" si="190"/>
        <v>0</v>
      </c>
      <c r="BC152" s="102">
        <f t="shared" si="204"/>
        <v>0</v>
      </c>
      <c r="BD152" s="94"/>
      <c r="BE152" s="11">
        <v>1</v>
      </c>
      <c r="BF152" s="11">
        <v>5</v>
      </c>
      <c r="BG152" s="11">
        <v>5</v>
      </c>
      <c r="BH152" s="11">
        <v>2</v>
      </c>
      <c r="BI152" s="104">
        <v>1</v>
      </c>
      <c r="BJ152" s="106">
        <f t="shared" si="203"/>
        <v>14</v>
      </c>
      <c r="BK152" s="84">
        <f>SUMIF(наличие!E:E,E152,наличие!G:G)</f>
        <v>0</v>
      </c>
      <c r="BL152" s="85">
        <f t="shared" si="191"/>
        <v>0</v>
      </c>
      <c r="BM152" s="85">
        <f t="shared" si="192"/>
        <v>0</v>
      </c>
      <c r="BN152" s="111">
        <f>SUMIF(BP:BP,E152,BW:BW)</f>
        <v>0</v>
      </c>
    </row>
    <row r="153" spans="1:66" s="10" customFormat="1" ht="103.7" customHeight="1" x14ac:dyDescent="0.25">
      <c r="A153" s="11">
        <v>150</v>
      </c>
      <c r="B153" s="11" t="s">
        <v>3427</v>
      </c>
      <c r="C153" s="11" t="s">
        <v>2025</v>
      </c>
      <c r="D153" s="107">
        <v>81670</v>
      </c>
      <c r="E153" s="108" t="s">
        <v>4295</v>
      </c>
      <c r="F153" s="109" t="s">
        <v>6</v>
      </c>
      <c r="G153" s="11" t="s">
        <v>4620</v>
      </c>
      <c r="H153" s="29"/>
      <c r="I153" s="14"/>
      <c r="J153" s="44">
        <v>20.72</v>
      </c>
      <c r="K153" s="64">
        <f>J153*1.15</f>
        <v>23.827999999999996</v>
      </c>
      <c r="L153" s="123">
        <f>SUMIF(price!A:A,E153,price!D:D)</f>
        <v>0</v>
      </c>
      <c r="M153" s="124"/>
      <c r="N153" s="20">
        <f>M153*$K$1</f>
        <v>0</v>
      </c>
      <c r="O153" s="16">
        <f>(M153-K153)/K153</f>
        <v>-1</v>
      </c>
      <c r="P153" s="116">
        <f>ROUND(M153*0.55,1)</f>
        <v>0</v>
      </c>
      <c r="Q153" s="21">
        <f>P153*$I$1</f>
        <v>0</v>
      </c>
      <c r="R153" s="16">
        <f>(P153-K153)/K153</f>
        <v>-1</v>
      </c>
      <c r="S153" s="22">
        <f>ROUND(P153*0.8,1)</f>
        <v>0</v>
      </c>
      <c r="T153" s="27">
        <v>2304</v>
      </c>
      <c r="U153" s="21">
        <f>S153*$I$1</f>
        <v>0</v>
      </c>
      <c r="V153" s="189">
        <f>(S153-K153)/K153</f>
        <v>-1</v>
      </c>
      <c r="W153" s="196" t="s">
        <v>4</v>
      </c>
      <c r="X153" s="191" t="s">
        <v>4451</v>
      </c>
      <c r="Y153" s="191" t="s">
        <v>4451</v>
      </c>
      <c r="Z153" s="191" t="s">
        <v>4451</v>
      </c>
      <c r="AA153" s="191" t="s">
        <v>4451</v>
      </c>
      <c r="AB153" s="197" t="s">
        <v>4451</v>
      </c>
      <c r="AC153" s="190">
        <f>SUM(W153:AB153)</f>
        <v>0</v>
      </c>
      <c r="AD153" s="73">
        <f>AC153*J153</f>
        <v>0</v>
      </c>
      <c r="AF153" s="7" t="s">
        <v>4</v>
      </c>
      <c r="AG153" s="8" t="e">
        <f>BE153+X153-AO153-AW153</f>
        <v>#VALUE!</v>
      </c>
      <c r="AH153" s="8" t="e">
        <f>BF153+Y153-AP153-AX153</f>
        <v>#VALUE!</v>
      </c>
      <c r="AI153" s="8" t="e">
        <f>BG153+Z153-AQ153-AY153</f>
        <v>#VALUE!</v>
      </c>
      <c r="AJ153" s="8" t="e">
        <f>BH153+AA153-AR153-AZ153</f>
        <v>#VALUE!</v>
      </c>
      <c r="AK153" s="9" t="e">
        <f>BI153+AB153-AS153-BA153</f>
        <v>#VALUE!</v>
      </c>
      <c r="AL153" s="7" t="e">
        <f>SUM(AF153:AK153)</f>
        <v>#VALUE!</v>
      </c>
      <c r="AM153" s="99" t="e">
        <f>AL153*K153</f>
        <v>#VALUE!</v>
      </c>
      <c r="AN153" s="7" t="s">
        <v>4</v>
      </c>
      <c r="AO153" s="8">
        <v>0</v>
      </c>
      <c r="AP153" s="8">
        <v>0</v>
      </c>
      <c r="AQ153" s="8">
        <v>0</v>
      </c>
      <c r="AR153" s="8">
        <v>0</v>
      </c>
      <c r="AS153" s="9">
        <v>0</v>
      </c>
      <c r="AT153" s="72">
        <f>SUM(AN153:AS153)</f>
        <v>0</v>
      </c>
      <c r="AU153" s="99">
        <f>AT153*J153</f>
        <v>0</v>
      </c>
      <c r="AV153" s="7" t="s">
        <v>4</v>
      </c>
      <c r="AW153" s="8">
        <v>0</v>
      </c>
      <c r="AX153" s="8">
        <v>0</v>
      </c>
      <c r="AY153" s="8">
        <v>0</v>
      </c>
      <c r="AZ153" s="8">
        <v>0</v>
      </c>
      <c r="BA153" s="9">
        <v>0</v>
      </c>
      <c r="BB153" s="72">
        <f>SUM(AV153:BA153)</f>
        <v>0</v>
      </c>
      <c r="BC153" s="102">
        <f>BB153*J153</f>
        <v>0</v>
      </c>
      <c r="BD153" s="94"/>
      <c r="BE153" s="11"/>
      <c r="BF153" s="11"/>
      <c r="BG153" s="11"/>
      <c r="BH153" s="11"/>
      <c r="BI153" s="104"/>
      <c r="BJ153" s="106">
        <f>SUM(BD153:BI153)</f>
        <v>0</v>
      </c>
      <c r="BK153" s="84">
        <f>SUMIF(наличие!E:E,E153,наличие!G:G)</f>
        <v>0</v>
      </c>
      <c r="BL153" s="85">
        <f>AT153*N153</f>
        <v>0</v>
      </c>
      <c r="BM153" s="85">
        <f>BB153*N153</f>
        <v>0</v>
      </c>
      <c r="BN153" s="111">
        <f>SUMIF(BP:BP,E153,BW:BW)</f>
        <v>0</v>
      </c>
    </row>
    <row r="154" spans="1:66" s="10" customFormat="1" ht="144" customHeight="1" x14ac:dyDescent="0.25">
      <c r="A154" s="11">
        <v>151</v>
      </c>
      <c r="B154" s="11" t="s">
        <v>3427</v>
      </c>
      <c r="C154" s="11" t="s">
        <v>2025</v>
      </c>
      <c r="D154" s="107">
        <v>81670</v>
      </c>
      <c r="E154" s="108" t="s">
        <v>4295</v>
      </c>
      <c r="F154" s="109" t="s">
        <v>11</v>
      </c>
      <c r="G154" s="11" t="s">
        <v>4621</v>
      </c>
      <c r="H154" s="29"/>
      <c r="I154" s="14"/>
      <c r="J154" s="44">
        <v>20.72</v>
      </c>
      <c r="K154" s="64">
        <f t="shared" si="206"/>
        <v>23.827999999999996</v>
      </c>
      <c r="L154" s="123">
        <f>SUMIF(price!A:A,E154,price!D:D)</f>
        <v>0</v>
      </c>
      <c r="M154" s="124"/>
      <c r="N154" s="20">
        <f t="shared" si="205"/>
        <v>0</v>
      </c>
      <c r="O154" s="16">
        <f t="shared" si="181"/>
        <v>-1</v>
      </c>
      <c r="P154" s="116">
        <f t="shared" si="182"/>
        <v>0</v>
      </c>
      <c r="Q154" s="21">
        <f t="shared" si="194"/>
        <v>0</v>
      </c>
      <c r="R154" s="16">
        <f t="shared" si="183"/>
        <v>-1</v>
      </c>
      <c r="S154" s="22">
        <f t="shared" si="184"/>
        <v>0</v>
      </c>
      <c r="T154" s="27">
        <v>2304</v>
      </c>
      <c r="U154" s="21">
        <f t="shared" si="185"/>
        <v>0</v>
      </c>
      <c r="V154" s="189">
        <f t="shared" si="186"/>
        <v>-1</v>
      </c>
      <c r="W154" s="196" t="s">
        <v>4</v>
      </c>
      <c r="X154" s="191" t="s">
        <v>4451</v>
      </c>
      <c r="Y154" s="191" t="s">
        <v>4451</v>
      </c>
      <c r="Z154" s="191" t="s">
        <v>4451</v>
      </c>
      <c r="AA154" s="191" t="s">
        <v>4451</v>
      </c>
      <c r="AB154" s="197" t="s">
        <v>4451</v>
      </c>
      <c r="AC154" s="190">
        <f t="shared" si="187"/>
        <v>0</v>
      </c>
      <c r="AD154" s="73">
        <f t="shared" si="195"/>
        <v>0</v>
      </c>
      <c r="AF154" s="7" t="s">
        <v>4</v>
      </c>
      <c r="AG154" s="8" t="e">
        <f t="shared" si="199"/>
        <v>#VALUE!</v>
      </c>
      <c r="AH154" s="8" t="e">
        <f t="shared" si="200"/>
        <v>#VALUE!</v>
      </c>
      <c r="AI154" s="8" t="e">
        <f t="shared" si="201"/>
        <v>#VALUE!</v>
      </c>
      <c r="AJ154" s="8" t="e">
        <f t="shared" si="202"/>
        <v>#VALUE!</v>
      </c>
      <c r="AK154" s="9" t="e">
        <f>BI154+AB154-AS154-BA154</f>
        <v>#VALUE!</v>
      </c>
      <c r="AL154" s="7" t="e">
        <f t="shared" si="188"/>
        <v>#VALUE!</v>
      </c>
      <c r="AM154" s="99" t="e">
        <f t="shared" si="189"/>
        <v>#VALUE!</v>
      </c>
      <c r="AN154" s="7" t="s">
        <v>4</v>
      </c>
      <c r="AO154" s="8">
        <v>0</v>
      </c>
      <c r="AP154" s="8">
        <v>0</v>
      </c>
      <c r="AQ154" s="8">
        <v>0</v>
      </c>
      <c r="AR154" s="8">
        <v>0</v>
      </c>
      <c r="AS154" s="9">
        <v>0</v>
      </c>
      <c r="AT154" s="72">
        <f t="shared" si="207"/>
        <v>0</v>
      </c>
      <c r="AU154" s="99">
        <f t="shared" si="198"/>
        <v>0</v>
      </c>
      <c r="AV154" s="7" t="s">
        <v>4</v>
      </c>
      <c r="AW154" s="8">
        <v>0</v>
      </c>
      <c r="AX154" s="8">
        <v>0</v>
      </c>
      <c r="AY154" s="8">
        <v>0</v>
      </c>
      <c r="AZ154" s="8">
        <v>0</v>
      </c>
      <c r="BA154" s="9">
        <v>0</v>
      </c>
      <c r="BB154" s="72">
        <f t="shared" si="190"/>
        <v>0</v>
      </c>
      <c r="BC154" s="102">
        <f t="shared" si="204"/>
        <v>0</v>
      </c>
      <c r="BD154" s="94"/>
      <c r="BE154" s="11">
        <v>1</v>
      </c>
      <c r="BF154" s="11">
        <v>1</v>
      </c>
      <c r="BG154" s="11">
        <v>2</v>
      </c>
      <c r="BH154" s="11"/>
      <c r="BI154" s="104"/>
      <c r="BJ154" s="106">
        <f t="shared" si="203"/>
        <v>4</v>
      </c>
      <c r="BK154" s="84">
        <f>SUMIF(наличие!E:E,E154,наличие!G:G)</f>
        <v>0</v>
      </c>
      <c r="BL154" s="85">
        <f t="shared" si="191"/>
        <v>0</v>
      </c>
      <c r="BM154" s="85">
        <f t="shared" si="192"/>
        <v>0</v>
      </c>
      <c r="BN154" s="111">
        <f>SUMIF(BP:BP,E154,BW:BW)</f>
        <v>0</v>
      </c>
    </row>
    <row r="155" spans="1:66" s="10" customFormat="1" ht="144" customHeight="1" x14ac:dyDescent="0.25">
      <c r="A155" s="11">
        <v>152</v>
      </c>
      <c r="B155" s="11" t="s">
        <v>3427</v>
      </c>
      <c r="C155" s="11" t="s">
        <v>2025</v>
      </c>
      <c r="D155" s="107">
        <v>81670</v>
      </c>
      <c r="E155" s="108" t="s">
        <v>4295</v>
      </c>
      <c r="F155" s="109" t="s">
        <v>4379</v>
      </c>
      <c r="G155" s="11" t="s">
        <v>4622</v>
      </c>
      <c r="H155" s="29"/>
      <c r="I155" s="14"/>
      <c r="J155" s="44">
        <v>20.72</v>
      </c>
      <c r="K155" s="64">
        <f t="shared" si="206"/>
        <v>23.827999999999996</v>
      </c>
      <c r="L155" s="123">
        <f>SUMIF(price!A:A,E155,price!D:D)</f>
        <v>0</v>
      </c>
      <c r="M155" s="124"/>
      <c r="N155" s="20">
        <f t="shared" si="205"/>
        <v>0</v>
      </c>
      <c r="O155" s="16">
        <f t="shared" ref="O155:O179" si="209">(M155-K155)/K155</f>
        <v>-1</v>
      </c>
      <c r="P155" s="116">
        <f t="shared" ref="P155:P179" si="210">ROUND(M155*0.55,1)</f>
        <v>0</v>
      </c>
      <c r="Q155" s="21">
        <f t="shared" si="194"/>
        <v>0</v>
      </c>
      <c r="R155" s="16">
        <f t="shared" ref="R155:R179" si="211">(P155-K155)/K155</f>
        <v>-1</v>
      </c>
      <c r="S155" s="22">
        <f t="shared" ref="S155:S179" si="212">ROUND(P155*0.8,1)</f>
        <v>0</v>
      </c>
      <c r="T155" s="27">
        <v>2304</v>
      </c>
      <c r="U155" s="21">
        <f t="shared" ref="U155:U179" si="213">S155*$I$1</f>
        <v>0</v>
      </c>
      <c r="V155" s="189">
        <f t="shared" ref="V155:V179" si="214">(S155-K155)/K155</f>
        <v>-1</v>
      </c>
      <c r="W155" s="196" t="s">
        <v>4</v>
      </c>
      <c r="X155" s="191" t="s">
        <v>4451</v>
      </c>
      <c r="Y155" s="191" t="s">
        <v>4451</v>
      </c>
      <c r="Z155" s="191" t="s">
        <v>4451</v>
      </c>
      <c r="AA155" s="191" t="s">
        <v>4451</v>
      </c>
      <c r="AB155" s="197" t="s">
        <v>4451</v>
      </c>
      <c r="AC155" s="190">
        <f t="shared" ref="AC155:AC179" si="215">SUM(W155:AB155)</f>
        <v>0</v>
      </c>
      <c r="AD155" s="73">
        <f t="shared" si="195"/>
        <v>0</v>
      </c>
      <c r="AF155" s="7" t="s">
        <v>4</v>
      </c>
      <c r="AG155" s="8" t="e">
        <f t="shared" si="199"/>
        <v>#VALUE!</v>
      </c>
      <c r="AH155" s="8" t="e">
        <f t="shared" si="200"/>
        <v>#VALUE!</v>
      </c>
      <c r="AI155" s="8" t="e">
        <f t="shared" si="201"/>
        <v>#VALUE!</v>
      </c>
      <c r="AJ155" s="8" t="e">
        <f t="shared" si="202"/>
        <v>#VALUE!</v>
      </c>
      <c r="AK155" s="9" t="e">
        <f>BI155+AB155-AS155-BA155</f>
        <v>#VALUE!</v>
      </c>
      <c r="AL155" s="7" t="e">
        <f t="shared" ref="AL155:AL179" si="216">SUM(AF155:AK155)</f>
        <v>#VALUE!</v>
      </c>
      <c r="AM155" s="99" t="e">
        <f t="shared" ref="AM155:AM179" si="217">AL155*K155</f>
        <v>#VALUE!</v>
      </c>
      <c r="AN155" s="7" t="s">
        <v>4</v>
      </c>
      <c r="AO155" s="8">
        <v>0</v>
      </c>
      <c r="AP155" s="8">
        <v>0</v>
      </c>
      <c r="AQ155" s="8">
        <v>0</v>
      </c>
      <c r="AR155" s="8">
        <v>0</v>
      </c>
      <c r="AS155" s="9">
        <v>0</v>
      </c>
      <c r="AT155" s="72">
        <f t="shared" si="207"/>
        <v>0</v>
      </c>
      <c r="AU155" s="99">
        <f t="shared" si="198"/>
        <v>0</v>
      </c>
      <c r="AV155" s="7" t="s">
        <v>4</v>
      </c>
      <c r="AW155" s="8">
        <v>0</v>
      </c>
      <c r="AX155" s="8">
        <v>0</v>
      </c>
      <c r="AY155" s="8">
        <v>0</v>
      </c>
      <c r="AZ155" s="8">
        <v>0</v>
      </c>
      <c r="BA155" s="9">
        <v>0</v>
      </c>
      <c r="BB155" s="72">
        <f t="shared" si="190"/>
        <v>0</v>
      </c>
      <c r="BC155" s="102">
        <f t="shared" si="204"/>
        <v>0</v>
      </c>
      <c r="BD155" s="94"/>
      <c r="BE155" s="11"/>
      <c r="BF155" s="11">
        <v>1</v>
      </c>
      <c r="BG155" s="11"/>
      <c r="BH155" s="11"/>
      <c r="BI155" s="104"/>
      <c r="BJ155" s="106">
        <f t="shared" si="203"/>
        <v>1</v>
      </c>
      <c r="BK155" s="84">
        <f>SUMIF(наличие!E:E,E155,наличие!G:G)</f>
        <v>0</v>
      </c>
      <c r="BL155" s="85">
        <f t="shared" ref="BL155:BL179" si="218">AT155*N155</f>
        <v>0</v>
      </c>
      <c r="BM155" s="85">
        <f t="shared" ref="BM155:BM179" si="219">BB155*N155</f>
        <v>0</v>
      </c>
      <c r="BN155" s="111">
        <f>SUMIF(BP:BP,E155,BW:BW)</f>
        <v>0</v>
      </c>
    </row>
    <row r="156" spans="1:66" s="10" customFormat="1" ht="94.9" customHeight="1" x14ac:dyDescent="0.25">
      <c r="A156" s="11">
        <v>153</v>
      </c>
      <c r="B156" s="11" t="s">
        <v>3427</v>
      </c>
      <c r="C156" s="11" t="s">
        <v>2025</v>
      </c>
      <c r="D156" s="107">
        <v>81670</v>
      </c>
      <c r="E156" s="108" t="s">
        <v>4295</v>
      </c>
      <c r="F156" s="109" t="s">
        <v>7</v>
      </c>
      <c r="G156" s="11" t="s">
        <v>4623</v>
      </c>
      <c r="H156" s="29"/>
      <c r="I156" s="14"/>
      <c r="J156" s="44">
        <v>20.72</v>
      </c>
      <c r="K156" s="64">
        <f>J156*1.15</f>
        <v>23.827999999999996</v>
      </c>
      <c r="L156" s="123">
        <f>SUMIF(price!A:A,E156,price!D:D)</f>
        <v>0</v>
      </c>
      <c r="M156" s="124"/>
      <c r="N156" s="20">
        <f>M156*$K$1</f>
        <v>0</v>
      </c>
      <c r="O156" s="16">
        <f>(M156-K156)/K156</f>
        <v>-1</v>
      </c>
      <c r="P156" s="116">
        <f>ROUND(M156*0.55,1)</f>
        <v>0</v>
      </c>
      <c r="Q156" s="21">
        <f>P156*$I$1</f>
        <v>0</v>
      </c>
      <c r="R156" s="16">
        <f>(P156-K156)/K156</f>
        <v>-1</v>
      </c>
      <c r="S156" s="22">
        <f>ROUND(P156*0.8,1)</f>
        <v>0</v>
      </c>
      <c r="T156" s="27">
        <v>2304</v>
      </c>
      <c r="U156" s="21">
        <f>S156*$I$1</f>
        <v>0</v>
      </c>
      <c r="V156" s="189">
        <f>(S156-K156)/K156</f>
        <v>-1</v>
      </c>
      <c r="W156" s="196" t="s">
        <v>4</v>
      </c>
      <c r="X156" s="191" t="s">
        <v>4451</v>
      </c>
      <c r="Y156" s="191" t="s">
        <v>4451</v>
      </c>
      <c r="Z156" s="191" t="s">
        <v>4451</v>
      </c>
      <c r="AA156" s="191" t="s">
        <v>4451</v>
      </c>
      <c r="AB156" s="197" t="s">
        <v>4451</v>
      </c>
      <c r="AC156" s="190">
        <f>SUM(W156:AB156)</f>
        <v>0</v>
      </c>
      <c r="AD156" s="73">
        <f>AC156*J156</f>
        <v>0</v>
      </c>
      <c r="AF156" s="7" t="s">
        <v>4</v>
      </c>
      <c r="AG156" s="8" t="e">
        <f>BE156+X156-AO156-AW156</f>
        <v>#VALUE!</v>
      </c>
      <c r="AH156" s="8" t="e">
        <f>BF156+Y156-AP156-AX156</f>
        <v>#VALUE!</v>
      </c>
      <c r="AI156" s="8" t="e">
        <f>BG156+Z156-AQ156-AY156</f>
        <v>#VALUE!</v>
      </c>
      <c r="AJ156" s="8" t="e">
        <f>BH156+AA156-AR156-AZ156</f>
        <v>#VALUE!</v>
      </c>
      <c r="AK156" s="9" t="e">
        <f>BI156+AB156-AS156-BA156</f>
        <v>#VALUE!</v>
      </c>
      <c r="AL156" s="7" t="e">
        <f>SUM(AF156:AK156)</f>
        <v>#VALUE!</v>
      </c>
      <c r="AM156" s="99" t="e">
        <f>AL156*K156</f>
        <v>#VALUE!</v>
      </c>
      <c r="AN156" s="7" t="s">
        <v>4</v>
      </c>
      <c r="AO156" s="8">
        <v>0</v>
      </c>
      <c r="AP156" s="8">
        <v>0</v>
      </c>
      <c r="AQ156" s="8">
        <v>0</v>
      </c>
      <c r="AR156" s="8">
        <v>0</v>
      </c>
      <c r="AS156" s="9">
        <v>0</v>
      </c>
      <c r="AT156" s="72">
        <f>SUM(AN156:AS156)</f>
        <v>0</v>
      </c>
      <c r="AU156" s="99">
        <f>AT156*J156</f>
        <v>0</v>
      </c>
      <c r="AV156" s="7" t="s">
        <v>4</v>
      </c>
      <c r="AW156" s="8">
        <v>0</v>
      </c>
      <c r="AX156" s="8">
        <v>0</v>
      </c>
      <c r="AY156" s="8">
        <v>0</v>
      </c>
      <c r="AZ156" s="8">
        <v>0</v>
      </c>
      <c r="BA156" s="9">
        <v>0</v>
      </c>
      <c r="BB156" s="72">
        <f>SUM(AV156:BA156)</f>
        <v>0</v>
      </c>
      <c r="BC156" s="102">
        <f>BB156*J156</f>
        <v>0</v>
      </c>
      <c r="BD156" s="94"/>
      <c r="BE156" s="11"/>
      <c r="BF156" s="11"/>
      <c r="BG156" s="11"/>
      <c r="BH156" s="11"/>
      <c r="BI156" s="104"/>
      <c r="BJ156" s="106">
        <f>SUM(BD156:BI156)</f>
        <v>0</v>
      </c>
      <c r="BK156" s="84">
        <f>SUMIF(наличие!E:E,E156,наличие!G:G)</f>
        <v>0</v>
      </c>
      <c r="BL156" s="85">
        <f>AT156*N156</f>
        <v>0</v>
      </c>
      <c r="BM156" s="85">
        <f>BB156*N156</f>
        <v>0</v>
      </c>
      <c r="BN156" s="111">
        <f>SUMIF(BP:BP,E156,BW:BW)</f>
        <v>0</v>
      </c>
    </row>
    <row r="157" spans="1:66" s="10" customFormat="1" ht="144" customHeight="1" x14ac:dyDescent="0.25">
      <c r="A157" s="11">
        <v>154</v>
      </c>
      <c r="B157" s="11" t="s">
        <v>3427</v>
      </c>
      <c r="C157" s="11" t="s">
        <v>4102</v>
      </c>
      <c r="D157" s="107" t="s">
        <v>4199</v>
      </c>
      <c r="E157" s="108" t="s">
        <v>4296</v>
      </c>
      <c r="F157" s="109" t="s">
        <v>4373</v>
      </c>
      <c r="G157" s="11" t="s">
        <v>4624</v>
      </c>
      <c r="H157" s="29"/>
      <c r="I157" s="14"/>
      <c r="J157" s="44">
        <v>26.5</v>
      </c>
      <c r="K157" s="64">
        <f t="shared" si="206"/>
        <v>30.474999999999998</v>
      </c>
      <c r="L157" s="123">
        <f>SUMIF(price!A:A,E157,price!D:D)</f>
        <v>0</v>
      </c>
      <c r="M157" s="124"/>
      <c r="N157" s="20">
        <f t="shared" si="205"/>
        <v>0</v>
      </c>
      <c r="O157" s="16">
        <f t="shared" si="209"/>
        <v>-1</v>
      </c>
      <c r="P157" s="116">
        <f t="shared" si="210"/>
        <v>0</v>
      </c>
      <c r="Q157" s="21">
        <f t="shared" si="194"/>
        <v>0</v>
      </c>
      <c r="R157" s="16">
        <f t="shared" si="211"/>
        <v>-1</v>
      </c>
      <c r="S157" s="22">
        <f t="shared" si="212"/>
        <v>0</v>
      </c>
      <c r="T157" s="27">
        <v>2304</v>
      </c>
      <c r="U157" s="21">
        <f t="shared" si="213"/>
        <v>0</v>
      </c>
      <c r="V157" s="189">
        <f t="shared" si="214"/>
        <v>-1</v>
      </c>
      <c r="W157" s="196" t="s">
        <v>4</v>
      </c>
      <c r="X157" s="191" t="s">
        <v>4451</v>
      </c>
      <c r="Y157" s="191" t="s">
        <v>4451</v>
      </c>
      <c r="Z157" s="191" t="s">
        <v>4451</v>
      </c>
      <c r="AA157" s="191" t="s">
        <v>4451</v>
      </c>
      <c r="AB157" s="197" t="s">
        <v>4</v>
      </c>
      <c r="AC157" s="190">
        <f t="shared" si="215"/>
        <v>0</v>
      </c>
      <c r="AD157" s="73">
        <f t="shared" si="195"/>
        <v>0</v>
      </c>
      <c r="AF157" s="7" t="s">
        <v>4</v>
      </c>
      <c r="AG157" s="8" t="e">
        <f t="shared" si="199"/>
        <v>#VALUE!</v>
      </c>
      <c r="AH157" s="8" t="e">
        <f t="shared" si="200"/>
        <v>#VALUE!</v>
      </c>
      <c r="AI157" s="8" t="e">
        <f t="shared" si="201"/>
        <v>#VALUE!</v>
      </c>
      <c r="AJ157" s="8" t="e">
        <f t="shared" si="202"/>
        <v>#VALUE!</v>
      </c>
      <c r="AK157" s="9" t="e">
        <f t="shared" ref="AK157:AK164" si="220">BI157+AB157-AS157-BA157</f>
        <v>#VALUE!</v>
      </c>
      <c r="AL157" s="7" t="e">
        <f t="shared" si="216"/>
        <v>#VALUE!</v>
      </c>
      <c r="AM157" s="99" t="e">
        <f t="shared" si="217"/>
        <v>#VALUE!</v>
      </c>
      <c r="AN157" s="7" t="s">
        <v>4</v>
      </c>
      <c r="AO157" s="8">
        <v>1</v>
      </c>
      <c r="AP157" s="8">
        <v>1</v>
      </c>
      <c r="AQ157" s="8">
        <v>1</v>
      </c>
      <c r="AR157" s="8">
        <v>0</v>
      </c>
      <c r="AS157" s="9">
        <v>0</v>
      </c>
      <c r="AT157" s="72">
        <f t="shared" si="207"/>
        <v>3</v>
      </c>
      <c r="AU157" s="99">
        <f t="shared" si="198"/>
        <v>79.5</v>
      </c>
      <c r="AV157" s="7" t="s">
        <v>4</v>
      </c>
      <c r="AW157" s="8">
        <v>0</v>
      </c>
      <c r="AX157" s="8">
        <v>0</v>
      </c>
      <c r="AY157" s="8">
        <v>0</v>
      </c>
      <c r="AZ157" s="8">
        <v>0</v>
      </c>
      <c r="BA157" s="9">
        <v>0</v>
      </c>
      <c r="BB157" s="72">
        <f t="shared" si="190"/>
        <v>0</v>
      </c>
      <c r="BC157" s="102">
        <f t="shared" si="204"/>
        <v>0</v>
      </c>
      <c r="BD157" s="94"/>
      <c r="BE157" s="11"/>
      <c r="BF157" s="11">
        <v>1</v>
      </c>
      <c r="BG157" s="11">
        <v>3</v>
      </c>
      <c r="BH157" s="11">
        <v>1</v>
      </c>
      <c r="BI157" s="104">
        <v>1</v>
      </c>
      <c r="BJ157" s="106">
        <f t="shared" si="203"/>
        <v>6</v>
      </c>
      <c r="BK157" s="84">
        <f>SUMIF(наличие!E:E,E157,наличие!G:G)</f>
        <v>0</v>
      </c>
      <c r="BL157" s="85">
        <f t="shared" si="218"/>
        <v>0</v>
      </c>
      <c r="BM157" s="85">
        <f t="shared" si="219"/>
        <v>0</v>
      </c>
      <c r="BN157" s="111">
        <f>SUMIF(BP:BP,E157,BW:BW)</f>
        <v>0</v>
      </c>
    </row>
    <row r="158" spans="1:66" s="10" customFormat="1" ht="144" customHeight="1" x14ac:dyDescent="0.25">
      <c r="A158" s="11">
        <v>155</v>
      </c>
      <c r="B158" s="11" t="s">
        <v>3427</v>
      </c>
      <c r="C158" s="11" t="s">
        <v>4103</v>
      </c>
      <c r="D158" s="107" t="s">
        <v>4200</v>
      </c>
      <c r="E158" s="108" t="s">
        <v>4297</v>
      </c>
      <c r="F158" s="109" t="s">
        <v>4403</v>
      </c>
      <c r="G158" s="11" t="s">
        <v>4625</v>
      </c>
      <c r="H158" s="29"/>
      <c r="I158" s="14"/>
      <c r="J158" s="44">
        <v>24.5</v>
      </c>
      <c r="K158" s="64">
        <f t="shared" si="206"/>
        <v>28.174999999999997</v>
      </c>
      <c r="L158" s="123">
        <f>SUMIF(price!A:A,E158,price!D:D)</f>
        <v>0</v>
      </c>
      <c r="M158" s="124"/>
      <c r="N158" s="20">
        <f t="shared" si="205"/>
        <v>0</v>
      </c>
      <c r="O158" s="16">
        <f t="shared" si="209"/>
        <v>-1</v>
      </c>
      <c r="P158" s="116">
        <f t="shared" si="210"/>
        <v>0</v>
      </c>
      <c r="Q158" s="21">
        <f t="shared" si="194"/>
        <v>0</v>
      </c>
      <c r="R158" s="16">
        <f t="shared" si="211"/>
        <v>-1</v>
      </c>
      <c r="S158" s="22">
        <f t="shared" si="212"/>
        <v>0</v>
      </c>
      <c r="T158" s="27">
        <v>2304</v>
      </c>
      <c r="U158" s="21">
        <f t="shared" si="213"/>
        <v>0</v>
      </c>
      <c r="V158" s="189">
        <f t="shared" si="214"/>
        <v>-1</v>
      </c>
      <c r="W158" s="196" t="s">
        <v>4</v>
      </c>
      <c r="X158" s="191" t="s">
        <v>4451</v>
      </c>
      <c r="Y158" s="191" t="s">
        <v>4451</v>
      </c>
      <c r="Z158" s="191" t="s">
        <v>4451</v>
      </c>
      <c r="AA158" s="191" t="s">
        <v>4451</v>
      </c>
      <c r="AB158" s="197" t="s">
        <v>4</v>
      </c>
      <c r="AC158" s="190">
        <f t="shared" si="215"/>
        <v>0</v>
      </c>
      <c r="AD158" s="73">
        <f t="shared" si="195"/>
        <v>0</v>
      </c>
      <c r="AF158" s="7" t="s">
        <v>4</v>
      </c>
      <c r="AG158" s="8" t="e">
        <f t="shared" si="199"/>
        <v>#VALUE!</v>
      </c>
      <c r="AH158" s="8" t="e">
        <f t="shared" si="200"/>
        <v>#VALUE!</v>
      </c>
      <c r="AI158" s="8" t="e">
        <f t="shared" si="201"/>
        <v>#VALUE!</v>
      </c>
      <c r="AJ158" s="8" t="e">
        <f t="shared" si="202"/>
        <v>#VALUE!</v>
      </c>
      <c r="AK158" s="9" t="e">
        <f t="shared" si="220"/>
        <v>#VALUE!</v>
      </c>
      <c r="AL158" s="7" t="e">
        <f t="shared" si="216"/>
        <v>#VALUE!</v>
      </c>
      <c r="AM158" s="99" t="e">
        <f t="shared" si="217"/>
        <v>#VALUE!</v>
      </c>
      <c r="AN158" s="7" t="s">
        <v>4</v>
      </c>
      <c r="AO158" s="8">
        <v>0</v>
      </c>
      <c r="AP158" s="8">
        <v>0</v>
      </c>
      <c r="AQ158" s="8">
        <v>0</v>
      </c>
      <c r="AR158" s="8">
        <v>0</v>
      </c>
      <c r="AS158" s="9">
        <v>0</v>
      </c>
      <c r="AT158" s="72">
        <f t="shared" si="207"/>
        <v>0</v>
      </c>
      <c r="AU158" s="99">
        <f t="shared" si="198"/>
        <v>0</v>
      </c>
      <c r="AV158" s="7" t="s">
        <v>4</v>
      </c>
      <c r="AW158" s="8">
        <v>0</v>
      </c>
      <c r="AX158" s="8">
        <v>0</v>
      </c>
      <c r="AY158" s="8">
        <v>0</v>
      </c>
      <c r="AZ158" s="8">
        <v>0</v>
      </c>
      <c r="BA158" s="9">
        <v>0</v>
      </c>
      <c r="BB158" s="72">
        <f t="shared" ref="BB158:BB179" si="221">SUM(AV158:BA158)</f>
        <v>0</v>
      </c>
      <c r="BC158" s="102">
        <f t="shared" si="204"/>
        <v>0</v>
      </c>
      <c r="BD158" s="94"/>
      <c r="BE158" s="11">
        <v>1</v>
      </c>
      <c r="BF158" s="11">
        <v>4</v>
      </c>
      <c r="BG158" s="11">
        <v>2</v>
      </c>
      <c r="BH158" s="11"/>
      <c r="BI158" s="104"/>
      <c r="BJ158" s="106">
        <f t="shared" si="203"/>
        <v>7</v>
      </c>
      <c r="BK158" s="84">
        <f>SUMIF(наличие!E:E,E158,наличие!G:G)</f>
        <v>0</v>
      </c>
      <c r="BL158" s="85">
        <f t="shared" si="218"/>
        <v>0</v>
      </c>
      <c r="BM158" s="85">
        <f t="shared" si="219"/>
        <v>0</v>
      </c>
      <c r="BN158" s="111">
        <f>SUMIF(BP:BP,E158,BW:BW)</f>
        <v>0</v>
      </c>
    </row>
    <row r="159" spans="1:66" s="10" customFormat="1" ht="94.15" customHeight="1" x14ac:dyDescent="0.25">
      <c r="A159" s="11">
        <v>156</v>
      </c>
      <c r="B159" s="11" t="s">
        <v>3427</v>
      </c>
      <c r="C159" s="11" t="s">
        <v>4103</v>
      </c>
      <c r="D159" s="107" t="s">
        <v>4200</v>
      </c>
      <c r="E159" s="108" t="s">
        <v>4297</v>
      </c>
      <c r="F159" s="109" t="s">
        <v>4404</v>
      </c>
      <c r="G159" s="11" t="s">
        <v>4626</v>
      </c>
      <c r="H159" s="29"/>
      <c r="I159" s="14"/>
      <c r="J159" s="44">
        <v>24.5</v>
      </c>
      <c r="K159" s="64">
        <f t="shared" si="206"/>
        <v>28.174999999999997</v>
      </c>
      <c r="L159" s="123">
        <f>SUMIF(price!A:A,E159,price!D:D)</f>
        <v>0</v>
      </c>
      <c r="M159" s="124"/>
      <c r="N159" s="20">
        <f t="shared" si="205"/>
        <v>0</v>
      </c>
      <c r="O159" s="16">
        <f t="shared" si="209"/>
        <v>-1</v>
      </c>
      <c r="P159" s="116">
        <f t="shared" si="210"/>
        <v>0</v>
      </c>
      <c r="Q159" s="21">
        <f t="shared" si="194"/>
        <v>0</v>
      </c>
      <c r="R159" s="16">
        <f t="shared" si="211"/>
        <v>-1</v>
      </c>
      <c r="S159" s="22">
        <f t="shared" si="212"/>
        <v>0</v>
      </c>
      <c r="T159" s="27">
        <v>2304</v>
      </c>
      <c r="U159" s="21">
        <f t="shared" si="213"/>
        <v>0</v>
      </c>
      <c r="V159" s="189">
        <f t="shared" si="214"/>
        <v>-1</v>
      </c>
      <c r="W159" s="196" t="s">
        <v>4</v>
      </c>
      <c r="X159" s="191" t="s">
        <v>4451</v>
      </c>
      <c r="Y159" s="191" t="s">
        <v>4451</v>
      </c>
      <c r="Z159" s="191" t="s">
        <v>4451</v>
      </c>
      <c r="AA159" s="191" t="s">
        <v>4451</v>
      </c>
      <c r="AB159" s="197" t="s">
        <v>4</v>
      </c>
      <c r="AC159" s="190">
        <f t="shared" si="215"/>
        <v>0</v>
      </c>
      <c r="AD159" s="73">
        <f t="shared" si="195"/>
        <v>0</v>
      </c>
      <c r="AF159" s="7" t="s">
        <v>4</v>
      </c>
      <c r="AG159" s="8" t="e">
        <f t="shared" si="199"/>
        <v>#VALUE!</v>
      </c>
      <c r="AH159" s="8" t="e">
        <f t="shared" si="200"/>
        <v>#VALUE!</v>
      </c>
      <c r="AI159" s="8" t="e">
        <f t="shared" si="201"/>
        <v>#VALUE!</v>
      </c>
      <c r="AJ159" s="8" t="e">
        <f t="shared" si="202"/>
        <v>#VALUE!</v>
      </c>
      <c r="AK159" s="9" t="e">
        <f t="shared" si="220"/>
        <v>#VALUE!</v>
      </c>
      <c r="AL159" s="7" t="e">
        <f t="shared" si="216"/>
        <v>#VALUE!</v>
      </c>
      <c r="AM159" s="99" t="e">
        <f t="shared" si="217"/>
        <v>#VALUE!</v>
      </c>
      <c r="AN159" s="7" t="s">
        <v>4</v>
      </c>
      <c r="AO159" s="8">
        <v>0</v>
      </c>
      <c r="AP159" s="8">
        <v>0</v>
      </c>
      <c r="AQ159" s="8">
        <v>0</v>
      </c>
      <c r="AR159" s="8">
        <v>0</v>
      </c>
      <c r="AS159" s="9">
        <v>0</v>
      </c>
      <c r="AT159" s="72">
        <f t="shared" si="207"/>
        <v>0</v>
      </c>
      <c r="AU159" s="99">
        <f t="shared" si="198"/>
        <v>0</v>
      </c>
      <c r="AV159" s="7" t="s">
        <v>4</v>
      </c>
      <c r="AW159" s="8">
        <v>0</v>
      </c>
      <c r="AX159" s="8">
        <v>0</v>
      </c>
      <c r="AY159" s="8">
        <v>0</v>
      </c>
      <c r="AZ159" s="8">
        <v>0</v>
      </c>
      <c r="BA159" s="9">
        <v>0</v>
      </c>
      <c r="BB159" s="72">
        <f t="shared" si="221"/>
        <v>0</v>
      </c>
      <c r="BC159" s="102">
        <f t="shared" si="204"/>
        <v>0</v>
      </c>
      <c r="BD159" s="94"/>
      <c r="BE159" s="11">
        <v>3</v>
      </c>
      <c r="BF159" s="11">
        <v>6</v>
      </c>
      <c r="BG159" s="11">
        <v>11</v>
      </c>
      <c r="BH159" s="11">
        <v>5</v>
      </c>
      <c r="BI159" s="104">
        <v>4</v>
      </c>
      <c r="BJ159" s="106">
        <f t="shared" si="203"/>
        <v>29</v>
      </c>
      <c r="BK159" s="84">
        <f>SUMIF(наличие!E:E,E159,наличие!G:G)</f>
        <v>0</v>
      </c>
      <c r="BL159" s="85">
        <f t="shared" si="218"/>
        <v>0</v>
      </c>
      <c r="BM159" s="85">
        <f t="shared" si="219"/>
        <v>0</v>
      </c>
      <c r="BN159" s="111">
        <f>SUMIF(BP:BP,E159,BW:BW)</f>
        <v>0</v>
      </c>
    </row>
    <row r="160" spans="1:66" s="10" customFormat="1" ht="100.5" customHeight="1" x14ac:dyDescent="0.25">
      <c r="A160" s="11">
        <v>157</v>
      </c>
      <c r="B160" s="11" t="s">
        <v>3427</v>
      </c>
      <c r="C160" s="11" t="s">
        <v>4103</v>
      </c>
      <c r="D160" s="107" t="s">
        <v>4200</v>
      </c>
      <c r="E160" s="108" t="s">
        <v>4297</v>
      </c>
      <c r="F160" s="109" t="s">
        <v>4373</v>
      </c>
      <c r="G160" s="11" t="s">
        <v>4627</v>
      </c>
      <c r="H160" s="29"/>
      <c r="I160" s="14"/>
      <c r="J160" s="44">
        <v>24.5</v>
      </c>
      <c r="K160" s="64">
        <f t="shared" si="206"/>
        <v>28.174999999999997</v>
      </c>
      <c r="L160" s="123">
        <f>SUMIF(price!A:A,E160,price!D:D)</f>
        <v>0</v>
      </c>
      <c r="M160" s="124"/>
      <c r="N160" s="20">
        <f t="shared" si="205"/>
        <v>0</v>
      </c>
      <c r="O160" s="16">
        <f t="shared" si="209"/>
        <v>-1</v>
      </c>
      <c r="P160" s="116">
        <f t="shared" si="210"/>
        <v>0</v>
      </c>
      <c r="Q160" s="21">
        <f t="shared" si="194"/>
        <v>0</v>
      </c>
      <c r="R160" s="16">
        <f t="shared" si="211"/>
        <v>-1</v>
      </c>
      <c r="S160" s="22">
        <f t="shared" si="212"/>
        <v>0</v>
      </c>
      <c r="T160" s="27">
        <v>2304</v>
      </c>
      <c r="U160" s="21">
        <f t="shared" si="213"/>
        <v>0</v>
      </c>
      <c r="V160" s="189">
        <f t="shared" si="214"/>
        <v>-1</v>
      </c>
      <c r="W160" s="196" t="s">
        <v>4</v>
      </c>
      <c r="X160" s="191" t="s">
        <v>4451</v>
      </c>
      <c r="Y160" s="191" t="s">
        <v>4451</v>
      </c>
      <c r="Z160" s="191" t="s">
        <v>4451</v>
      </c>
      <c r="AA160" s="191" t="s">
        <v>4451</v>
      </c>
      <c r="AB160" s="197" t="s">
        <v>4</v>
      </c>
      <c r="AC160" s="190">
        <f t="shared" si="215"/>
        <v>0</v>
      </c>
      <c r="AD160" s="73">
        <f t="shared" si="195"/>
        <v>0</v>
      </c>
      <c r="AF160" s="7" t="s">
        <v>4</v>
      </c>
      <c r="AG160" s="8" t="e">
        <f t="shared" si="199"/>
        <v>#VALUE!</v>
      </c>
      <c r="AH160" s="8" t="e">
        <f t="shared" si="200"/>
        <v>#VALUE!</v>
      </c>
      <c r="AI160" s="8" t="e">
        <f t="shared" si="201"/>
        <v>#VALUE!</v>
      </c>
      <c r="AJ160" s="8" t="e">
        <f t="shared" si="202"/>
        <v>#VALUE!</v>
      </c>
      <c r="AK160" s="9" t="e">
        <f t="shared" si="220"/>
        <v>#VALUE!</v>
      </c>
      <c r="AL160" s="7" t="e">
        <f t="shared" si="216"/>
        <v>#VALUE!</v>
      </c>
      <c r="AM160" s="99" t="e">
        <f t="shared" si="217"/>
        <v>#VALUE!</v>
      </c>
      <c r="AN160" s="7" t="s">
        <v>4</v>
      </c>
      <c r="AO160" s="8">
        <v>0</v>
      </c>
      <c r="AP160" s="8">
        <v>0</v>
      </c>
      <c r="AQ160" s="8">
        <v>0</v>
      </c>
      <c r="AR160" s="8">
        <v>0</v>
      </c>
      <c r="AS160" s="9">
        <v>0</v>
      </c>
      <c r="AT160" s="72">
        <f t="shared" si="207"/>
        <v>0</v>
      </c>
      <c r="AU160" s="99">
        <f t="shared" si="198"/>
        <v>0</v>
      </c>
      <c r="AV160" s="7" t="s">
        <v>4</v>
      </c>
      <c r="AW160" s="8">
        <v>0</v>
      </c>
      <c r="AX160" s="8">
        <v>0</v>
      </c>
      <c r="AY160" s="8">
        <v>0</v>
      </c>
      <c r="AZ160" s="8">
        <v>0</v>
      </c>
      <c r="BA160" s="9">
        <v>0</v>
      </c>
      <c r="BB160" s="72">
        <f t="shared" si="221"/>
        <v>0</v>
      </c>
      <c r="BC160" s="102">
        <f t="shared" si="204"/>
        <v>0</v>
      </c>
      <c r="BD160" s="94"/>
      <c r="BE160" s="11">
        <v>2</v>
      </c>
      <c r="BF160" s="11">
        <v>5</v>
      </c>
      <c r="BG160" s="11">
        <v>5</v>
      </c>
      <c r="BH160" s="11">
        <v>2</v>
      </c>
      <c r="BI160" s="104">
        <v>1</v>
      </c>
      <c r="BJ160" s="106">
        <f t="shared" si="203"/>
        <v>15</v>
      </c>
      <c r="BK160" s="84">
        <f>SUMIF(наличие!E:E,E160,наличие!G:G)</f>
        <v>0</v>
      </c>
      <c r="BL160" s="85">
        <f t="shared" si="218"/>
        <v>0</v>
      </c>
      <c r="BM160" s="85">
        <f t="shared" si="219"/>
        <v>0</v>
      </c>
      <c r="BN160" s="111">
        <f>SUMIF(BP:BP,E160,BW:BW)</f>
        <v>0</v>
      </c>
    </row>
    <row r="161" spans="1:66" s="10" customFormat="1" ht="144" customHeight="1" x14ac:dyDescent="0.25">
      <c r="A161" s="11">
        <v>158</v>
      </c>
      <c r="B161" s="11" t="s">
        <v>3427</v>
      </c>
      <c r="C161" s="11" t="s">
        <v>4103</v>
      </c>
      <c r="D161" s="107" t="s">
        <v>4200</v>
      </c>
      <c r="E161" s="108" t="s">
        <v>4297</v>
      </c>
      <c r="F161" s="109" t="s">
        <v>4405</v>
      </c>
      <c r="G161" s="11" t="s">
        <v>4628</v>
      </c>
      <c r="H161" s="29"/>
      <c r="I161" s="14"/>
      <c r="J161" s="44">
        <v>24.5</v>
      </c>
      <c r="K161" s="64">
        <f t="shared" si="206"/>
        <v>28.174999999999997</v>
      </c>
      <c r="L161" s="123">
        <f>SUMIF(price!A:A,E161,price!D:D)</f>
        <v>0</v>
      </c>
      <c r="M161" s="124"/>
      <c r="N161" s="20">
        <f t="shared" si="205"/>
        <v>0</v>
      </c>
      <c r="O161" s="16">
        <f t="shared" si="209"/>
        <v>-1</v>
      </c>
      <c r="P161" s="116">
        <f t="shared" si="210"/>
        <v>0</v>
      </c>
      <c r="Q161" s="21">
        <f t="shared" si="194"/>
        <v>0</v>
      </c>
      <c r="R161" s="16">
        <f t="shared" si="211"/>
        <v>-1</v>
      </c>
      <c r="S161" s="22">
        <f t="shared" si="212"/>
        <v>0</v>
      </c>
      <c r="T161" s="27">
        <v>2304</v>
      </c>
      <c r="U161" s="21">
        <f t="shared" si="213"/>
        <v>0</v>
      </c>
      <c r="V161" s="189">
        <f t="shared" si="214"/>
        <v>-1</v>
      </c>
      <c r="W161" s="196" t="s">
        <v>4</v>
      </c>
      <c r="X161" s="191" t="s">
        <v>4451</v>
      </c>
      <c r="Y161" s="191" t="s">
        <v>4451</v>
      </c>
      <c r="Z161" s="191" t="s">
        <v>4451</v>
      </c>
      <c r="AA161" s="191" t="s">
        <v>4451</v>
      </c>
      <c r="AB161" s="197" t="s">
        <v>4</v>
      </c>
      <c r="AC161" s="190">
        <f t="shared" si="215"/>
        <v>0</v>
      </c>
      <c r="AD161" s="73">
        <f t="shared" si="195"/>
        <v>0</v>
      </c>
      <c r="AF161" s="7" t="s">
        <v>4</v>
      </c>
      <c r="AG161" s="8" t="e">
        <f t="shared" si="199"/>
        <v>#VALUE!</v>
      </c>
      <c r="AH161" s="8" t="e">
        <f t="shared" si="200"/>
        <v>#VALUE!</v>
      </c>
      <c r="AI161" s="8" t="e">
        <f t="shared" si="201"/>
        <v>#VALUE!</v>
      </c>
      <c r="AJ161" s="8" t="e">
        <f t="shared" si="202"/>
        <v>#VALUE!</v>
      </c>
      <c r="AK161" s="9" t="e">
        <f t="shared" si="220"/>
        <v>#VALUE!</v>
      </c>
      <c r="AL161" s="7" t="e">
        <f t="shared" si="216"/>
        <v>#VALUE!</v>
      </c>
      <c r="AM161" s="99" t="e">
        <f t="shared" si="217"/>
        <v>#VALUE!</v>
      </c>
      <c r="AN161" s="7" t="s">
        <v>4</v>
      </c>
      <c r="AO161" s="8">
        <v>0</v>
      </c>
      <c r="AP161" s="8">
        <v>0</v>
      </c>
      <c r="AQ161" s="8">
        <v>0</v>
      </c>
      <c r="AR161" s="8">
        <v>0</v>
      </c>
      <c r="AS161" s="9">
        <v>0</v>
      </c>
      <c r="AT161" s="72">
        <f t="shared" si="207"/>
        <v>0</v>
      </c>
      <c r="AU161" s="99">
        <f t="shared" si="198"/>
        <v>0</v>
      </c>
      <c r="AV161" s="7" t="s">
        <v>4</v>
      </c>
      <c r="AW161" s="8">
        <v>0</v>
      </c>
      <c r="AX161" s="8">
        <v>0</v>
      </c>
      <c r="AY161" s="8">
        <v>0</v>
      </c>
      <c r="AZ161" s="8">
        <v>0</v>
      </c>
      <c r="BA161" s="9">
        <v>0</v>
      </c>
      <c r="BB161" s="72">
        <f t="shared" si="221"/>
        <v>0</v>
      </c>
      <c r="BC161" s="102">
        <f t="shared" si="204"/>
        <v>0</v>
      </c>
      <c r="BD161" s="94"/>
      <c r="BE161" s="11">
        <v>1</v>
      </c>
      <c r="BF161" s="11">
        <v>5</v>
      </c>
      <c r="BG161" s="11">
        <v>10</v>
      </c>
      <c r="BH161" s="11">
        <v>6</v>
      </c>
      <c r="BI161" s="104">
        <v>3</v>
      </c>
      <c r="BJ161" s="106">
        <f t="shared" si="203"/>
        <v>25</v>
      </c>
      <c r="BK161" s="84">
        <f>SUMIF(наличие!E:E,E161,наличие!G:G)</f>
        <v>0</v>
      </c>
      <c r="BL161" s="85">
        <f t="shared" si="218"/>
        <v>0</v>
      </c>
      <c r="BM161" s="85">
        <f t="shared" si="219"/>
        <v>0</v>
      </c>
      <c r="BN161" s="111">
        <f>SUMIF(BP:BP,E161,BW:BW)</f>
        <v>0</v>
      </c>
    </row>
    <row r="162" spans="1:66" s="10" customFormat="1" ht="144" customHeight="1" x14ac:dyDescent="0.25">
      <c r="A162" s="11">
        <v>159</v>
      </c>
      <c r="B162" s="11" t="s">
        <v>3427</v>
      </c>
      <c r="C162" s="11" t="s">
        <v>4104</v>
      </c>
      <c r="D162" s="107" t="s">
        <v>4201</v>
      </c>
      <c r="E162" s="108" t="s">
        <v>4298</v>
      </c>
      <c r="F162" s="109" t="s">
        <v>4406</v>
      </c>
      <c r="G162" s="11" t="s">
        <v>4629</v>
      </c>
      <c r="H162" s="29"/>
      <c r="I162" s="14"/>
      <c r="J162" s="44">
        <v>22.71</v>
      </c>
      <c r="K162" s="64">
        <f t="shared" si="206"/>
        <v>26.116499999999998</v>
      </c>
      <c r="L162" s="123">
        <f>SUMIF(price!A:A,E162,price!D:D)</f>
        <v>0</v>
      </c>
      <c r="M162" s="124"/>
      <c r="N162" s="20">
        <f t="shared" si="205"/>
        <v>0</v>
      </c>
      <c r="O162" s="16">
        <f t="shared" si="209"/>
        <v>-1</v>
      </c>
      <c r="P162" s="116">
        <f t="shared" si="210"/>
        <v>0</v>
      </c>
      <c r="Q162" s="21">
        <f t="shared" si="194"/>
        <v>0</v>
      </c>
      <c r="R162" s="16">
        <f t="shared" si="211"/>
        <v>-1</v>
      </c>
      <c r="S162" s="22">
        <f t="shared" si="212"/>
        <v>0</v>
      </c>
      <c r="T162" s="27">
        <v>2304</v>
      </c>
      <c r="U162" s="21">
        <f t="shared" si="213"/>
        <v>0</v>
      </c>
      <c r="V162" s="189">
        <f t="shared" si="214"/>
        <v>-1</v>
      </c>
      <c r="W162" s="196" t="s">
        <v>4</v>
      </c>
      <c r="X162" s="191" t="s">
        <v>4451</v>
      </c>
      <c r="Y162" s="191" t="s">
        <v>4451</v>
      </c>
      <c r="Z162" s="191" t="s">
        <v>4451</v>
      </c>
      <c r="AA162" s="191" t="s">
        <v>4451</v>
      </c>
      <c r="AB162" s="197" t="s">
        <v>4</v>
      </c>
      <c r="AC162" s="190">
        <f t="shared" si="215"/>
        <v>0</v>
      </c>
      <c r="AD162" s="73">
        <f t="shared" si="195"/>
        <v>0</v>
      </c>
      <c r="AF162" s="7" t="s">
        <v>4</v>
      </c>
      <c r="AG162" s="8" t="e">
        <f t="shared" si="199"/>
        <v>#VALUE!</v>
      </c>
      <c r="AH162" s="8" t="e">
        <f t="shared" si="200"/>
        <v>#VALUE!</v>
      </c>
      <c r="AI162" s="8" t="e">
        <f t="shared" si="201"/>
        <v>#VALUE!</v>
      </c>
      <c r="AJ162" s="8" t="e">
        <f t="shared" si="202"/>
        <v>#VALUE!</v>
      </c>
      <c r="AK162" s="9" t="e">
        <f t="shared" si="220"/>
        <v>#VALUE!</v>
      </c>
      <c r="AL162" s="7" t="e">
        <f t="shared" si="216"/>
        <v>#VALUE!</v>
      </c>
      <c r="AM162" s="99" t="e">
        <f t="shared" si="217"/>
        <v>#VALUE!</v>
      </c>
      <c r="AN162" s="7" t="s">
        <v>4</v>
      </c>
      <c r="AO162" s="8">
        <v>0</v>
      </c>
      <c r="AP162" s="8">
        <v>0</v>
      </c>
      <c r="AQ162" s="8">
        <v>0</v>
      </c>
      <c r="AR162" s="8">
        <v>0</v>
      </c>
      <c r="AS162" s="9">
        <v>0</v>
      </c>
      <c r="AT162" s="72">
        <f t="shared" si="207"/>
        <v>0</v>
      </c>
      <c r="AU162" s="99">
        <f t="shared" si="198"/>
        <v>0</v>
      </c>
      <c r="AV162" s="7" t="s">
        <v>4</v>
      </c>
      <c r="AW162" s="8">
        <v>0</v>
      </c>
      <c r="AX162" s="8">
        <v>0</v>
      </c>
      <c r="AY162" s="8">
        <v>0</v>
      </c>
      <c r="AZ162" s="8">
        <v>0</v>
      </c>
      <c r="BA162" s="9">
        <v>0</v>
      </c>
      <c r="BB162" s="72">
        <f t="shared" si="221"/>
        <v>0</v>
      </c>
      <c r="BC162" s="102">
        <f t="shared" si="204"/>
        <v>0</v>
      </c>
      <c r="BD162" s="94"/>
      <c r="BE162" s="11">
        <v>1</v>
      </c>
      <c r="BF162" s="11">
        <v>4</v>
      </c>
      <c r="BG162" s="11">
        <v>3</v>
      </c>
      <c r="BH162" s="11">
        <v>1</v>
      </c>
      <c r="BI162" s="104">
        <v>1</v>
      </c>
      <c r="BJ162" s="106">
        <f t="shared" si="203"/>
        <v>10</v>
      </c>
      <c r="BK162" s="84">
        <f>SUMIF(наличие!E:E,E162,наличие!G:G)</f>
        <v>0</v>
      </c>
      <c r="BL162" s="85">
        <f t="shared" si="218"/>
        <v>0</v>
      </c>
      <c r="BM162" s="85">
        <f t="shared" si="219"/>
        <v>0</v>
      </c>
      <c r="BN162" s="111">
        <f>SUMIF(BP:BP,E162,BW:BW)</f>
        <v>0</v>
      </c>
    </row>
    <row r="163" spans="1:66" s="10" customFormat="1" ht="144" customHeight="1" x14ac:dyDescent="0.25">
      <c r="A163" s="11">
        <v>160</v>
      </c>
      <c r="B163" s="11" t="s">
        <v>3427</v>
      </c>
      <c r="C163" s="11" t="s">
        <v>4104</v>
      </c>
      <c r="D163" s="107" t="s">
        <v>4201</v>
      </c>
      <c r="E163" s="108" t="s">
        <v>4298</v>
      </c>
      <c r="F163" s="109" t="s">
        <v>4373</v>
      </c>
      <c r="G163" s="11" t="s">
        <v>4630</v>
      </c>
      <c r="H163" s="29"/>
      <c r="I163" s="14"/>
      <c r="J163" s="44">
        <v>22.71</v>
      </c>
      <c r="K163" s="64">
        <f t="shared" si="206"/>
        <v>26.116499999999998</v>
      </c>
      <c r="L163" s="123">
        <f>SUMIF(price!A:A,E163,price!D:D)</f>
        <v>0</v>
      </c>
      <c r="M163" s="124"/>
      <c r="N163" s="20">
        <f t="shared" si="205"/>
        <v>0</v>
      </c>
      <c r="O163" s="16">
        <f t="shared" si="209"/>
        <v>-1</v>
      </c>
      <c r="P163" s="116">
        <f t="shared" si="210"/>
        <v>0</v>
      </c>
      <c r="Q163" s="21">
        <f t="shared" si="194"/>
        <v>0</v>
      </c>
      <c r="R163" s="16">
        <f t="shared" si="211"/>
        <v>-1</v>
      </c>
      <c r="S163" s="22">
        <f t="shared" si="212"/>
        <v>0</v>
      </c>
      <c r="T163" s="27">
        <v>2304</v>
      </c>
      <c r="U163" s="21">
        <f t="shared" si="213"/>
        <v>0</v>
      </c>
      <c r="V163" s="189">
        <f t="shared" si="214"/>
        <v>-1</v>
      </c>
      <c r="W163" s="196" t="s">
        <v>4</v>
      </c>
      <c r="X163" s="191" t="s">
        <v>4451</v>
      </c>
      <c r="Y163" s="191" t="s">
        <v>4451</v>
      </c>
      <c r="Z163" s="191" t="s">
        <v>4451</v>
      </c>
      <c r="AA163" s="191" t="s">
        <v>4451</v>
      </c>
      <c r="AB163" s="197" t="s">
        <v>4</v>
      </c>
      <c r="AC163" s="190">
        <f t="shared" si="215"/>
        <v>0</v>
      </c>
      <c r="AD163" s="73">
        <f t="shared" si="195"/>
        <v>0</v>
      </c>
      <c r="AF163" s="7" t="s">
        <v>4</v>
      </c>
      <c r="AG163" s="8" t="e">
        <f t="shared" si="199"/>
        <v>#VALUE!</v>
      </c>
      <c r="AH163" s="8" t="e">
        <f t="shared" si="200"/>
        <v>#VALUE!</v>
      </c>
      <c r="AI163" s="8" t="e">
        <f t="shared" si="201"/>
        <v>#VALUE!</v>
      </c>
      <c r="AJ163" s="8" t="e">
        <f t="shared" si="202"/>
        <v>#VALUE!</v>
      </c>
      <c r="AK163" s="9" t="e">
        <f t="shared" si="220"/>
        <v>#VALUE!</v>
      </c>
      <c r="AL163" s="7" t="e">
        <f t="shared" si="216"/>
        <v>#VALUE!</v>
      </c>
      <c r="AM163" s="99" t="e">
        <f t="shared" si="217"/>
        <v>#VALUE!</v>
      </c>
      <c r="AN163" s="7" t="s">
        <v>4</v>
      </c>
      <c r="AO163" s="8">
        <v>1</v>
      </c>
      <c r="AP163" s="8">
        <v>1</v>
      </c>
      <c r="AQ163" s="8">
        <v>1</v>
      </c>
      <c r="AR163" s="8">
        <v>0</v>
      </c>
      <c r="AS163" s="9">
        <v>0</v>
      </c>
      <c r="AT163" s="72">
        <f t="shared" si="207"/>
        <v>3</v>
      </c>
      <c r="AU163" s="99">
        <f t="shared" si="198"/>
        <v>68.13</v>
      </c>
      <c r="AV163" s="7" t="s">
        <v>4</v>
      </c>
      <c r="AW163" s="8">
        <v>0</v>
      </c>
      <c r="AX163" s="8">
        <v>0</v>
      </c>
      <c r="AY163" s="8">
        <v>0</v>
      </c>
      <c r="AZ163" s="8">
        <v>0</v>
      </c>
      <c r="BA163" s="9">
        <v>0</v>
      </c>
      <c r="BB163" s="72">
        <f t="shared" si="221"/>
        <v>0</v>
      </c>
      <c r="BC163" s="102">
        <f t="shared" si="204"/>
        <v>0</v>
      </c>
      <c r="BD163" s="94"/>
      <c r="BE163" s="11"/>
      <c r="BF163" s="11">
        <v>1</v>
      </c>
      <c r="BG163" s="11"/>
      <c r="BH163" s="11"/>
      <c r="BI163" s="104"/>
      <c r="BJ163" s="106">
        <f t="shared" si="203"/>
        <v>1</v>
      </c>
      <c r="BK163" s="84">
        <f>SUMIF(наличие!E:E,E163,наличие!G:G)</f>
        <v>0</v>
      </c>
      <c r="BL163" s="85">
        <f t="shared" si="218"/>
        <v>0</v>
      </c>
      <c r="BM163" s="85">
        <f t="shared" si="219"/>
        <v>0</v>
      </c>
      <c r="BN163" s="111">
        <f>SUMIF(BP:BP,E163,BW:BW)</f>
        <v>0</v>
      </c>
    </row>
    <row r="164" spans="1:66" s="10" customFormat="1" ht="144" customHeight="1" x14ac:dyDescent="0.25">
      <c r="A164" s="11">
        <v>161</v>
      </c>
      <c r="B164" s="11" t="s">
        <v>3427</v>
      </c>
      <c r="C164" s="11" t="s">
        <v>4105</v>
      </c>
      <c r="D164" s="107" t="s">
        <v>4202</v>
      </c>
      <c r="E164" s="108" t="s">
        <v>4299</v>
      </c>
      <c r="F164" s="109" t="s">
        <v>8</v>
      </c>
      <c r="G164" s="11" t="s">
        <v>4631</v>
      </c>
      <c r="H164" s="29"/>
      <c r="I164" s="14"/>
      <c r="J164" s="44">
        <v>23.52</v>
      </c>
      <c r="K164" s="64">
        <f t="shared" si="206"/>
        <v>27.047999999999998</v>
      </c>
      <c r="L164" s="123">
        <f>SUMIF(price!A:A,E164,price!D:D)</f>
        <v>0</v>
      </c>
      <c r="M164" s="124"/>
      <c r="N164" s="20">
        <f t="shared" si="205"/>
        <v>0</v>
      </c>
      <c r="O164" s="16">
        <f t="shared" si="209"/>
        <v>-1</v>
      </c>
      <c r="P164" s="116">
        <f t="shared" si="210"/>
        <v>0</v>
      </c>
      <c r="Q164" s="21">
        <f t="shared" si="194"/>
        <v>0</v>
      </c>
      <c r="R164" s="16">
        <f t="shared" si="211"/>
        <v>-1</v>
      </c>
      <c r="S164" s="22">
        <f t="shared" si="212"/>
        <v>0</v>
      </c>
      <c r="T164" s="27">
        <v>2304</v>
      </c>
      <c r="U164" s="21">
        <f t="shared" si="213"/>
        <v>0</v>
      </c>
      <c r="V164" s="189">
        <f t="shared" si="214"/>
        <v>-1</v>
      </c>
      <c r="W164" s="196" t="s">
        <v>4</v>
      </c>
      <c r="X164" s="191" t="s">
        <v>4451</v>
      </c>
      <c r="Y164" s="191" t="s">
        <v>4451</v>
      </c>
      <c r="Z164" s="191" t="s">
        <v>4451</v>
      </c>
      <c r="AA164" s="191" t="s">
        <v>4451</v>
      </c>
      <c r="AB164" s="197" t="s">
        <v>4</v>
      </c>
      <c r="AC164" s="190">
        <f t="shared" si="215"/>
        <v>0</v>
      </c>
      <c r="AD164" s="73">
        <f t="shared" si="195"/>
        <v>0</v>
      </c>
      <c r="AF164" s="7" t="s">
        <v>4</v>
      </c>
      <c r="AG164" s="8" t="e">
        <f t="shared" si="199"/>
        <v>#VALUE!</v>
      </c>
      <c r="AH164" s="8" t="e">
        <f t="shared" si="200"/>
        <v>#VALUE!</v>
      </c>
      <c r="AI164" s="8" t="e">
        <f t="shared" si="201"/>
        <v>#VALUE!</v>
      </c>
      <c r="AJ164" s="8" t="e">
        <f t="shared" si="202"/>
        <v>#VALUE!</v>
      </c>
      <c r="AK164" s="9" t="e">
        <f t="shared" si="220"/>
        <v>#VALUE!</v>
      </c>
      <c r="AL164" s="7" t="e">
        <f t="shared" si="216"/>
        <v>#VALUE!</v>
      </c>
      <c r="AM164" s="99" t="e">
        <f t="shared" si="217"/>
        <v>#VALUE!</v>
      </c>
      <c r="AN164" s="7" t="s">
        <v>4</v>
      </c>
      <c r="AO164" s="8">
        <v>1</v>
      </c>
      <c r="AP164" s="8">
        <v>1</v>
      </c>
      <c r="AQ164" s="8">
        <v>1</v>
      </c>
      <c r="AR164" s="8">
        <v>0</v>
      </c>
      <c r="AS164" s="9">
        <v>0</v>
      </c>
      <c r="AT164" s="72">
        <f t="shared" si="207"/>
        <v>3</v>
      </c>
      <c r="AU164" s="99">
        <f t="shared" si="198"/>
        <v>70.56</v>
      </c>
      <c r="AV164" s="7" t="s">
        <v>4</v>
      </c>
      <c r="AW164" s="8">
        <v>0</v>
      </c>
      <c r="AX164" s="8">
        <v>0</v>
      </c>
      <c r="AY164" s="8">
        <v>0</v>
      </c>
      <c r="AZ164" s="8">
        <v>0</v>
      </c>
      <c r="BA164" s="9">
        <v>0</v>
      </c>
      <c r="BB164" s="72">
        <f t="shared" si="221"/>
        <v>0</v>
      </c>
      <c r="BC164" s="102">
        <f t="shared" si="204"/>
        <v>0</v>
      </c>
      <c r="BD164" s="94"/>
      <c r="BE164" s="11"/>
      <c r="BF164" s="11">
        <v>1</v>
      </c>
      <c r="BG164" s="11">
        <v>3</v>
      </c>
      <c r="BH164" s="11">
        <v>2</v>
      </c>
      <c r="BI164" s="104">
        <v>1</v>
      </c>
      <c r="BJ164" s="106">
        <f t="shared" si="203"/>
        <v>7</v>
      </c>
      <c r="BK164" s="84">
        <f>SUMIF(наличие!E:E,E164,наличие!G:G)</f>
        <v>0</v>
      </c>
      <c r="BL164" s="85">
        <f t="shared" si="218"/>
        <v>0</v>
      </c>
      <c r="BM164" s="85">
        <f t="shared" si="219"/>
        <v>0</v>
      </c>
      <c r="BN164" s="111">
        <f>SUMIF(BP:BP,E164,BW:BW)</f>
        <v>0</v>
      </c>
    </row>
    <row r="165" spans="1:66" s="10" customFormat="1" ht="144" customHeight="1" x14ac:dyDescent="0.25">
      <c r="A165" s="11">
        <v>162</v>
      </c>
      <c r="B165" s="11" t="s">
        <v>3427</v>
      </c>
      <c r="C165" s="11" t="s">
        <v>4105</v>
      </c>
      <c r="D165" s="107" t="s">
        <v>4202</v>
      </c>
      <c r="E165" s="108" t="s">
        <v>4299</v>
      </c>
      <c r="F165" s="109" t="s">
        <v>4373</v>
      </c>
      <c r="G165" s="11" t="s">
        <v>4632</v>
      </c>
      <c r="H165" s="29"/>
      <c r="I165" s="14"/>
      <c r="J165" s="44">
        <v>23.52</v>
      </c>
      <c r="K165" s="64">
        <f>J165*1.15</f>
        <v>27.047999999999998</v>
      </c>
      <c r="L165" s="123">
        <f>SUMIF(price!A:A,E165,price!D:D)</f>
        <v>0</v>
      </c>
      <c r="M165" s="124"/>
      <c r="N165" s="20">
        <f>M165*$K$1</f>
        <v>0</v>
      </c>
      <c r="O165" s="16">
        <f>(M165-K165)/K165</f>
        <v>-1</v>
      </c>
      <c r="P165" s="116">
        <f>ROUND(M165*0.55,1)</f>
        <v>0</v>
      </c>
      <c r="Q165" s="21">
        <f>P165*$I$1</f>
        <v>0</v>
      </c>
      <c r="R165" s="16">
        <f>(P165-K165)/K165</f>
        <v>-1</v>
      </c>
      <c r="S165" s="22">
        <f>ROUND(P165*0.8,1)</f>
        <v>0</v>
      </c>
      <c r="T165" s="27">
        <v>2463</v>
      </c>
      <c r="U165" s="21">
        <f>S165*$I$1</f>
        <v>0</v>
      </c>
      <c r="V165" s="189">
        <f>(S165-K165)/K165</f>
        <v>-1</v>
      </c>
      <c r="W165" s="196" t="s">
        <v>4</v>
      </c>
      <c r="X165" s="191" t="s">
        <v>4451</v>
      </c>
      <c r="Y165" s="191" t="s">
        <v>4451</v>
      </c>
      <c r="Z165" s="191" t="s">
        <v>4451</v>
      </c>
      <c r="AA165" s="191" t="s">
        <v>4451</v>
      </c>
      <c r="AB165" s="197" t="s">
        <v>4</v>
      </c>
      <c r="AC165" s="190">
        <f>SUM(W165:AB165)</f>
        <v>0</v>
      </c>
      <c r="AD165" s="73">
        <f>AC165*J165</f>
        <v>0</v>
      </c>
      <c r="AF165" s="7" t="s">
        <v>4</v>
      </c>
      <c r="AG165" s="8" t="e">
        <f t="shared" ref="AG165:AJ166" si="222">BE165+X165-AO165-AW165</f>
        <v>#VALUE!</v>
      </c>
      <c r="AH165" s="8" t="e">
        <f t="shared" si="222"/>
        <v>#VALUE!</v>
      </c>
      <c r="AI165" s="8" t="e">
        <f t="shared" si="222"/>
        <v>#VALUE!</v>
      </c>
      <c r="AJ165" s="8" t="e">
        <f t="shared" si="222"/>
        <v>#VALUE!</v>
      </c>
      <c r="AK165" s="9" t="s">
        <v>4</v>
      </c>
      <c r="AL165" s="7" t="e">
        <f>SUM(AF165:AK165)</f>
        <v>#VALUE!</v>
      </c>
      <c r="AM165" s="99" t="e">
        <f>AL165*K165</f>
        <v>#VALUE!</v>
      </c>
      <c r="AN165" s="7" t="s">
        <v>4</v>
      </c>
      <c r="AO165" s="8">
        <v>0</v>
      </c>
      <c r="AP165" s="8">
        <v>0</v>
      </c>
      <c r="AQ165" s="8">
        <v>0</v>
      </c>
      <c r="AR165" s="8">
        <v>0</v>
      </c>
      <c r="AS165" s="9" t="s">
        <v>4</v>
      </c>
      <c r="AT165" s="72">
        <f t="shared" ref="AT165:AT186" si="223">SUM(AN165:AS165)</f>
        <v>0</v>
      </c>
      <c r="AU165" s="99">
        <f>AT165*J165</f>
        <v>0</v>
      </c>
      <c r="AV165" s="7" t="s">
        <v>4</v>
      </c>
      <c r="AW165" s="8">
        <v>0</v>
      </c>
      <c r="AX165" s="8">
        <v>0</v>
      </c>
      <c r="AY165" s="8">
        <v>0</v>
      </c>
      <c r="AZ165" s="8">
        <v>0</v>
      </c>
      <c r="BA165" s="9" t="s">
        <v>4</v>
      </c>
      <c r="BB165" s="72">
        <f>SUM(AV165:BA165)</f>
        <v>0</v>
      </c>
      <c r="BC165" s="102">
        <f>BB165*J165</f>
        <v>0</v>
      </c>
      <c r="BD165" s="94"/>
      <c r="BE165" s="11"/>
      <c r="BF165" s="11"/>
      <c r="BG165" s="11"/>
      <c r="BH165" s="11"/>
      <c r="BI165" s="104"/>
      <c r="BJ165" s="106">
        <f>SUM(BD165:BI165)</f>
        <v>0</v>
      </c>
      <c r="BK165" s="84">
        <f>SUMIF(наличие!E:E,E165,наличие!G:G)</f>
        <v>0</v>
      </c>
      <c r="BL165" s="85">
        <f>AT165*N165</f>
        <v>0</v>
      </c>
      <c r="BM165" s="85">
        <f>BB165*N165</f>
        <v>0</v>
      </c>
      <c r="BN165" s="111">
        <f>SUMIF(BP:BP,E165,BW:BW)</f>
        <v>0</v>
      </c>
    </row>
    <row r="166" spans="1:66" s="10" customFormat="1" ht="144" customHeight="1" x14ac:dyDescent="0.25">
      <c r="A166" s="11">
        <v>163</v>
      </c>
      <c r="B166" s="11" t="s">
        <v>3427</v>
      </c>
      <c r="C166" s="11" t="s">
        <v>4105</v>
      </c>
      <c r="D166" s="107" t="s">
        <v>4202</v>
      </c>
      <c r="E166" s="108" t="s">
        <v>4299</v>
      </c>
      <c r="F166" s="109" t="s">
        <v>6</v>
      </c>
      <c r="G166" s="11" t="s">
        <v>4633</v>
      </c>
      <c r="H166" s="29"/>
      <c r="I166" s="14"/>
      <c r="J166" s="44">
        <v>23.52</v>
      </c>
      <c r="K166" s="64">
        <f>J166*1.15</f>
        <v>27.047999999999998</v>
      </c>
      <c r="L166" s="123">
        <f>SUMIF(price!A:A,E166,price!D:D)</f>
        <v>0</v>
      </c>
      <c r="M166" s="124"/>
      <c r="N166" s="20">
        <f>M166*$K$1</f>
        <v>0</v>
      </c>
      <c r="O166" s="16">
        <f>(M166-K166)/K166</f>
        <v>-1</v>
      </c>
      <c r="P166" s="116">
        <f>ROUND(M166*0.55,1)</f>
        <v>0</v>
      </c>
      <c r="Q166" s="21">
        <f>P166*$I$1</f>
        <v>0</v>
      </c>
      <c r="R166" s="16">
        <f>(P166-K166)/K166</f>
        <v>-1</v>
      </c>
      <c r="S166" s="22">
        <f>ROUND(P166*0.8,1)</f>
        <v>0</v>
      </c>
      <c r="T166" s="27">
        <v>2463</v>
      </c>
      <c r="U166" s="21">
        <f>S166*$I$1</f>
        <v>0</v>
      </c>
      <c r="V166" s="189">
        <f>(S166-K166)/K166</f>
        <v>-1</v>
      </c>
      <c r="W166" s="196" t="s">
        <v>4</v>
      </c>
      <c r="X166" s="191" t="s">
        <v>4451</v>
      </c>
      <c r="Y166" s="191" t="s">
        <v>4451</v>
      </c>
      <c r="Z166" s="191" t="s">
        <v>4451</v>
      </c>
      <c r="AA166" s="191" t="s">
        <v>4451</v>
      </c>
      <c r="AB166" s="197" t="s">
        <v>4</v>
      </c>
      <c r="AC166" s="190">
        <f>SUM(W166:AB166)</f>
        <v>0</v>
      </c>
      <c r="AD166" s="73">
        <f>AC166*J166</f>
        <v>0</v>
      </c>
      <c r="AF166" s="7" t="s">
        <v>4</v>
      </c>
      <c r="AG166" s="8" t="e">
        <f t="shared" si="222"/>
        <v>#VALUE!</v>
      </c>
      <c r="AH166" s="8" t="e">
        <f t="shared" si="222"/>
        <v>#VALUE!</v>
      </c>
      <c r="AI166" s="8" t="e">
        <f t="shared" si="222"/>
        <v>#VALUE!</v>
      </c>
      <c r="AJ166" s="8" t="e">
        <f t="shared" si="222"/>
        <v>#VALUE!</v>
      </c>
      <c r="AK166" s="9" t="s">
        <v>4</v>
      </c>
      <c r="AL166" s="7" t="e">
        <f>SUM(AF166:AK166)</f>
        <v>#VALUE!</v>
      </c>
      <c r="AM166" s="99" t="e">
        <f>AL166*K166</f>
        <v>#VALUE!</v>
      </c>
      <c r="AN166" s="7" t="s">
        <v>4</v>
      </c>
      <c r="AO166" s="8">
        <v>0</v>
      </c>
      <c r="AP166" s="8">
        <v>0</v>
      </c>
      <c r="AQ166" s="8">
        <v>0</v>
      </c>
      <c r="AR166" s="8">
        <v>0</v>
      </c>
      <c r="AS166" s="9" t="s">
        <v>4</v>
      </c>
      <c r="AT166" s="72">
        <f t="shared" si="223"/>
        <v>0</v>
      </c>
      <c r="AU166" s="99">
        <f>AT166*J166</f>
        <v>0</v>
      </c>
      <c r="AV166" s="7" t="s">
        <v>4</v>
      </c>
      <c r="AW166" s="8">
        <v>0</v>
      </c>
      <c r="AX166" s="8">
        <v>0</v>
      </c>
      <c r="AY166" s="8">
        <v>0</v>
      </c>
      <c r="AZ166" s="8">
        <v>0</v>
      </c>
      <c r="BA166" s="9" t="s">
        <v>4</v>
      </c>
      <c r="BB166" s="72">
        <f>SUM(AV166:BA166)</f>
        <v>0</v>
      </c>
      <c r="BC166" s="102">
        <f>BB166*J166</f>
        <v>0</v>
      </c>
      <c r="BD166" s="94"/>
      <c r="BE166" s="11"/>
      <c r="BF166" s="11"/>
      <c r="BG166" s="11">
        <v>2</v>
      </c>
      <c r="BH166" s="11"/>
      <c r="BI166" s="104"/>
      <c r="BJ166" s="106">
        <f>SUM(BD166:BI166)</f>
        <v>2</v>
      </c>
      <c r="BK166" s="84">
        <f>SUMIF(наличие!E:E,E166,наличие!G:G)</f>
        <v>0</v>
      </c>
      <c r="BL166" s="85">
        <f>AT166*N166</f>
        <v>0</v>
      </c>
      <c r="BM166" s="85">
        <f>BB166*N166</f>
        <v>0</v>
      </c>
      <c r="BN166" s="111">
        <f>SUMIF(BP:BP,E166,BW:BW)</f>
        <v>0</v>
      </c>
    </row>
    <row r="167" spans="1:66" s="10" customFormat="1" ht="144" customHeight="1" x14ac:dyDescent="0.25">
      <c r="A167" s="11">
        <v>164</v>
      </c>
      <c r="B167" s="11" t="s">
        <v>3427</v>
      </c>
      <c r="C167" s="11" t="s">
        <v>4105</v>
      </c>
      <c r="D167" s="107" t="s">
        <v>4202</v>
      </c>
      <c r="E167" s="108" t="s">
        <v>4299</v>
      </c>
      <c r="F167" s="109" t="s">
        <v>1881</v>
      </c>
      <c r="G167" s="11" t="s">
        <v>4634</v>
      </c>
      <c r="H167" s="29"/>
      <c r="I167" s="14"/>
      <c r="J167" s="44">
        <v>23.52</v>
      </c>
      <c r="K167" s="64">
        <f t="shared" si="206"/>
        <v>27.047999999999998</v>
      </c>
      <c r="L167" s="123">
        <f>SUMIF(price!A:A,E167,price!D:D)</f>
        <v>0</v>
      </c>
      <c r="M167" s="124"/>
      <c r="N167" s="20">
        <f t="shared" si="205"/>
        <v>0</v>
      </c>
      <c r="O167" s="16">
        <f t="shared" si="209"/>
        <v>-1</v>
      </c>
      <c r="P167" s="116">
        <f t="shared" si="210"/>
        <v>0</v>
      </c>
      <c r="Q167" s="21">
        <f t="shared" si="194"/>
        <v>0</v>
      </c>
      <c r="R167" s="16">
        <f t="shared" si="211"/>
        <v>-1</v>
      </c>
      <c r="S167" s="22">
        <f t="shared" si="212"/>
        <v>0</v>
      </c>
      <c r="T167" s="27">
        <v>2602</v>
      </c>
      <c r="U167" s="21">
        <f t="shared" si="213"/>
        <v>0</v>
      </c>
      <c r="V167" s="189">
        <f t="shared" si="214"/>
        <v>-1</v>
      </c>
      <c r="W167" s="196" t="s">
        <v>4</v>
      </c>
      <c r="X167" s="191" t="s">
        <v>4451</v>
      </c>
      <c r="Y167" s="191" t="s">
        <v>4451</v>
      </c>
      <c r="Z167" s="191" t="s">
        <v>4451</v>
      </c>
      <c r="AA167" s="191" t="s">
        <v>4451</v>
      </c>
      <c r="AB167" s="197" t="s">
        <v>4</v>
      </c>
      <c r="AC167" s="190">
        <f t="shared" si="215"/>
        <v>0</v>
      </c>
      <c r="AD167" s="73">
        <f t="shared" si="195"/>
        <v>0</v>
      </c>
      <c r="AF167" s="7" t="s">
        <v>4</v>
      </c>
      <c r="AG167" s="8" t="e">
        <f t="shared" si="199"/>
        <v>#VALUE!</v>
      </c>
      <c r="AH167" s="8" t="e">
        <f t="shared" si="200"/>
        <v>#VALUE!</v>
      </c>
      <c r="AI167" s="8" t="e">
        <f t="shared" si="201"/>
        <v>#VALUE!</v>
      </c>
      <c r="AJ167" s="8" t="e">
        <f t="shared" si="202"/>
        <v>#VALUE!</v>
      </c>
      <c r="AK167" s="9" t="e">
        <f>BI167+AB167-AS167-BA167</f>
        <v>#VALUE!</v>
      </c>
      <c r="AL167" s="7" t="e">
        <f t="shared" si="216"/>
        <v>#VALUE!</v>
      </c>
      <c r="AM167" s="99" t="e">
        <f t="shared" si="217"/>
        <v>#VALUE!</v>
      </c>
      <c r="AN167" s="7" t="s">
        <v>4</v>
      </c>
      <c r="AO167" s="8">
        <v>0</v>
      </c>
      <c r="AP167" s="8">
        <v>0</v>
      </c>
      <c r="AQ167" s="8">
        <v>0</v>
      </c>
      <c r="AR167" s="8">
        <v>0</v>
      </c>
      <c r="AS167" s="9">
        <v>0</v>
      </c>
      <c r="AT167" s="72">
        <f t="shared" si="223"/>
        <v>0</v>
      </c>
      <c r="AU167" s="99">
        <f t="shared" si="198"/>
        <v>0</v>
      </c>
      <c r="AV167" s="7" t="s">
        <v>4</v>
      </c>
      <c r="AW167" s="8">
        <v>0</v>
      </c>
      <c r="AX167" s="8">
        <v>0</v>
      </c>
      <c r="AY167" s="8">
        <v>0</v>
      </c>
      <c r="AZ167" s="8">
        <v>0</v>
      </c>
      <c r="BA167" s="9">
        <v>0</v>
      </c>
      <c r="BB167" s="72">
        <f t="shared" si="221"/>
        <v>0</v>
      </c>
      <c r="BC167" s="102">
        <f t="shared" si="204"/>
        <v>0</v>
      </c>
      <c r="BD167" s="94"/>
      <c r="BE167" s="11"/>
      <c r="BF167" s="11">
        <v>1</v>
      </c>
      <c r="BG167" s="11"/>
      <c r="BH167" s="11"/>
      <c r="BI167" s="104"/>
      <c r="BJ167" s="106">
        <f t="shared" si="203"/>
        <v>1</v>
      </c>
      <c r="BK167" s="84">
        <f>SUMIF(наличие!E:E,E167,наличие!G:G)</f>
        <v>0</v>
      </c>
      <c r="BL167" s="85">
        <f t="shared" si="218"/>
        <v>0</v>
      </c>
      <c r="BM167" s="85">
        <f t="shared" si="219"/>
        <v>0</v>
      </c>
      <c r="BN167" s="111">
        <f>SUMIF(BP:BP,E167,BW:BW)</f>
        <v>0</v>
      </c>
    </row>
    <row r="168" spans="1:66" s="10" customFormat="1" ht="144" customHeight="1" x14ac:dyDescent="0.25">
      <c r="A168" s="11">
        <v>165</v>
      </c>
      <c r="B168" s="11" t="s">
        <v>3427</v>
      </c>
      <c r="C168" s="11" t="s">
        <v>4106</v>
      </c>
      <c r="D168" s="107" t="s">
        <v>4203</v>
      </c>
      <c r="E168" s="108" t="s">
        <v>4300</v>
      </c>
      <c r="F168" s="109" t="s">
        <v>4407</v>
      </c>
      <c r="G168" s="11" t="s">
        <v>4765</v>
      </c>
      <c r="H168" s="29"/>
      <c r="I168" s="14"/>
      <c r="J168" s="44">
        <v>23.52</v>
      </c>
      <c r="K168" s="64">
        <f t="shared" si="206"/>
        <v>27.047999999999998</v>
      </c>
      <c r="L168" s="123">
        <f>SUMIF(price!A:A,E168,price!D:D)</f>
        <v>0</v>
      </c>
      <c r="M168" s="124"/>
      <c r="N168" s="20">
        <f t="shared" si="205"/>
        <v>0</v>
      </c>
      <c r="O168" s="16">
        <f t="shared" si="209"/>
        <v>-1</v>
      </c>
      <c r="P168" s="116">
        <f t="shared" si="210"/>
        <v>0</v>
      </c>
      <c r="Q168" s="21">
        <f t="shared" ref="Q168:Q193" si="224">P168*$I$1</f>
        <v>0</v>
      </c>
      <c r="R168" s="16">
        <f t="shared" si="211"/>
        <v>-1</v>
      </c>
      <c r="S168" s="22">
        <f t="shared" si="212"/>
        <v>0</v>
      </c>
      <c r="T168" s="27">
        <v>2602</v>
      </c>
      <c r="U168" s="21">
        <f t="shared" si="213"/>
        <v>0</v>
      </c>
      <c r="V168" s="189">
        <f t="shared" si="214"/>
        <v>-1</v>
      </c>
      <c r="W168" s="196" t="s">
        <v>4</v>
      </c>
      <c r="X168" s="191" t="s">
        <v>4451</v>
      </c>
      <c r="Y168" s="191" t="s">
        <v>4451</v>
      </c>
      <c r="Z168" s="191" t="s">
        <v>4451</v>
      </c>
      <c r="AA168" s="191" t="s">
        <v>4451</v>
      </c>
      <c r="AB168" s="197" t="s">
        <v>4</v>
      </c>
      <c r="AC168" s="190">
        <f t="shared" si="215"/>
        <v>0</v>
      </c>
      <c r="AD168" s="73">
        <f t="shared" si="195"/>
        <v>0</v>
      </c>
      <c r="AF168" s="7" t="s">
        <v>4</v>
      </c>
      <c r="AG168" s="8" t="e">
        <f t="shared" si="199"/>
        <v>#VALUE!</v>
      </c>
      <c r="AH168" s="8" t="e">
        <f t="shared" si="200"/>
        <v>#VALUE!</v>
      </c>
      <c r="AI168" s="8" t="e">
        <f t="shared" si="201"/>
        <v>#VALUE!</v>
      </c>
      <c r="AJ168" s="8" t="e">
        <f t="shared" si="202"/>
        <v>#VALUE!</v>
      </c>
      <c r="AK168" s="9" t="e">
        <f>BI168+AB168-AS168-BA168</f>
        <v>#VALUE!</v>
      </c>
      <c r="AL168" s="7" t="e">
        <f t="shared" si="216"/>
        <v>#VALUE!</v>
      </c>
      <c r="AM168" s="99" t="e">
        <f t="shared" si="217"/>
        <v>#VALUE!</v>
      </c>
      <c r="AN168" s="7" t="s">
        <v>4</v>
      </c>
      <c r="AO168" s="8">
        <v>0</v>
      </c>
      <c r="AP168" s="8">
        <v>0</v>
      </c>
      <c r="AQ168" s="8">
        <v>0</v>
      </c>
      <c r="AR168" s="8">
        <v>0</v>
      </c>
      <c r="AS168" s="9">
        <v>0</v>
      </c>
      <c r="AT168" s="72">
        <f t="shared" si="223"/>
        <v>0</v>
      </c>
      <c r="AU168" s="99">
        <f t="shared" si="198"/>
        <v>0</v>
      </c>
      <c r="AV168" s="7" t="s">
        <v>4</v>
      </c>
      <c r="AW168" s="8">
        <v>0</v>
      </c>
      <c r="AX168" s="8">
        <v>0</v>
      </c>
      <c r="AY168" s="8">
        <v>0</v>
      </c>
      <c r="AZ168" s="8">
        <v>0</v>
      </c>
      <c r="BA168" s="9">
        <v>0</v>
      </c>
      <c r="BB168" s="72">
        <f t="shared" si="221"/>
        <v>0</v>
      </c>
      <c r="BC168" s="102">
        <f t="shared" si="204"/>
        <v>0</v>
      </c>
      <c r="BD168" s="94"/>
      <c r="BE168" s="11"/>
      <c r="BF168" s="11"/>
      <c r="BG168" s="11">
        <v>1</v>
      </c>
      <c r="BH168" s="11"/>
      <c r="BI168" s="104"/>
      <c r="BJ168" s="106">
        <f t="shared" si="203"/>
        <v>1</v>
      </c>
      <c r="BK168" s="84">
        <f>SUMIF(наличие!E:E,E168,наличие!G:G)</f>
        <v>0</v>
      </c>
      <c r="BL168" s="85">
        <f t="shared" si="218"/>
        <v>0</v>
      </c>
      <c r="BM168" s="85">
        <f t="shared" si="219"/>
        <v>0</v>
      </c>
      <c r="BN168" s="111">
        <f>SUMIF(BP:BP,E168,BW:BW)</f>
        <v>0</v>
      </c>
    </row>
    <row r="169" spans="1:66" s="10" customFormat="1" ht="96" customHeight="1" x14ac:dyDescent="0.25">
      <c r="A169" s="11">
        <v>166</v>
      </c>
      <c r="B169" s="11" t="s">
        <v>3427</v>
      </c>
      <c r="C169" s="11" t="s">
        <v>4106</v>
      </c>
      <c r="D169" s="107" t="s">
        <v>4203</v>
      </c>
      <c r="E169" s="108" t="s">
        <v>4300</v>
      </c>
      <c r="F169" s="109" t="s">
        <v>4408</v>
      </c>
      <c r="G169" s="11" t="s">
        <v>4766</v>
      </c>
      <c r="H169" s="29"/>
      <c r="I169" s="14"/>
      <c r="J169" s="44">
        <v>23.52</v>
      </c>
      <c r="K169" s="64">
        <f t="shared" si="206"/>
        <v>27.047999999999998</v>
      </c>
      <c r="L169" s="123">
        <f>SUMIF(price!A:A,E169,price!D:D)</f>
        <v>0</v>
      </c>
      <c r="M169" s="124"/>
      <c r="N169" s="20">
        <f t="shared" si="205"/>
        <v>0</v>
      </c>
      <c r="O169" s="16">
        <f t="shared" si="209"/>
        <v>-1</v>
      </c>
      <c r="P169" s="116">
        <f t="shared" si="210"/>
        <v>0</v>
      </c>
      <c r="Q169" s="21">
        <f t="shared" si="224"/>
        <v>0</v>
      </c>
      <c r="R169" s="16">
        <f t="shared" si="211"/>
        <v>-1</v>
      </c>
      <c r="S169" s="22">
        <f t="shared" si="212"/>
        <v>0</v>
      </c>
      <c r="T169" s="27">
        <v>2602</v>
      </c>
      <c r="U169" s="21">
        <f t="shared" si="213"/>
        <v>0</v>
      </c>
      <c r="V169" s="189">
        <f t="shared" si="214"/>
        <v>-1</v>
      </c>
      <c r="W169" s="196" t="s">
        <v>4</v>
      </c>
      <c r="X169" s="191" t="s">
        <v>4451</v>
      </c>
      <c r="Y169" s="191" t="s">
        <v>4451</v>
      </c>
      <c r="Z169" s="191" t="s">
        <v>4451</v>
      </c>
      <c r="AA169" s="191" t="s">
        <v>4451</v>
      </c>
      <c r="AB169" s="197" t="s">
        <v>4</v>
      </c>
      <c r="AC169" s="190">
        <f t="shared" si="215"/>
        <v>0</v>
      </c>
      <c r="AD169" s="73">
        <f t="shared" si="195"/>
        <v>0</v>
      </c>
      <c r="AF169" s="7" t="s">
        <v>4</v>
      </c>
      <c r="AG169" s="8" t="e">
        <f t="shared" si="199"/>
        <v>#VALUE!</v>
      </c>
      <c r="AH169" s="8" t="e">
        <f t="shared" si="200"/>
        <v>#VALUE!</v>
      </c>
      <c r="AI169" s="8" t="e">
        <f t="shared" si="201"/>
        <v>#VALUE!</v>
      </c>
      <c r="AJ169" s="8" t="e">
        <f t="shared" si="202"/>
        <v>#VALUE!</v>
      </c>
      <c r="AK169" s="9" t="e">
        <f>BI169+AB169-AS169-BA169</f>
        <v>#VALUE!</v>
      </c>
      <c r="AL169" s="7" t="e">
        <f t="shared" si="216"/>
        <v>#VALUE!</v>
      </c>
      <c r="AM169" s="99" t="e">
        <f t="shared" si="217"/>
        <v>#VALUE!</v>
      </c>
      <c r="AN169" s="7" t="s">
        <v>4</v>
      </c>
      <c r="AO169" s="8">
        <v>0</v>
      </c>
      <c r="AP169" s="8">
        <v>0</v>
      </c>
      <c r="AQ169" s="8">
        <v>0</v>
      </c>
      <c r="AR169" s="8">
        <v>0</v>
      </c>
      <c r="AS169" s="9">
        <v>0</v>
      </c>
      <c r="AT169" s="72">
        <f t="shared" si="223"/>
        <v>0</v>
      </c>
      <c r="AU169" s="99">
        <f t="shared" si="198"/>
        <v>0</v>
      </c>
      <c r="AV169" s="7" t="s">
        <v>4</v>
      </c>
      <c r="AW169" s="8">
        <v>0</v>
      </c>
      <c r="AX169" s="8">
        <v>0</v>
      </c>
      <c r="AY169" s="8">
        <v>0</v>
      </c>
      <c r="AZ169" s="8">
        <v>0</v>
      </c>
      <c r="BA169" s="9">
        <v>0</v>
      </c>
      <c r="BB169" s="72">
        <f t="shared" si="221"/>
        <v>0</v>
      </c>
      <c r="BC169" s="102">
        <f t="shared" si="204"/>
        <v>0</v>
      </c>
      <c r="BD169" s="94"/>
      <c r="BE169" s="11">
        <v>2</v>
      </c>
      <c r="BF169" s="11">
        <v>2</v>
      </c>
      <c r="BG169" s="11">
        <v>1</v>
      </c>
      <c r="BH169" s="11">
        <v>1</v>
      </c>
      <c r="BI169" s="104"/>
      <c r="BJ169" s="106">
        <f t="shared" si="203"/>
        <v>6</v>
      </c>
      <c r="BK169" s="84">
        <f>SUMIF(наличие!E:E,E169,наличие!G:G)</f>
        <v>0</v>
      </c>
      <c r="BL169" s="85">
        <f t="shared" si="218"/>
        <v>0</v>
      </c>
      <c r="BM169" s="85">
        <f t="shared" si="219"/>
        <v>0</v>
      </c>
      <c r="BN169" s="111">
        <f>SUMIF(BP:BP,E169,BW:BW)</f>
        <v>0</v>
      </c>
    </row>
    <row r="170" spans="1:66" s="10" customFormat="1" ht="144" customHeight="1" x14ac:dyDescent="0.25">
      <c r="A170" s="11">
        <v>167</v>
      </c>
      <c r="B170" s="11" t="s">
        <v>3427</v>
      </c>
      <c r="C170" s="11" t="s">
        <v>4107</v>
      </c>
      <c r="D170" s="107" t="s">
        <v>4204</v>
      </c>
      <c r="E170" s="108" t="s">
        <v>4301</v>
      </c>
      <c r="F170" s="109" t="s">
        <v>261</v>
      </c>
      <c r="G170" s="11" t="s">
        <v>4635</v>
      </c>
      <c r="H170" s="29"/>
      <c r="I170" s="14"/>
      <c r="J170" s="44">
        <v>23.52</v>
      </c>
      <c r="K170" s="64">
        <f t="shared" si="206"/>
        <v>27.047999999999998</v>
      </c>
      <c r="L170" s="123">
        <f>SUMIF(price!A:A,E170,price!D:D)</f>
        <v>0</v>
      </c>
      <c r="M170" s="124"/>
      <c r="N170" s="20">
        <f t="shared" si="205"/>
        <v>0</v>
      </c>
      <c r="O170" s="16">
        <f t="shared" si="209"/>
        <v>-1</v>
      </c>
      <c r="P170" s="116">
        <f t="shared" si="210"/>
        <v>0</v>
      </c>
      <c r="Q170" s="21">
        <f t="shared" si="224"/>
        <v>0</v>
      </c>
      <c r="R170" s="16">
        <f t="shared" si="211"/>
        <v>-1</v>
      </c>
      <c r="S170" s="22">
        <f t="shared" si="212"/>
        <v>0</v>
      </c>
      <c r="T170" s="27">
        <v>2602</v>
      </c>
      <c r="U170" s="21">
        <f t="shared" si="213"/>
        <v>0</v>
      </c>
      <c r="V170" s="189">
        <f t="shared" si="214"/>
        <v>-1</v>
      </c>
      <c r="W170" s="196" t="s">
        <v>4</v>
      </c>
      <c r="X170" s="191" t="s">
        <v>4451</v>
      </c>
      <c r="Y170" s="191" t="s">
        <v>4451</v>
      </c>
      <c r="Z170" s="191" t="s">
        <v>4451</v>
      </c>
      <c r="AA170" s="191" t="s">
        <v>4451</v>
      </c>
      <c r="AB170" s="197" t="s">
        <v>4</v>
      </c>
      <c r="AC170" s="190">
        <f t="shared" si="215"/>
        <v>0</v>
      </c>
      <c r="AD170" s="73">
        <f t="shared" si="195"/>
        <v>0</v>
      </c>
      <c r="AF170" s="7" t="s">
        <v>4</v>
      </c>
      <c r="AG170" s="8" t="e">
        <f t="shared" si="199"/>
        <v>#VALUE!</v>
      </c>
      <c r="AH170" s="8" t="e">
        <f t="shared" si="200"/>
        <v>#VALUE!</v>
      </c>
      <c r="AI170" s="8" t="e">
        <f t="shared" si="201"/>
        <v>#VALUE!</v>
      </c>
      <c r="AJ170" s="8" t="e">
        <f t="shared" si="202"/>
        <v>#VALUE!</v>
      </c>
      <c r="AK170" s="9" t="e">
        <f>BI170+AB170-AS170-BA170</f>
        <v>#VALUE!</v>
      </c>
      <c r="AL170" s="7" t="e">
        <f t="shared" si="216"/>
        <v>#VALUE!</v>
      </c>
      <c r="AM170" s="99" t="e">
        <f t="shared" si="217"/>
        <v>#VALUE!</v>
      </c>
      <c r="AN170" s="7" t="s">
        <v>4</v>
      </c>
      <c r="AO170" s="8">
        <v>0</v>
      </c>
      <c r="AP170" s="8">
        <v>0</v>
      </c>
      <c r="AQ170" s="8">
        <v>0</v>
      </c>
      <c r="AR170" s="8">
        <v>0</v>
      </c>
      <c r="AS170" s="9">
        <v>0</v>
      </c>
      <c r="AT170" s="72">
        <f t="shared" si="223"/>
        <v>0</v>
      </c>
      <c r="AU170" s="99">
        <f t="shared" si="198"/>
        <v>0</v>
      </c>
      <c r="AV170" s="7" t="s">
        <v>4</v>
      </c>
      <c r="AW170" s="8">
        <v>0</v>
      </c>
      <c r="AX170" s="8">
        <v>0</v>
      </c>
      <c r="AY170" s="8">
        <v>0</v>
      </c>
      <c r="AZ170" s="8">
        <v>0</v>
      </c>
      <c r="BA170" s="9">
        <v>0</v>
      </c>
      <c r="BB170" s="72">
        <f t="shared" si="221"/>
        <v>0</v>
      </c>
      <c r="BC170" s="102">
        <f t="shared" si="204"/>
        <v>0</v>
      </c>
      <c r="BD170" s="94"/>
      <c r="BE170" s="11"/>
      <c r="BF170" s="11"/>
      <c r="BG170" s="11">
        <v>1</v>
      </c>
      <c r="BH170" s="11"/>
      <c r="BI170" s="104"/>
      <c r="BJ170" s="106">
        <f t="shared" si="203"/>
        <v>1</v>
      </c>
      <c r="BK170" s="84">
        <f>SUMIF(наличие!E:E,E170,наличие!G:G)</f>
        <v>0</v>
      </c>
      <c r="BL170" s="85">
        <f t="shared" si="218"/>
        <v>0</v>
      </c>
      <c r="BM170" s="85">
        <f t="shared" si="219"/>
        <v>0</v>
      </c>
      <c r="BN170" s="111">
        <f>SUMIF(BP:BP,E170,BW:BW)</f>
        <v>0</v>
      </c>
    </row>
    <row r="171" spans="1:66" s="10" customFormat="1" ht="144" customHeight="1" x14ac:dyDescent="0.25">
      <c r="A171" s="11">
        <v>168</v>
      </c>
      <c r="B171" s="11" t="s">
        <v>3427</v>
      </c>
      <c r="C171" s="11" t="s">
        <v>4107</v>
      </c>
      <c r="D171" s="107" t="s">
        <v>4204</v>
      </c>
      <c r="E171" s="108" t="s">
        <v>4301</v>
      </c>
      <c r="F171" s="109" t="s">
        <v>4373</v>
      </c>
      <c r="G171" s="11" t="s">
        <v>4636</v>
      </c>
      <c r="H171" s="29"/>
      <c r="I171" s="14"/>
      <c r="J171" s="44">
        <v>23.52</v>
      </c>
      <c r="K171" s="64">
        <f t="shared" si="206"/>
        <v>27.047999999999998</v>
      </c>
      <c r="L171" s="123">
        <f>SUMIF(price!A:A,E171,price!D:D)</f>
        <v>0</v>
      </c>
      <c r="M171" s="124"/>
      <c r="N171" s="20">
        <f t="shared" si="205"/>
        <v>0</v>
      </c>
      <c r="O171" s="16">
        <f t="shared" si="209"/>
        <v>-1</v>
      </c>
      <c r="P171" s="116">
        <f t="shared" si="210"/>
        <v>0</v>
      </c>
      <c r="Q171" s="21">
        <f t="shared" si="224"/>
        <v>0</v>
      </c>
      <c r="R171" s="16">
        <f t="shared" si="211"/>
        <v>-1</v>
      </c>
      <c r="S171" s="22">
        <f t="shared" si="212"/>
        <v>0</v>
      </c>
      <c r="T171" s="27">
        <v>2602</v>
      </c>
      <c r="U171" s="21">
        <f t="shared" si="213"/>
        <v>0</v>
      </c>
      <c r="V171" s="189">
        <f t="shared" si="214"/>
        <v>-1</v>
      </c>
      <c r="W171" s="196" t="s">
        <v>4</v>
      </c>
      <c r="X171" s="191" t="s">
        <v>4451</v>
      </c>
      <c r="Y171" s="191" t="s">
        <v>4451</v>
      </c>
      <c r="Z171" s="191" t="s">
        <v>4451</v>
      </c>
      <c r="AA171" s="191" t="s">
        <v>4451</v>
      </c>
      <c r="AB171" s="197" t="s">
        <v>4</v>
      </c>
      <c r="AC171" s="190">
        <f t="shared" si="215"/>
        <v>0</v>
      </c>
      <c r="AD171" s="73">
        <f t="shared" si="195"/>
        <v>0</v>
      </c>
      <c r="AF171" s="7" t="s">
        <v>4</v>
      </c>
      <c r="AG171" s="8" t="e">
        <f t="shared" si="199"/>
        <v>#VALUE!</v>
      </c>
      <c r="AH171" s="8" t="e">
        <f t="shared" si="200"/>
        <v>#VALUE!</v>
      </c>
      <c r="AI171" s="8" t="e">
        <f t="shared" si="201"/>
        <v>#VALUE!</v>
      </c>
      <c r="AJ171" s="8" t="e">
        <f t="shared" si="202"/>
        <v>#VALUE!</v>
      </c>
      <c r="AK171" s="9" t="e">
        <f>BI171+AB171-AS171-BA171</f>
        <v>#VALUE!</v>
      </c>
      <c r="AL171" s="7" t="e">
        <f t="shared" si="216"/>
        <v>#VALUE!</v>
      </c>
      <c r="AM171" s="99" t="e">
        <f t="shared" si="217"/>
        <v>#VALUE!</v>
      </c>
      <c r="AN171" s="7" t="s">
        <v>4</v>
      </c>
      <c r="AO171" s="8">
        <v>0</v>
      </c>
      <c r="AP171" s="8">
        <v>0</v>
      </c>
      <c r="AQ171" s="8">
        <v>0</v>
      </c>
      <c r="AR171" s="8">
        <v>0</v>
      </c>
      <c r="AS171" s="9">
        <v>0</v>
      </c>
      <c r="AT171" s="72">
        <f t="shared" si="223"/>
        <v>0</v>
      </c>
      <c r="AU171" s="99">
        <f t="shared" si="198"/>
        <v>0</v>
      </c>
      <c r="AV171" s="7" t="s">
        <v>4</v>
      </c>
      <c r="AW171" s="8">
        <v>0</v>
      </c>
      <c r="AX171" s="8">
        <v>0</v>
      </c>
      <c r="AY171" s="8">
        <v>0</v>
      </c>
      <c r="AZ171" s="8">
        <v>0</v>
      </c>
      <c r="BA171" s="9">
        <v>0</v>
      </c>
      <c r="BB171" s="72">
        <f t="shared" si="221"/>
        <v>0</v>
      </c>
      <c r="BC171" s="102">
        <f t="shared" si="204"/>
        <v>0</v>
      </c>
      <c r="BD171" s="94"/>
      <c r="BE171" s="11"/>
      <c r="BF171" s="11"/>
      <c r="BG171" s="11"/>
      <c r="BH171" s="11"/>
      <c r="BI171" s="104"/>
      <c r="BJ171" s="106">
        <f t="shared" si="203"/>
        <v>0</v>
      </c>
      <c r="BK171" s="84">
        <f>SUMIF(наличие!E:E,E171,наличие!G:G)</f>
        <v>0</v>
      </c>
      <c r="BL171" s="85">
        <f t="shared" si="218"/>
        <v>0</v>
      </c>
      <c r="BM171" s="85">
        <f t="shared" si="219"/>
        <v>0</v>
      </c>
      <c r="BN171" s="111">
        <f>SUMIF(BP:BP,E171,BW:BW)</f>
        <v>0</v>
      </c>
    </row>
    <row r="172" spans="1:66" s="10" customFormat="1" ht="120.4" customHeight="1" x14ac:dyDescent="0.25">
      <c r="A172" s="11">
        <v>169</v>
      </c>
      <c r="B172" s="11" t="s">
        <v>3427</v>
      </c>
      <c r="C172" s="11" t="s">
        <v>4108</v>
      </c>
      <c r="D172" s="107" t="s">
        <v>4205</v>
      </c>
      <c r="E172" s="108" t="s">
        <v>4302</v>
      </c>
      <c r="F172" s="109" t="s">
        <v>5</v>
      </c>
      <c r="G172" s="11" t="s">
        <v>4637</v>
      </c>
      <c r="H172" s="29"/>
      <c r="I172" s="14"/>
      <c r="J172" s="44">
        <v>22.45</v>
      </c>
      <c r="K172" s="64">
        <f>J172*1.15</f>
        <v>25.817499999999995</v>
      </c>
      <c r="L172" s="123">
        <f>SUMIF(price!A:A,E172,price!D:D)</f>
        <v>0</v>
      </c>
      <c r="M172" s="124"/>
      <c r="N172" s="20">
        <f>M172*$K$1</f>
        <v>0</v>
      </c>
      <c r="O172" s="16">
        <f>(M172-K172)/K172</f>
        <v>-1</v>
      </c>
      <c r="P172" s="116">
        <f>ROUND(M172*0.55,1)</f>
        <v>0</v>
      </c>
      <c r="Q172" s="21">
        <f t="shared" si="224"/>
        <v>0</v>
      </c>
      <c r="R172" s="16">
        <f>(P172-K172)/K172</f>
        <v>-1</v>
      </c>
      <c r="S172" s="22">
        <f>ROUND(P172*0.8,1)</f>
        <v>0</v>
      </c>
      <c r="T172" s="27"/>
      <c r="U172" s="21">
        <f>S172*$I$1</f>
        <v>0</v>
      </c>
      <c r="V172" s="189">
        <f>(S172-K172)/K172</f>
        <v>-1</v>
      </c>
      <c r="W172" s="196" t="s">
        <v>4</v>
      </c>
      <c r="X172" s="191" t="s">
        <v>4451</v>
      </c>
      <c r="Y172" s="191" t="s">
        <v>4451</v>
      </c>
      <c r="Z172" s="191" t="s">
        <v>4451</v>
      </c>
      <c r="AA172" s="191" t="s">
        <v>4451</v>
      </c>
      <c r="AB172" s="197" t="s">
        <v>4</v>
      </c>
      <c r="AC172" s="190">
        <f>SUM(W172:AB172)</f>
        <v>0</v>
      </c>
      <c r="AD172" s="73">
        <f>AC172*J172</f>
        <v>0</v>
      </c>
      <c r="AF172" s="7" t="s">
        <v>4</v>
      </c>
      <c r="AG172" s="8" t="e">
        <f t="shared" ref="AG172:AJ176" si="225">BE172+X172-AO172-AW172</f>
        <v>#VALUE!</v>
      </c>
      <c r="AH172" s="8" t="e">
        <f t="shared" si="225"/>
        <v>#VALUE!</v>
      </c>
      <c r="AI172" s="8" t="e">
        <f t="shared" si="225"/>
        <v>#VALUE!</v>
      </c>
      <c r="AJ172" s="8" t="e">
        <f t="shared" si="225"/>
        <v>#VALUE!</v>
      </c>
      <c r="AK172" s="9" t="s">
        <v>4</v>
      </c>
      <c r="AL172" s="7" t="e">
        <f>SUM(AF172:AK172)</f>
        <v>#VALUE!</v>
      </c>
      <c r="AM172" s="99" t="e">
        <f>AL172*K172</f>
        <v>#VALUE!</v>
      </c>
      <c r="AN172" s="7" t="s">
        <v>4</v>
      </c>
      <c r="AO172" s="8">
        <v>0</v>
      </c>
      <c r="AP172" s="8">
        <v>0</v>
      </c>
      <c r="AQ172" s="8">
        <v>0</v>
      </c>
      <c r="AR172" s="8">
        <v>0</v>
      </c>
      <c r="AS172" s="9" t="s">
        <v>4</v>
      </c>
      <c r="AT172" s="72">
        <f t="shared" si="223"/>
        <v>0</v>
      </c>
      <c r="AU172" s="99">
        <f>AT172*J172</f>
        <v>0</v>
      </c>
      <c r="AV172" s="7" t="s">
        <v>4</v>
      </c>
      <c r="AW172" s="8">
        <v>0</v>
      </c>
      <c r="AX172" s="8">
        <v>0</v>
      </c>
      <c r="AY172" s="8">
        <v>0</v>
      </c>
      <c r="AZ172" s="8">
        <v>0</v>
      </c>
      <c r="BA172" s="9" t="s">
        <v>4</v>
      </c>
      <c r="BB172" s="72">
        <f>SUM(AV172:BA172)</f>
        <v>0</v>
      </c>
      <c r="BC172" s="102">
        <f>BB172*J172</f>
        <v>0</v>
      </c>
      <c r="BD172" s="94"/>
      <c r="BE172" s="11"/>
      <c r="BF172" s="11">
        <v>1</v>
      </c>
      <c r="BG172" s="11"/>
      <c r="BH172" s="11"/>
      <c r="BI172" s="104"/>
      <c r="BJ172" s="106">
        <f>SUM(BD172:BI172)</f>
        <v>1</v>
      </c>
      <c r="BK172" s="84">
        <f>SUMIF(наличие!E:E,E172,наличие!G:G)</f>
        <v>0</v>
      </c>
      <c r="BL172" s="85">
        <f>AT172*N172</f>
        <v>0</v>
      </c>
      <c r="BM172" s="85">
        <f>BB172*N172</f>
        <v>0</v>
      </c>
      <c r="BN172" s="111">
        <f>SUMIF(BP:BP,E172,BW:BW)</f>
        <v>0</v>
      </c>
    </row>
    <row r="173" spans="1:66" s="10" customFormat="1" ht="144" customHeight="1" x14ac:dyDescent="0.25">
      <c r="A173" s="11">
        <v>170</v>
      </c>
      <c r="B173" s="11" t="s">
        <v>3427</v>
      </c>
      <c r="C173" s="11" t="s">
        <v>4108</v>
      </c>
      <c r="D173" s="107" t="s">
        <v>4205</v>
      </c>
      <c r="E173" s="108" t="s">
        <v>4302</v>
      </c>
      <c r="F173" s="109" t="s">
        <v>8</v>
      </c>
      <c r="G173" s="11" t="s">
        <v>4638</v>
      </c>
      <c r="H173" s="29"/>
      <c r="I173" s="14"/>
      <c r="J173" s="44">
        <v>22.45</v>
      </c>
      <c r="K173" s="64">
        <f>J173*1.15</f>
        <v>25.817499999999995</v>
      </c>
      <c r="L173" s="123">
        <f>SUMIF(price!A:A,E173,price!D:D)</f>
        <v>0</v>
      </c>
      <c r="M173" s="124"/>
      <c r="N173" s="20">
        <f>M173*$K$1</f>
        <v>0</v>
      </c>
      <c r="O173" s="16">
        <f>(M173-K173)/K173</f>
        <v>-1</v>
      </c>
      <c r="P173" s="116">
        <f>ROUND(M173*0.55,1)</f>
        <v>0</v>
      </c>
      <c r="Q173" s="21">
        <f t="shared" si="224"/>
        <v>0</v>
      </c>
      <c r="R173" s="16">
        <f>(P173-K173)/K173</f>
        <v>-1</v>
      </c>
      <c r="S173" s="22">
        <f>ROUND(P173*0.8,1)</f>
        <v>0</v>
      </c>
      <c r="T173" s="27"/>
      <c r="U173" s="21">
        <f>S173*$I$1</f>
        <v>0</v>
      </c>
      <c r="V173" s="189">
        <f>(S173-K173)/K173</f>
        <v>-1</v>
      </c>
      <c r="W173" s="196" t="s">
        <v>4</v>
      </c>
      <c r="X173" s="191" t="s">
        <v>4451</v>
      </c>
      <c r="Y173" s="191" t="s">
        <v>4451</v>
      </c>
      <c r="Z173" s="191" t="s">
        <v>4451</v>
      </c>
      <c r="AA173" s="191" t="s">
        <v>4451</v>
      </c>
      <c r="AB173" s="197" t="s">
        <v>4</v>
      </c>
      <c r="AC173" s="190">
        <f>SUM(W173:AB173)</f>
        <v>0</v>
      </c>
      <c r="AD173" s="73">
        <f>AC173*J173</f>
        <v>0</v>
      </c>
      <c r="AF173" s="7" t="s">
        <v>4</v>
      </c>
      <c r="AG173" s="8" t="e">
        <f t="shared" si="225"/>
        <v>#VALUE!</v>
      </c>
      <c r="AH173" s="8" t="e">
        <f t="shared" si="225"/>
        <v>#VALUE!</v>
      </c>
      <c r="AI173" s="8" t="e">
        <f t="shared" si="225"/>
        <v>#VALUE!</v>
      </c>
      <c r="AJ173" s="8" t="e">
        <f t="shared" si="225"/>
        <v>#VALUE!</v>
      </c>
      <c r="AK173" s="9" t="s">
        <v>4</v>
      </c>
      <c r="AL173" s="7" t="e">
        <f>SUM(AF173:AK173)</f>
        <v>#VALUE!</v>
      </c>
      <c r="AM173" s="99" t="e">
        <f>AL173*K173</f>
        <v>#VALUE!</v>
      </c>
      <c r="AN173" s="7" t="s">
        <v>4</v>
      </c>
      <c r="AO173" s="8">
        <v>0</v>
      </c>
      <c r="AP173" s="8">
        <v>0</v>
      </c>
      <c r="AQ173" s="8">
        <v>0</v>
      </c>
      <c r="AR173" s="8">
        <v>0</v>
      </c>
      <c r="AS173" s="9" t="s">
        <v>4</v>
      </c>
      <c r="AT173" s="72">
        <f t="shared" si="223"/>
        <v>0</v>
      </c>
      <c r="AU173" s="99">
        <f>AT173*J173</f>
        <v>0</v>
      </c>
      <c r="AV173" s="7" t="s">
        <v>4</v>
      </c>
      <c r="AW173" s="8">
        <v>0</v>
      </c>
      <c r="AX173" s="8">
        <v>0</v>
      </c>
      <c r="AY173" s="8">
        <v>0</v>
      </c>
      <c r="AZ173" s="8">
        <v>0</v>
      </c>
      <c r="BA173" s="9" t="s">
        <v>4</v>
      </c>
      <c r="BB173" s="72">
        <f>SUM(AV173:BA173)</f>
        <v>0</v>
      </c>
      <c r="BC173" s="102">
        <f>BB173*J173</f>
        <v>0</v>
      </c>
      <c r="BD173" s="94"/>
      <c r="BE173" s="11"/>
      <c r="BF173" s="11">
        <v>1</v>
      </c>
      <c r="BG173" s="11">
        <v>2</v>
      </c>
      <c r="BH173" s="11">
        <v>1</v>
      </c>
      <c r="BI173" s="104"/>
      <c r="BJ173" s="106">
        <f>SUM(BD173:BI173)</f>
        <v>4</v>
      </c>
      <c r="BK173" s="84">
        <f>SUMIF(наличие!E:E,E173,наличие!G:G)</f>
        <v>0</v>
      </c>
      <c r="BL173" s="85">
        <f>AT173*N173</f>
        <v>0</v>
      </c>
      <c r="BM173" s="85">
        <f>BB173*N173</f>
        <v>0</v>
      </c>
      <c r="BN173" s="111">
        <f>SUMIF(BP:BP,E173,BW:BW)</f>
        <v>0</v>
      </c>
    </row>
    <row r="174" spans="1:66" s="10" customFormat="1" ht="120" customHeight="1" x14ac:dyDescent="0.25">
      <c r="A174" s="11">
        <v>171</v>
      </c>
      <c r="B174" s="11" t="s">
        <v>3427</v>
      </c>
      <c r="C174" s="11" t="s">
        <v>4108</v>
      </c>
      <c r="D174" s="107" t="s">
        <v>4205</v>
      </c>
      <c r="E174" s="108" t="s">
        <v>4302</v>
      </c>
      <c r="F174" s="109" t="s">
        <v>4373</v>
      </c>
      <c r="G174" s="11" t="s">
        <v>4639</v>
      </c>
      <c r="H174" s="29"/>
      <c r="I174" s="14"/>
      <c r="J174" s="44">
        <v>22.45</v>
      </c>
      <c r="K174" s="64">
        <f>J174*1.15</f>
        <v>25.817499999999995</v>
      </c>
      <c r="L174" s="123">
        <f>SUMIF(price!A:A,E174,price!D:D)</f>
        <v>0</v>
      </c>
      <c r="M174" s="124"/>
      <c r="N174" s="20">
        <f>M174*$K$1</f>
        <v>0</v>
      </c>
      <c r="O174" s="16">
        <f>(M174-K174)/K174</f>
        <v>-1</v>
      </c>
      <c r="P174" s="116">
        <f>ROUND(M174*0.55,1)</f>
        <v>0</v>
      </c>
      <c r="Q174" s="21">
        <f t="shared" si="224"/>
        <v>0</v>
      </c>
      <c r="R174" s="16">
        <f>(P174-K174)/K174</f>
        <v>-1</v>
      </c>
      <c r="S174" s="22">
        <f>ROUND(P174*0.8,1)</f>
        <v>0</v>
      </c>
      <c r="T174" s="27"/>
      <c r="U174" s="21">
        <f>S174*$I$1</f>
        <v>0</v>
      </c>
      <c r="V174" s="189">
        <f>(S174-K174)/K174</f>
        <v>-1</v>
      </c>
      <c r="W174" s="196" t="s">
        <v>4</v>
      </c>
      <c r="X174" s="191" t="s">
        <v>4451</v>
      </c>
      <c r="Y174" s="191" t="s">
        <v>4451</v>
      </c>
      <c r="Z174" s="191" t="s">
        <v>4451</v>
      </c>
      <c r="AA174" s="191" t="s">
        <v>4451</v>
      </c>
      <c r="AB174" s="197" t="s">
        <v>4</v>
      </c>
      <c r="AC174" s="190">
        <f>SUM(W174:AB174)</f>
        <v>0</v>
      </c>
      <c r="AD174" s="73">
        <f>AC174*J174</f>
        <v>0</v>
      </c>
      <c r="AF174" s="7" t="s">
        <v>4</v>
      </c>
      <c r="AG174" s="8" t="e">
        <f t="shared" si="225"/>
        <v>#VALUE!</v>
      </c>
      <c r="AH174" s="8" t="e">
        <f t="shared" si="225"/>
        <v>#VALUE!</v>
      </c>
      <c r="AI174" s="8" t="e">
        <f t="shared" si="225"/>
        <v>#VALUE!</v>
      </c>
      <c r="AJ174" s="8" t="e">
        <f t="shared" si="225"/>
        <v>#VALUE!</v>
      </c>
      <c r="AK174" s="9" t="s">
        <v>4</v>
      </c>
      <c r="AL174" s="7" t="e">
        <f>SUM(AF174:AK174)</f>
        <v>#VALUE!</v>
      </c>
      <c r="AM174" s="99" t="e">
        <f>AL174*K174</f>
        <v>#VALUE!</v>
      </c>
      <c r="AN174" s="7" t="s">
        <v>4</v>
      </c>
      <c r="AO174" s="8">
        <v>0</v>
      </c>
      <c r="AP174" s="8">
        <v>0</v>
      </c>
      <c r="AQ174" s="8">
        <v>0</v>
      </c>
      <c r="AR174" s="8">
        <v>0</v>
      </c>
      <c r="AS174" s="9" t="s">
        <v>4</v>
      </c>
      <c r="AT174" s="72">
        <f t="shared" si="223"/>
        <v>0</v>
      </c>
      <c r="AU174" s="99">
        <f>AT174*J174</f>
        <v>0</v>
      </c>
      <c r="AV174" s="7" t="s">
        <v>4</v>
      </c>
      <c r="AW174" s="8">
        <v>0</v>
      </c>
      <c r="AX174" s="8">
        <v>0</v>
      </c>
      <c r="AY174" s="8">
        <v>0</v>
      </c>
      <c r="AZ174" s="8">
        <v>0</v>
      </c>
      <c r="BA174" s="9" t="s">
        <v>4</v>
      </c>
      <c r="BB174" s="72">
        <f>SUM(AV174:BA174)</f>
        <v>0</v>
      </c>
      <c r="BC174" s="102">
        <f>BB174*J174</f>
        <v>0</v>
      </c>
      <c r="BD174" s="94"/>
      <c r="BE174" s="11"/>
      <c r="BF174" s="11"/>
      <c r="BG174" s="11"/>
      <c r="BH174" s="11"/>
      <c r="BI174" s="104"/>
      <c r="BJ174" s="106">
        <f>SUM(BD174:BI174)</f>
        <v>0</v>
      </c>
      <c r="BK174" s="84">
        <f>SUMIF(наличие!E:E,E174,наличие!G:G)</f>
        <v>0</v>
      </c>
      <c r="BL174" s="85">
        <f>AT174*N174</f>
        <v>0</v>
      </c>
      <c r="BM174" s="85">
        <f>BB174*N174</f>
        <v>0</v>
      </c>
      <c r="BN174" s="111">
        <f>SUMIF(BP:BP,E174,BW:BW)</f>
        <v>0</v>
      </c>
    </row>
    <row r="175" spans="1:66" s="10" customFormat="1" ht="144" customHeight="1" x14ac:dyDescent="0.25">
      <c r="A175" s="11">
        <v>172</v>
      </c>
      <c r="B175" s="11" t="s">
        <v>3427</v>
      </c>
      <c r="C175" s="11" t="s">
        <v>4108</v>
      </c>
      <c r="D175" s="107" t="s">
        <v>4205</v>
      </c>
      <c r="E175" s="108" t="s">
        <v>4302</v>
      </c>
      <c r="F175" s="109" t="s">
        <v>4409</v>
      </c>
      <c r="G175" s="11" t="s">
        <v>4640</v>
      </c>
      <c r="H175" s="29"/>
      <c r="I175" s="14"/>
      <c r="J175" s="44">
        <v>22.45</v>
      </c>
      <c r="K175" s="64">
        <f>J175*1.15</f>
        <v>25.817499999999995</v>
      </c>
      <c r="L175" s="123">
        <f>SUMIF(price!A:A,E175,price!D:D)</f>
        <v>0</v>
      </c>
      <c r="M175" s="124"/>
      <c r="N175" s="20">
        <f>M175*$K$1</f>
        <v>0</v>
      </c>
      <c r="O175" s="16">
        <f>(M175-K175)/K175</f>
        <v>-1</v>
      </c>
      <c r="P175" s="116">
        <f>ROUND(M175*0.55,1)</f>
        <v>0</v>
      </c>
      <c r="Q175" s="21">
        <f t="shared" si="224"/>
        <v>0</v>
      </c>
      <c r="R175" s="16">
        <f>(P175-K175)/K175</f>
        <v>-1</v>
      </c>
      <c r="S175" s="22">
        <f>ROUND(P175*0.8,1)</f>
        <v>0</v>
      </c>
      <c r="T175" s="27"/>
      <c r="U175" s="21">
        <f>S175*$I$1</f>
        <v>0</v>
      </c>
      <c r="V175" s="189">
        <f>(S175-K175)/K175</f>
        <v>-1</v>
      </c>
      <c r="W175" s="196" t="s">
        <v>4</v>
      </c>
      <c r="X175" s="191" t="s">
        <v>4451</v>
      </c>
      <c r="Y175" s="191" t="s">
        <v>4451</v>
      </c>
      <c r="Z175" s="191" t="s">
        <v>4451</v>
      </c>
      <c r="AA175" s="191" t="s">
        <v>4451</v>
      </c>
      <c r="AB175" s="197" t="s">
        <v>4</v>
      </c>
      <c r="AC175" s="190">
        <f>SUM(W175:AB175)</f>
        <v>0</v>
      </c>
      <c r="AD175" s="73">
        <f>AC175*J175</f>
        <v>0</v>
      </c>
      <c r="AF175" s="7" t="s">
        <v>4</v>
      </c>
      <c r="AG175" s="8" t="e">
        <f t="shared" si="225"/>
        <v>#VALUE!</v>
      </c>
      <c r="AH175" s="8" t="e">
        <f t="shared" si="225"/>
        <v>#VALUE!</v>
      </c>
      <c r="AI175" s="8" t="e">
        <f t="shared" si="225"/>
        <v>#VALUE!</v>
      </c>
      <c r="AJ175" s="8" t="e">
        <f t="shared" si="225"/>
        <v>#VALUE!</v>
      </c>
      <c r="AK175" s="9" t="s">
        <v>4</v>
      </c>
      <c r="AL175" s="7" t="e">
        <f>SUM(AF175:AK175)</f>
        <v>#VALUE!</v>
      </c>
      <c r="AM175" s="99" t="e">
        <f>AL175*K175</f>
        <v>#VALUE!</v>
      </c>
      <c r="AN175" s="7" t="s">
        <v>4</v>
      </c>
      <c r="AO175" s="8">
        <v>0</v>
      </c>
      <c r="AP175" s="8">
        <v>0</v>
      </c>
      <c r="AQ175" s="8">
        <v>0</v>
      </c>
      <c r="AR175" s="8">
        <v>0</v>
      </c>
      <c r="AS175" s="9" t="s">
        <v>4</v>
      </c>
      <c r="AT175" s="72">
        <f t="shared" si="223"/>
        <v>0</v>
      </c>
      <c r="AU175" s="99">
        <f>AT175*J175</f>
        <v>0</v>
      </c>
      <c r="AV175" s="7" t="s">
        <v>4</v>
      </c>
      <c r="AW175" s="8">
        <v>0</v>
      </c>
      <c r="AX175" s="8">
        <v>0</v>
      </c>
      <c r="AY175" s="8">
        <v>0</v>
      </c>
      <c r="AZ175" s="8">
        <v>0</v>
      </c>
      <c r="BA175" s="9" t="s">
        <v>4</v>
      </c>
      <c r="BB175" s="72">
        <f>SUM(AV175:BA175)</f>
        <v>0</v>
      </c>
      <c r="BC175" s="102">
        <f>BB175*J175</f>
        <v>0</v>
      </c>
      <c r="BD175" s="94"/>
      <c r="BE175" s="11"/>
      <c r="BF175" s="11">
        <v>3</v>
      </c>
      <c r="BG175" s="11">
        <v>3</v>
      </c>
      <c r="BH175" s="11">
        <v>2</v>
      </c>
      <c r="BI175" s="104"/>
      <c r="BJ175" s="106">
        <f>SUM(BD175:BI175)</f>
        <v>8</v>
      </c>
      <c r="BK175" s="84">
        <f>SUMIF(наличие!E:E,E175,наличие!G:G)</f>
        <v>0</v>
      </c>
      <c r="BL175" s="85">
        <f>AT175*N175</f>
        <v>0</v>
      </c>
      <c r="BM175" s="85">
        <f>BB175*N175</f>
        <v>0</v>
      </c>
      <c r="BN175" s="111">
        <f>SUMIF(BP:BP,E175,BW:BW)</f>
        <v>0</v>
      </c>
    </row>
    <row r="176" spans="1:66" s="10" customFormat="1" ht="144" customHeight="1" x14ac:dyDescent="0.25">
      <c r="A176" s="11">
        <v>173</v>
      </c>
      <c r="B176" s="11" t="s">
        <v>3427</v>
      </c>
      <c r="C176" s="11" t="s">
        <v>4108</v>
      </c>
      <c r="D176" s="107" t="s">
        <v>4205</v>
      </c>
      <c r="E176" s="108" t="s">
        <v>4302</v>
      </c>
      <c r="F176" s="109" t="s">
        <v>11</v>
      </c>
      <c r="G176" s="11" t="s">
        <v>4641</v>
      </c>
      <c r="H176" s="29"/>
      <c r="I176" s="14"/>
      <c r="J176" s="44">
        <v>22.45</v>
      </c>
      <c r="K176" s="64">
        <f>J176*1.15</f>
        <v>25.817499999999995</v>
      </c>
      <c r="L176" s="123">
        <f>SUMIF(price!A:A,E176,price!D:D)</f>
        <v>0</v>
      </c>
      <c r="M176" s="124"/>
      <c r="N176" s="20">
        <f>M176*$K$1</f>
        <v>0</v>
      </c>
      <c r="O176" s="16">
        <f>(M176-K176)/K176</f>
        <v>-1</v>
      </c>
      <c r="P176" s="116">
        <f>ROUND(M176*0.55,1)</f>
        <v>0</v>
      </c>
      <c r="Q176" s="21">
        <f t="shared" si="224"/>
        <v>0</v>
      </c>
      <c r="R176" s="16">
        <f>(P176-K176)/K176</f>
        <v>-1</v>
      </c>
      <c r="S176" s="22">
        <f>ROUND(P176*0.8,1)</f>
        <v>0</v>
      </c>
      <c r="T176" s="27"/>
      <c r="U176" s="21">
        <f>S176*$I$1</f>
        <v>0</v>
      </c>
      <c r="V176" s="189">
        <f>(S176-K176)/K176</f>
        <v>-1</v>
      </c>
      <c r="W176" s="196" t="s">
        <v>4</v>
      </c>
      <c r="X176" s="191" t="s">
        <v>4451</v>
      </c>
      <c r="Y176" s="191" t="s">
        <v>4451</v>
      </c>
      <c r="Z176" s="191" t="s">
        <v>4451</v>
      </c>
      <c r="AA176" s="191" t="s">
        <v>4451</v>
      </c>
      <c r="AB176" s="197" t="s">
        <v>4</v>
      </c>
      <c r="AC176" s="190">
        <f>SUM(W176:AB176)</f>
        <v>0</v>
      </c>
      <c r="AD176" s="73">
        <f>AC176*J176</f>
        <v>0</v>
      </c>
      <c r="AF176" s="7" t="s">
        <v>4</v>
      </c>
      <c r="AG176" s="8" t="e">
        <f t="shared" si="225"/>
        <v>#VALUE!</v>
      </c>
      <c r="AH176" s="8" t="e">
        <f t="shared" si="225"/>
        <v>#VALUE!</v>
      </c>
      <c r="AI176" s="8" t="e">
        <f t="shared" si="225"/>
        <v>#VALUE!</v>
      </c>
      <c r="AJ176" s="8" t="e">
        <f t="shared" si="225"/>
        <v>#VALUE!</v>
      </c>
      <c r="AK176" s="9" t="s">
        <v>4</v>
      </c>
      <c r="AL176" s="7" t="e">
        <f>SUM(AF176:AK176)</f>
        <v>#VALUE!</v>
      </c>
      <c r="AM176" s="99" t="e">
        <f>AL176*K176</f>
        <v>#VALUE!</v>
      </c>
      <c r="AN176" s="7" t="s">
        <v>4</v>
      </c>
      <c r="AO176" s="8">
        <v>0</v>
      </c>
      <c r="AP176" s="8">
        <v>0</v>
      </c>
      <c r="AQ176" s="8">
        <v>0</v>
      </c>
      <c r="AR176" s="8">
        <v>0</v>
      </c>
      <c r="AS176" s="9" t="s">
        <v>4</v>
      </c>
      <c r="AT176" s="72">
        <f t="shared" si="223"/>
        <v>0</v>
      </c>
      <c r="AU176" s="99">
        <f>AT176*J176</f>
        <v>0</v>
      </c>
      <c r="AV176" s="7" t="s">
        <v>4</v>
      </c>
      <c r="AW176" s="8">
        <v>0</v>
      </c>
      <c r="AX176" s="8">
        <v>0</v>
      </c>
      <c r="AY176" s="8">
        <v>0</v>
      </c>
      <c r="AZ176" s="8">
        <v>0</v>
      </c>
      <c r="BA176" s="9" t="s">
        <v>4</v>
      </c>
      <c r="BB176" s="72">
        <f>SUM(AV176:BA176)</f>
        <v>0</v>
      </c>
      <c r="BC176" s="102">
        <f>BB176*J176</f>
        <v>0</v>
      </c>
      <c r="BD176" s="94"/>
      <c r="BE176" s="11"/>
      <c r="BF176" s="11"/>
      <c r="BG176" s="11">
        <v>1</v>
      </c>
      <c r="BH176" s="11"/>
      <c r="BI176" s="104"/>
      <c r="BJ176" s="106">
        <f>SUM(BD176:BI176)</f>
        <v>1</v>
      </c>
      <c r="BK176" s="84">
        <f>SUMIF(наличие!E:E,E176,наличие!G:G)</f>
        <v>0</v>
      </c>
      <c r="BL176" s="85">
        <f>AT176*N176</f>
        <v>0</v>
      </c>
      <c r="BM176" s="85">
        <f>BB176*N176</f>
        <v>0</v>
      </c>
      <c r="BN176" s="111">
        <f>SUMIF(BP:BP,E176,BW:BW)</f>
        <v>0</v>
      </c>
    </row>
    <row r="177" spans="1:66" s="10" customFormat="1" ht="144" customHeight="1" x14ac:dyDescent="0.25">
      <c r="A177" s="11">
        <v>174</v>
      </c>
      <c r="B177" s="11" t="s">
        <v>3427</v>
      </c>
      <c r="C177" s="11" t="s">
        <v>4108</v>
      </c>
      <c r="D177" s="107" t="s">
        <v>4205</v>
      </c>
      <c r="E177" s="108" t="s">
        <v>4302</v>
      </c>
      <c r="F177" s="109" t="s">
        <v>4379</v>
      </c>
      <c r="G177" s="11" t="s">
        <v>4642</v>
      </c>
      <c r="H177" s="29"/>
      <c r="I177" s="14"/>
      <c r="J177" s="44">
        <v>22.45</v>
      </c>
      <c r="K177" s="64">
        <f t="shared" si="206"/>
        <v>25.817499999999995</v>
      </c>
      <c r="L177" s="123">
        <f>SUMIF(price!A:A,E177,price!D:D)</f>
        <v>0</v>
      </c>
      <c r="M177" s="124"/>
      <c r="N177" s="20">
        <f t="shared" si="205"/>
        <v>0</v>
      </c>
      <c r="O177" s="16">
        <f t="shared" si="209"/>
        <v>-1</v>
      </c>
      <c r="P177" s="116">
        <f t="shared" si="210"/>
        <v>0</v>
      </c>
      <c r="Q177" s="21">
        <f t="shared" si="224"/>
        <v>0</v>
      </c>
      <c r="R177" s="16">
        <f t="shared" si="211"/>
        <v>-1</v>
      </c>
      <c r="S177" s="22">
        <f t="shared" si="212"/>
        <v>0</v>
      </c>
      <c r="T177" s="27"/>
      <c r="U177" s="21">
        <f t="shared" si="213"/>
        <v>0</v>
      </c>
      <c r="V177" s="189">
        <f t="shared" si="214"/>
        <v>-1</v>
      </c>
      <c r="W177" s="196" t="s">
        <v>4</v>
      </c>
      <c r="X177" s="191" t="s">
        <v>4451</v>
      </c>
      <c r="Y177" s="191" t="s">
        <v>4451</v>
      </c>
      <c r="Z177" s="191" t="s">
        <v>4451</v>
      </c>
      <c r="AA177" s="191" t="s">
        <v>4451</v>
      </c>
      <c r="AB177" s="197" t="s">
        <v>4</v>
      </c>
      <c r="AC177" s="190">
        <f t="shared" si="215"/>
        <v>0</v>
      </c>
      <c r="AD177" s="73">
        <f t="shared" si="195"/>
        <v>0</v>
      </c>
      <c r="AF177" s="7" t="s">
        <v>4</v>
      </c>
      <c r="AG177" s="8" t="e">
        <f t="shared" si="199"/>
        <v>#VALUE!</v>
      </c>
      <c r="AH177" s="8" t="e">
        <f t="shared" si="200"/>
        <v>#VALUE!</v>
      </c>
      <c r="AI177" s="8" t="e">
        <f t="shared" si="201"/>
        <v>#VALUE!</v>
      </c>
      <c r="AJ177" s="8" t="e">
        <f t="shared" si="202"/>
        <v>#VALUE!</v>
      </c>
      <c r="AK177" s="9" t="s">
        <v>4</v>
      </c>
      <c r="AL177" s="7" t="e">
        <f t="shared" si="216"/>
        <v>#VALUE!</v>
      </c>
      <c r="AM177" s="99" t="e">
        <f t="shared" si="217"/>
        <v>#VALUE!</v>
      </c>
      <c r="AN177" s="7" t="s">
        <v>4</v>
      </c>
      <c r="AO177" s="8">
        <v>0</v>
      </c>
      <c r="AP177" s="8">
        <v>0</v>
      </c>
      <c r="AQ177" s="8">
        <v>0</v>
      </c>
      <c r="AR177" s="8">
        <v>0</v>
      </c>
      <c r="AS177" s="9" t="s">
        <v>4</v>
      </c>
      <c r="AT177" s="72">
        <f t="shared" si="223"/>
        <v>0</v>
      </c>
      <c r="AU177" s="99">
        <f t="shared" si="198"/>
        <v>0</v>
      </c>
      <c r="AV177" s="7" t="s">
        <v>4</v>
      </c>
      <c r="AW177" s="8">
        <v>0</v>
      </c>
      <c r="AX177" s="8">
        <v>0</v>
      </c>
      <c r="AY177" s="8">
        <v>0</v>
      </c>
      <c r="AZ177" s="8">
        <v>0</v>
      </c>
      <c r="BA177" s="9" t="s">
        <v>4</v>
      </c>
      <c r="BB177" s="72">
        <f t="shared" si="221"/>
        <v>0</v>
      </c>
      <c r="BC177" s="102">
        <f t="shared" si="204"/>
        <v>0</v>
      </c>
      <c r="BD177" s="94"/>
      <c r="BE177" s="11"/>
      <c r="BF177" s="11">
        <v>1</v>
      </c>
      <c r="BG177" s="11">
        <v>1</v>
      </c>
      <c r="BH177" s="11">
        <v>1</v>
      </c>
      <c r="BI177" s="104"/>
      <c r="BJ177" s="106">
        <f t="shared" si="203"/>
        <v>3</v>
      </c>
      <c r="BK177" s="84">
        <f>SUMIF(наличие!E:E,E177,наличие!G:G)</f>
        <v>0</v>
      </c>
      <c r="BL177" s="85">
        <f t="shared" si="218"/>
        <v>0</v>
      </c>
      <c r="BM177" s="85">
        <f t="shared" si="219"/>
        <v>0</v>
      </c>
      <c r="BN177" s="111">
        <f>SUMIF(BP:BP,E177,BW:BW)</f>
        <v>0</v>
      </c>
    </row>
    <row r="178" spans="1:66" s="10" customFormat="1" ht="113.45" customHeight="1" x14ac:dyDescent="0.25">
      <c r="A178" s="11">
        <v>175</v>
      </c>
      <c r="B178" s="11" t="s">
        <v>3427</v>
      </c>
      <c r="C178" s="11" t="s">
        <v>4108</v>
      </c>
      <c r="D178" s="107" t="s">
        <v>4205</v>
      </c>
      <c r="E178" s="108" t="s">
        <v>4302</v>
      </c>
      <c r="F178" s="109" t="s">
        <v>7</v>
      </c>
      <c r="G178" s="11" t="s">
        <v>4643</v>
      </c>
      <c r="H178" s="29"/>
      <c r="I178" s="14"/>
      <c r="J178" s="44">
        <v>22.45</v>
      </c>
      <c r="K178" s="64">
        <f t="shared" si="206"/>
        <v>25.817499999999995</v>
      </c>
      <c r="L178" s="123">
        <f>SUMIF(price!A:A,E178,price!D:D)</f>
        <v>0</v>
      </c>
      <c r="M178" s="124"/>
      <c r="N178" s="20">
        <f t="shared" si="205"/>
        <v>0</v>
      </c>
      <c r="O178" s="16">
        <f t="shared" si="209"/>
        <v>-1</v>
      </c>
      <c r="P178" s="116">
        <f t="shared" si="210"/>
        <v>0</v>
      </c>
      <c r="Q178" s="21">
        <f t="shared" si="224"/>
        <v>0</v>
      </c>
      <c r="R178" s="16">
        <f t="shared" si="211"/>
        <v>-1</v>
      </c>
      <c r="S178" s="22">
        <f t="shared" si="212"/>
        <v>0</v>
      </c>
      <c r="T178" s="27"/>
      <c r="U178" s="21">
        <f t="shared" si="213"/>
        <v>0</v>
      </c>
      <c r="V178" s="189">
        <f t="shared" si="214"/>
        <v>-1</v>
      </c>
      <c r="W178" s="196" t="s">
        <v>4</v>
      </c>
      <c r="X178" s="191" t="s">
        <v>4451</v>
      </c>
      <c r="Y178" s="191" t="s">
        <v>4451</v>
      </c>
      <c r="Z178" s="191" t="s">
        <v>4451</v>
      </c>
      <c r="AA178" s="191" t="s">
        <v>4451</v>
      </c>
      <c r="AB178" s="197" t="s">
        <v>4</v>
      </c>
      <c r="AC178" s="190">
        <f t="shared" si="215"/>
        <v>0</v>
      </c>
      <c r="AD178" s="73">
        <f t="shared" si="195"/>
        <v>0</v>
      </c>
      <c r="AF178" s="7" t="s">
        <v>4</v>
      </c>
      <c r="AG178" s="8" t="e">
        <f t="shared" ref="AG178:AI179" si="226">BE178+X178-AO178-AW178</f>
        <v>#VALUE!</v>
      </c>
      <c r="AH178" s="8" t="e">
        <f t="shared" si="226"/>
        <v>#VALUE!</v>
      </c>
      <c r="AI178" s="8" t="e">
        <f t="shared" si="226"/>
        <v>#VALUE!</v>
      </c>
      <c r="AJ178" s="8" t="e">
        <f t="shared" ref="AJ178:AJ199" si="227">BH178+AA178-AR178-AZ178</f>
        <v>#VALUE!</v>
      </c>
      <c r="AK178" s="9" t="s">
        <v>4</v>
      </c>
      <c r="AL178" s="7" t="e">
        <f t="shared" si="216"/>
        <v>#VALUE!</v>
      </c>
      <c r="AM178" s="99" t="e">
        <f t="shared" si="217"/>
        <v>#VALUE!</v>
      </c>
      <c r="AN178" s="7" t="s">
        <v>4</v>
      </c>
      <c r="AO178" s="8">
        <v>1</v>
      </c>
      <c r="AP178" s="8">
        <v>1</v>
      </c>
      <c r="AQ178" s="8">
        <v>0</v>
      </c>
      <c r="AR178" s="8">
        <v>0</v>
      </c>
      <c r="AS178" s="9" t="s">
        <v>4</v>
      </c>
      <c r="AT178" s="72">
        <f t="shared" si="223"/>
        <v>2</v>
      </c>
      <c r="AU178" s="99">
        <f t="shared" si="198"/>
        <v>44.9</v>
      </c>
      <c r="AV178" s="7" t="s">
        <v>4</v>
      </c>
      <c r="AW178" s="8">
        <v>0</v>
      </c>
      <c r="AX178" s="8">
        <v>0</v>
      </c>
      <c r="AY178" s="8">
        <v>0</v>
      </c>
      <c r="AZ178" s="8">
        <v>0</v>
      </c>
      <c r="BA178" s="9" t="s">
        <v>4</v>
      </c>
      <c r="BB178" s="72">
        <f t="shared" si="221"/>
        <v>0</v>
      </c>
      <c r="BC178" s="102">
        <f t="shared" si="204"/>
        <v>0</v>
      </c>
      <c r="BD178" s="94"/>
      <c r="BE178" s="11">
        <v>2</v>
      </c>
      <c r="BF178" s="11">
        <v>3</v>
      </c>
      <c r="BG178" s="11">
        <v>2</v>
      </c>
      <c r="BH178" s="11">
        <v>1</v>
      </c>
      <c r="BI178" s="104"/>
      <c r="BJ178" s="106">
        <f t="shared" ref="BJ178:BJ197" si="228">SUM(BD178:BI178)</f>
        <v>8</v>
      </c>
      <c r="BK178" s="84">
        <f>SUMIF(наличие!E:E,E178,наличие!G:G)</f>
        <v>0</v>
      </c>
      <c r="BL178" s="85">
        <f t="shared" si="218"/>
        <v>0</v>
      </c>
      <c r="BM178" s="85">
        <f t="shared" si="219"/>
        <v>0</v>
      </c>
      <c r="BN178" s="111">
        <f>SUMIF(BP:BP,E178,BW:BW)</f>
        <v>0</v>
      </c>
    </row>
    <row r="179" spans="1:66" s="10" customFormat="1" ht="144" customHeight="1" x14ac:dyDescent="0.25">
      <c r="A179" s="11">
        <v>176</v>
      </c>
      <c r="B179" s="11" t="s">
        <v>3427</v>
      </c>
      <c r="C179" s="11" t="s">
        <v>4109</v>
      </c>
      <c r="D179" s="107" t="s">
        <v>4206</v>
      </c>
      <c r="E179" s="108" t="s">
        <v>4303</v>
      </c>
      <c r="F179" s="109" t="s">
        <v>2033</v>
      </c>
      <c r="G179" s="11" t="s">
        <v>4644</v>
      </c>
      <c r="H179" s="29"/>
      <c r="I179" s="14"/>
      <c r="J179" s="44">
        <v>23.94</v>
      </c>
      <c r="K179" s="64">
        <f t="shared" si="206"/>
        <v>27.530999999999999</v>
      </c>
      <c r="L179" s="123">
        <f>SUMIF(price!A:A,E179,price!D:D)</f>
        <v>0</v>
      </c>
      <c r="M179" s="124"/>
      <c r="N179" s="20">
        <f t="shared" si="205"/>
        <v>0</v>
      </c>
      <c r="O179" s="16">
        <f t="shared" si="209"/>
        <v>-1</v>
      </c>
      <c r="P179" s="116">
        <f t="shared" si="210"/>
        <v>0</v>
      </c>
      <c r="Q179" s="21">
        <f t="shared" si="224"/>
        <v>0</v>
      </c>
      <c r="R179" s="16">
        <f t="shared" si="211"/>
        <v>-1</v>
      </c>
      <c r="S179" s="22">
        <f t="shared" si="212"/>
        <v>0</v>
      </c>
      <c r="T179" s="27"/>
      <c r="U179" s="21">
        <f t="shared" si="213"/>
        <v>0</v>
      </c>
      <c r="V179" s="189">
        <f t="shared" si="214"/>
        <v>-1</v>
      </c>
      <c r="W179" s="196" t="s">
        <v>4</v>
      </c>
      <c r="X179" s="191" t="s">
        <v>4451</v>
      </c>
      <c r="Y179" s="191" t="s">
        <v>4451</v>
      </c>
      <c r="Z179" s="191" t="s">
        <v>4451</v>
      </c>
      <c r="AA179" s="191" t="s">
        <v>4451</v>
      </c>
      <c r="AB179" s="197" t="s">
        <v>4</v>
      </c>
      <c r="AC179" s="190">
        <f t="shared" si="215"/>
        <v>0</v>
      </c>
      <c r="AD179" s="73">
        <f t="shared" si="195"/>
        <v>0</v>
      </c>
      <c r="AF179" s="7" t="s">
        <v>4</v>
      </c>
      <c r="AG179" s="8" t="e">
        <f t="shared" si="226"/>
        <v>#VALUE!</v>
      </c>
      <c r="AH179" s="8" t="e">
        <f t="shared" si="226"/>
        <v>#VALUE!</v>
      </c>
      <c r="AI179" s="8" t="e">
        <f t="shared" si="226"/>
        <v>#VALUE!</v>
      </c>
      <c r="AJ179" s="8" t="e">
        <f t="shared" si="227"/>
        <v>#VALUE!</v>
      </c>
      <c r="AK179" s="9" t="s">
        <v>4</v>
      </c>
      <c r="AL179" s="7" t="e">
        <f t="shared" si="216"/>
        <v>#VALUE!</v>
      </c>
      <c r="AM179" s="99" t="e">
        <f t="shared" si="217"/>
        <v>#VALUE!</v>
      </c>
      <c r="AN179" s="7" t="s">
        <v>4</v>
      </c>
      <c r="AO179" s="8">
        <v>1</v>
      </c>
      <c r="AP179" s="8">
        <v>1</v>
      </c>
      <c r="AQ179" s="8">
        <v>1</v>
      </c>
      <c r="AR179" s="8">
        <v>0</v>
      </c>
      <c r="AS179" s="9" t="s">
        <v>4</v>
      </c>
      <c r="AT179" s="72">
        <f t="shared" si="223"/>
        <v>3</v>
      </c>
      <c r="AU179" s="99">
        <f t="shared" si="198"/>
        <v>71.820000000000007</v>
      </c>
      <c r="AV179" s="7" t="s">
        <v>4</v>
      </c>
      <c r="AW179" s="8">
        <v>0</v>
      </c>
      <c r="AX179" s="8">
        <v>0</v>
      </c>
      <c r="AY179" s="8">
        <v>0</v>
      </c>
      <c r="AZ179" s="8">
        <v>0</v>
      </c>
      <c r="BA179" s="9" t="s">
        <v>4</v>
      </c>
      <c r="BB179" s="72">
        <f t="shared" si="221"/>
        <v>0</v>
      </c>
      <c r="BC179" s="102">
        <f t="shared" si="204"/>
        <v>0</v>
      </c>
      <c r="BD179" s="94"/>
      <c r="BE179" s="11">
        <v>2</v>
      </c>
      <c r="BF179" s="11">
        <v>3</v>
      </c>
      <c r="BG179" s="11">
        <v>4</v>
      </c>
      <c r="BH179" s="11">
        <v>4</v>
      </c>
      <c r="BI179" s="104"/>
      <c r="BJ179" s="106">
        <f t="shared" si="228"/>
        <v>13</v>
      </c>
      <c r="BK179" s="84">
        <f>SUMIF(наличие!E:E,E179,наличие!G:G)</f>
        <v>0</v>
      </c>
      <c r="BL179" s="85">
        <f t="shared" si="218"/>
        <v>0</v>
      </c>
      <c r="BM179" s="85">
        <f t="shared" si="219"/>
        <v>0</v>
      </c>
      <c r="BN179" s="111">
        <f>SUMIF(BP:BP,E179,BW:BW)</f>
        <v>0</v>
      </c>
    </row>
    <row r="180" spans="1:66" s="10" customFormat="1" ht="144" customHeight="1" x14ac:dyDescent="0.25">
      <c r="A180" s="11">
        <v>177</v>
      </c>
      <c r="B180" s="11" t="s">
        <v>3427</v>
      </c>
      <c r="C180" s="11" t="s">
        <v>4109</v>
      </c>
      <c r="D180" s="107" t="s">
        <v>4206</v>
      </c>
      <c r="E180" s="108" t="s">
        <v>4303</v>
      </c>
      <c r="F180" s="109" t="s">
        <v>5</v>
      </c>
      <c r="G180" s="11" t="s">
        <v>4645</v>
      </c>
      <c r="H180" s="29"/>
      <c r="I180" s="14"/>
      <c r="J180" s="44">
        <v>23.94</v>
      </c>
      <c r="K180" s="64">
        <f t="shared" ref="K180:K185" si="229">J180*1.15</f>
        <v>27.530999999999999</v>
      </c>
      <c r="L180" s="123">
        <f>SUMIF(price!A:A,E180,price!D:D)</f>
        <v>0</v>
      </c>
      <c r="M180" s="124"/>
      <c r="N180" s="20">
        <f t="shared" ref="N180:N185" si="230">M180*$K$1</f>
        <v>0</v>
      </c>
      <c r="O180" s="16">
        <f t="shared" ref="O180:O185" si="231">(M180-K180)/K180</f>
        <v>-1</v>
      </c>
      <c r="P180" s="116">
        <f t="shared" ref="P180:P185" si="232">ROUND(M180*0.55,1)</f>
        <v>0</v>
      </c>
      <c r="Q180" s="21">
        <f t="shared" si="224"/>
        <v>0</v>
      </c>
      <c r="R180" s="16">
        <f t="shared" ref="R180:R185" si="233">(P180-K180)/K180</f>
        <v>-1</v>
      </c>
      <c r="S180" s="22">
        <f t="shared" ref="S180:S185" si="234">ROUND(P180*0.8,1)</f>
        <v>0</v>
      </c>
      <c r="T180" s="27">
        <v>2463</v>
      </c>
      <c r="U180" s="21">
        <f t="shared" ref="U180:U185" si="235">S180*$I$1</f>
        <v>0</v>
      </c>
      <c r="V180" s="189">
        <f t="shared" ref="V180:V185" si="236">(S180-K180)/K180</f>
        <v>-1</v>
      </c>
      <c r="W180" s="196" t="s">
        <v>4</v>
      </c>
      <c r="X180" s="191" t="s">
        <v>4451</v>
      </c>
      <c r="Y180" s="191" t="s">
        <v>4451</v>
      </c>
      <c r="Z180" s="191" t="s">
        <v>4451</v>
      </c>
      <c r="AA180" s="191" t="s">
        <v>4451</v>
      </c>
      <c r="AB180" s="197" t="s">
        <v>4</v>
      </c>
      <c r="AC180" s="190">
        <f t="shared" ref="AC180:AC185" si="237">SUM(W180:AB180)</f>
        <v>0</v>
      </c>
      <c r="AD180" s="73">
        <f t="shared" ref="AD180:AD185" si="238">AC180*J180</f>
        <v>0</v>
      </c>
      <c r="AF180" s="7" t="s">
        <v>4</v>
      </c>
      <c r="AG180" s="8" t="e">
        <f t="shared" ref="AG180:AI185" si="239">BE180+X180-AO180-AW180</f>
        <v>#VALUE!</v>
      </c>
      <c r="AH180" s="8" t="e">
        <f t="shared" si="239"/>
        <v>#VALUE!</v>
      </c>
      <c r="AI180" s="8" t="e">
        <f t="shared" si="239"/>
        <v>#VALUE!</v>
      </c>
      <c r="AJ180" s="8" t="e">
        <f t="shared" si="227"/>
        <v>#VALUE!</v>
      </c>
      <c r="AK180" s="9" t="s">
        <v>4</v>
      </c>
      <c r="AL180" s="7" t="e">
        <f t="shared" ref="AL180:AL185" si="240">SUM(AF180:AK180)</f>
        <v>#VALUE!</v>
      </c>
      <c r="AM180" s="99" t="e">
        <f t="shared" ref="AM180:AM185" si="241">AL180*K180</f>
        <v>#VALUE!</v>
      </c>
      <c r="AN180" s="7" t="s">
        <v>4</v>
      </c>
      <c r="AO180" s="8">
        <v>0</v>
      </c>
      <c r="AP180" s="8">
        <v>0</v>
      </c>
      <c r="AQ180" s="8">
        <v>0</v>
      </c>
      <c r="AR180" s="8">
        <v>0</v>
      </c>
      <c r="AS180" s="9" t="s">
        <v>4</v>
      </c>
      <c r="AT180" s="72">
        <f t="shared" si="223"/>
        <v>0</v>
      </c>
      <c r="AU180" s="99">
        <f t="shared" ref="AU180:AU185" si="242">AT180*J180</f>
        <v>0</v>
      </c>
      <c r="AV180" s="7" t="s">
        <v>4</v>
      </c>
      <c r="AW180" s="8">
        <v>0</v>
      </c>
      <c r="AX180" s="8">
        <v>0</v>
      </c>
      <c r="AY180" s="8">
        <v>0</v>
      </c>
      <c r="AZ180" s="8">
        <v>0</v>
      </c>
      <c r="BA180" s="9" t="s">
        <v>4</v>
      </c>
      <c r="BB180" s="72">
        <f t="shared" ref="BB180:BB185" si="243">SUM(AV180:BA180)</f>
        <v>0</v>
      </c>
      <c r="BC180" s="102">
        <f t="shared" ref="BC180:BC185" si="244">BB180*J180</f>
        <v>0</v>
      </c>
      <c r="BD180" s="94"/>
      <c r="BE180" s="11"/>
      <c r="BF180" s="11">
        <v>2</v>
      </c>
      <c r="BG180" s="11">
        <v>4</v>
      </c>
      <c r="BH180" s="11">
        <v>3</v>
      </c>
      <c r="BI180" s="104"/>
      <c r="BJ180" s="106">
        <f t="shared" si="228"/>
        <v>9</v>
      </c>
      <c r="BK180" s="84">
        <f>SUMIF(наличие!E:E,E180,наличие!G:G)</f>
        <v>0</v>
      </c>
      <c r="BL180" s="85">
        <f t="shared" ref="BL180:BL185" si="245">AT180*N180</f>
        <v>0</v>
      </c>
      <c r="BM180" s="85">
        <f t="shared" ref="BM180:BM185" si="246">BB180*N180</f>
        <v>0</v>
      </c>
      <c r="BN180" s="111">
        <f>SUMIF(BP:BP,E180,BW:BW)</f>
        <v>0</v>
      </c>
    </row>
    <row r="181" spans="1:66" s="10" customFormat="1" ht="144" customHeight="1" x14ac:dyDescent="0.25">
      <c r="A181" s="11">
        <v>178</v>
      </c>
      <c r="B181" s="11" t="s">
        <v>3427</v>
      </c>
      <c r="C181" s="11" t="s">
        <v>4109</v>
      </c>
      <c r="D181" s="107" t="s">
        <v>4206</v>
      </c>
      <c r="E181" s="108" t="s">
        <v>4303</v>
      </c>
      <c r="F181" s="109" t="s">
        <v>2032</v>
      </c>
      <c r="G181" s="11" t="s">
        <v>4646</v>
      </c>
      <c r="H181" s="29"/>
      <c r="I181" s="14"/>
      <c r="J181" s="44">
        <v>23.94</v>
      </c>
      <c r="K181" s="64">
        <f t="shared" si="229"/>
        <v>27.530999999999999</v>
      </c>
      <c r="L181" s="123">
        <f>SUMIF(price!A:A,E181,price!D:D)</f>
        <v>0</v>
      </c>
      <c r="M181" s="124"/>
      <c r="N181" s="20">
        <f t="shared" si="230"/>
        <v>0</v>
      </c>
      <c r="O181" s="16">
        <f t="shared" si="231"/>
        <v>-1</v>
      </c>
      <c r="P181" s="116">
        <f t="shared" si="232"/>
        <v>0</v>
      </c>
      <c r="Q181" s="21">
        <f t="shared" si="224"/>
        <v>0</v>
      </c>
      <c r="R181" s="16">
        <f t="shared" si="233"/>
        <v>-1</v>
      </c>
      <c r="S181" s="22">
        <f t="shared" si="234"/>
        <v>0</v>
      </c>
      <c r="T181" s="27"/>
      <c r="U181" s="21">
        <f t="shared" si="235"/>
        <v>0</v>
      </c>
      <c r="V181" s="189">
        <f t="shared" si="236"/>
        <v>-1</v>
      </c>
      <c r="W181" s="196" t="s">
        <v>4</v>
      </c>
      <c r="X181" s="191" t="s">
        <v>4451</v>
      </c>
      <c r="Y181" s="191" t="s">
        <v>4451</v>
      </c>
      <c r="Z181" s="191" t="s">
        <v>4451</v>
      </c>
      <c r="AA181" s="191" t="s">
        <v>4451</v>
      </c>
      <c r="AB181" s="197" t="s">
        <v>4</v>
      </c>
      <c r="AC181" s="190">
        <f t="shared" si="237"/>
        <v>0</v>
      </c>
      <c r="AD181" s="73">
        <f t="shared" si="238"/>
        <v>0</v>
      </c>
      <c r="AF181" s="7" t="s">
        <v>4</v>
      </c>
      <c r="AG181" s="8" t="e">
        <f t="shared" si="239"/>
        <v>#VALUE!</v>
      </c>
      <c r="AH181" s="8" t="e">
        <f t="shared" si="239"/>
        <v>#VALUE!</v>
      </c>
      <c r="AI181" s="8" t="e">
        <f t="shared" si="239"/>
        <v>#VALUE!</v>
      </c>
      <c r="AJ181" s="8" t="e">
        <f t="shared" si="227"/>
        <v>#VALUE!</v>
      </c>
      <c r="AK181" s="9" t="s">
        <v>4</v>
      </c>
      <c r="AL181" s="7" t="e">
        <f t="shared" si="240"/>
        <v>#VALUE!</v>
      </c>
      <c r="AM181" s="99" t="e">
        <f t="shared" si="241"/>
        <v>#VALUE!</v>
      </c>
      <c r="AN181" s="7" t="s">
        <v>4</v>
      </c>
      <c r="AO181" s="8">
        <v>0</v>
      </c>
      <c r="AP181" s="8">
        <v>0</v>
      </c>
      <c r="AQ181" s="8">
        <v>0</v>
      </c>
      <c r="AR181" s="8">
        <v>0</v>
      </c>
      <c r="AS181" s="9" t="s">
        <v>4</v>
      </c>
      <c r="AT181" s="72">
        <f t="shared" si="223"/>
        <v>0</v>
      </c>
      <c r="AU181" s="99">
        <f t="shared" si="242"/>
        <v>0</v>
      </c>
      <c r="AV181" s="7" t="s">
        <v>4</v>
      </c>
      <c r="AW181" s="8">
        <v>0</v>
      </c>
      <c r="AX181" s="8">
        <v>0</v>
      </c>
      <c r="AY181" s="8">
        <v>0</v>
      </c>
      <c r="AZ181" s="8">
        <v>0</v>
      </c>
      <c r="BA181" s="9" t="s">
        <v>4</v>
      </c>
      <c r="BB181" s="72">
        <f t="shared" si="243"/>
        <v>0</v>
      </c>
      <c r="BC181" s="102">
        <f t="shared" si="244"/>
        <v>0</v>
      </c>
      <c r="BD181" s="94"/>
      <c r="BE181" s="11"/>
      <c r="BF181" s="11"/>
      <c r="BG181" s="11"/>
      <c r="BH181" s="11"/>
      <c r="BI181" s="104"/>
      <c r="BJ181" s="106">
        <f t="shared" si="228"/>
        <v>0</v>
      </c>
      <c r="BK181" s="84">
        <f>SUMIF(наличие!E:E,E181,наличие!G:G)</f>
        <v>0</v>
      </c>
      <c r="BL181" s="85">
        <f t="shared" si="245"/>
        <v>0</v>
      </c>
      <c r="BM181" s="85">
        <f t="shared" si="246"/>
        <v>0</v>
      </c>
      <c r="BN181" s="111">
        <f>SUMIF(BP:BP,E181,BW:BW)</f>
        <v>0</v>
      </c>
    </row>
    <row r="182" spans="1:66" s="10" customFormat="1" ht="144" customHeight="1" x14ac:dyDescent="0.25">
      <c r="A182" s="11">
        <v>179</v>
      </c>
      <c r="B182" s="11" t="s">
        <v>3427</v>
      </c>
      <c r="C182" s="11" t="s">
        <v>4110</v>
      </c>
      <c r="D182" s="107" t="s">
        <v>4207</v>
      </c>
      <c r="E182" s="108" t="s">
        <v>4304</v>
      </c>
      <c r="F182" s="109" t="s">
        <v>8</v>
      </c>
      <c r="G182" s="11" t="s">
        <v>4647</v>
      </c>
      <c r="H182" s="29"/>
      <c r="I182" s="14"/>
      <c r="J182" s="44">
        <v>23.78</v>
      </c>
      <c r="K182" s="64">
        <f t="shared" si="229"/>
        <v>27.346999999999998</v>
      </c>
      <c r="L182" s="123">
        <f>SUMIF(price!A:A,E182,price!D:D)</f>
        <v>0</v>
      </c>
      <c r="M182" s="124"/>
      <c r="N182" s="20">
        <f t="shared" si="230"/>
        <v>0</v>
      </c>
      <c r="O182" s="16">
        <f t="shared" si="231"/>
        <v>-1</v>
      </c>
      <c r="P182" s="116">
        <f t="shared" si="232"/>
        <v>0</v>
      </c>
      <c r="Q182" s="21">
        <f t="shared" si="224"/>
        <v>0</v>
      </c>
      <c r="R182" s="16">
        <f t="shared" si="233"/>
        <v>-1</v>
      </c>
      <c r="S182" s="22">
        <f t="shared" si="234"/>
        <v>0</v>
      </c>
      <c r="T182" s="27"/>
      <c r="U182" s="21">
        <f t="shared" si="235"/>
        <v>0</v>
      </c>
      <c r="V182" s="189">
        <f t="shared" si="236"/>
        <v>-1</v>
      </c>
      <c r="W182" s="196" t="s">
        <v>4</v>
      </c>
      <c r="X182" s="191" t="s">
        <v>4451</v>
      </c>
      <c r="Y182" s="191" t="s">
        <v>4451</v>
      </c>
      <c r="Z182" s="191" t="s">
        <v>4451</v>
      </c>
      <c r="AA182" s="191" t="s">
        <v>4451</v>
      </c>
      <c r="AB182" s="197" t="s">
        <v>4</v>
      </c>
      <c r="AC182" s="190">
        <f t="shared" si="237"/>
        <v>0</v>
      </c>
      <c r="AD182" s="73">
        <f t="shared" si="238"/>
        <v>0</v>
      </c>
      <c r="AF182" s="7" t="s">
        <v>4</v>
      </c>
      <c r="AG182" s="8" t="e">
        <f t="shared" si="239"/>
        <v>#VALUE!</v>
      </c>
      <c r="AH182" s="8" t="e">
        <f t="shared" si="239"/>
        <v>#VALUE!</v>
      </c>
      <c r="AI182" s="8" t="e">
        <f t="shared" si="239"/>
        <v>#VALUE!</v>
      </c>
      <c r="AJ182" s="8" t="e">
        <f t="shared" si="227"/>
        <v>#VALUE!</v>
      </c>
      <c r="AK182" s="9" t="s">
        <v>4</v>
      </c>
      <c r="AL182" s="7" t="e">
        <f t="shared" si="240"/>
        <v>#VALUE!</v>
      </c>
      <c r="AM182" s="99" t="e">
        <f t="shared" si="241"/>
        <v>#VALUE!</v>
      </c>
      <c r="AN182" s="7" t="s">
        <v>4</v>
      </c>
      <c r="AO182" s="8">
        <v>0</v>
      </c>
      <c r="AP182" s="8">
        <v>0</v>
      </c>
      <c r="AQ182" s="8">
        <v>0</v>
      </c>
      <c r="AR182" s="8">
        <v>0</v>
      </c>
      <c r="AS182" s="9" t="s">
        <v>4</v>
      </c>
      <c r="AT182" s="72">
        <f t="shared" si="223"/>
        <v>0</v>
      </c>
      <c r="AU182" s="99">
        <f t="shared" si="242"/>
        <v>0</v>
      </c>
      <c r="AV182" s="7" t="s">
        <v>4</v>
      </c>
      <c r="AW182" s="8">
        <v>0</v>
      </c>
      <c r="AX182" s="8">
        <v>0</v>
      </c>
      <c r="AY182" s="8">
        <v>0</v>
      </c>
      <c r="AZ182" s="8">
        <v>0</v>
      </c>
      <c r="BA182" s="9" t="s">
        <v>4</v>
      </c>
      <c r="BB182" s="72">
        <f t="shared" si="243"/>
        <v>0</v>
      </c>
      <c r="BC182" s="102">
        <f t="shared" si="244"/>
        <v>0</v>
      </c>
      <c r="BD182" s="94"/>
      <c r="BE182" s="11"/>
      <c r="BF182" s="11">
        <v>1</v>
      </c>
      <c r="BG182" s="11"/>
      <c r="BH182" s="11"/>
      <c r="BI182" s="104"/>
      <c r="BJ182" s="106">
        <f t="shared" si="228"/>
        <v>1</v>
      </c>
      <c r="BK182" s="84">
        <f>SUMIF(наличие!E:E,E182,наличие!G:G)</f>
        <v>0</v>
      </c>
      <c r="BL182" s="85">
        <f t="shared" si="245"/>
        <v>0</v>
      </c>
      <c r="BM182" s="85">
        <f t="shared" si="246"/>
        <v>0</v>
      </c>
      <c r="BN182" s="111">
        <f>SUMIF(BP:BP,E182,BW:BW)</f>
        <v>0</v>
      </c>
    </row>
    <row r="183" spans="1:66" s="10" customFormat="1" ht="144" customHeight="1" x14ac:dyDescent="0.25">
      <c r="A183" s="11">
        <v>180</v>
      </c>
      <c r="B183" s="11" t="s">
        <v>3427</v>
      </c>
      <c r="C183" s="11" t="s">
        <v>4110</v>
      </c>
      <c r="D183" s="107" t="s">
        <v>4207</v>
      </c>
      <c r="E183" s="108" t="s">
        <v>4304</v>
      </c>
      <c r="F183" s="109" t="s">
        <v>4373</v>
      </c>
      <c r="G183" s="11" t="s">
        <v>4648</v>
      </c>
      <c r="H183" s="29"/>
      <c r="I183" s="14"/>
      <c r="J183" s="44">
        <v>23.78</v>
      </c>
      <c r="K183" s="64">
        <f t="shared" si="229"/>
        <v>27.346999999999998</v>
      </c>
      <c r="L183" s="123">
        <f>SUMIF(price!A:A,E183,price!D:D)</f>
        <v>0</v>
      </c>
      <c r="M183" s="124"/>
      <c r="N183" s="20">
        <f t="shared" si="230"/>
        <v>0</v>
      </c>
      <c r="O183" s="16">
        <f t="shared" si="231"/>
        <v>-1</v>
      </c>
      <c r="P183" s="116">
        <f t="shared" si="232"/>
        <v>0</v>
      </c>
      <c r="Q183" s="21">
        <f t="shared" si="224"/>
        <v>0</v>
      </c>
      <c r="R183" s="16">
        <f t="shared" si="233"/>
        <v>-1</v>
      </c>
      <c r="S183" s="22">
        <f t="shared" si="234"/>
        <v>0</v>
      </c>
      <c r="T183" s="27"/>
      <c r="U183" s="21">
        <f t="shared" si="235"/>
        <v>0</v>
      </c>
      <c r="V183" s="189">
        <f t="shared" si="236"/>
        <v>-1</v>
      </c>
      <c r="W183" s="196" t="s">
        <v>4</v>
      </c>
      <c r="X183" s="191" t="s">
        <v>4451</v>
      </c>
      <c r="Y183" s="191" t="s">
        <v>4451</v>
      </c>
      <c r="Z183" s="191" t="s">
        <v>4451</v>
      </c>
      <c r="AA183" s="191" t="s">
        <v>4451</v>
      </c>
      <c r="AB183" s="197" t="s">
        <v>4</v>
      </c>
      <c r="AC183" s="190">
        <f t="shared" si="237"/>
        <v>0</v>
      </c>
      <c r="AD183" s="73">
        <f t="shared" si="238"/>
        <v>0</v>
      </c>
      <c r="AF183" s="7" t="s">
        <v>4</v>
      </c>
      <c r="AG183" s="8" t="e">
        <f t="shared" si="239"/>
        <v>#VALUE!</v>
      </c>
      <c r="AH183" s="8" t="e">
        <f t="shared" si="239"/>
        <v>#VALUE!</v>
      </c>
      <c r="AI183" s="8" t="e">
        <f t="shared" si="239"/>
        <v>#VALUE!</v>
      </c>
      <c r="AJ183" s="8" t="e">
        <f t="shared" si="227"/>
        <v>#VALUE!</v>
      </c>
      <c r="AK183" s="9" t="s">
        <v>4</v>
      </c>
      <c r="AL183" s="7" t="e">
        <f t="shared" si="240"/>
        <v>#VALUE!</v>
      </c>
      <c r="AM183" s="99" t="e">
        <f t="shared" si="241"/>
        <v>#VALUE!</v>
      </c>
      <c r="AN183" s="7" t="s">
        <v>4</v>
      </c>
      <c r="AO183" s="8">
        <v>0</v>
      </c>
      <c r="AP183" s="8">
        <v>0</v>
      </c>
      <c r="AQ183" s="8">
        <v>0</v>
      </c>
      <c r="AR183" s="8">
        <v>0</v>
      </c>
      <c r="AS183" s="9" t="s">
        <v>4</v>
      </c>
      <c r="AT183" s="72">
        <f t="shared" si="223"/>
        <v>0</v>
      </c>
      <c r="AU183" s="99">
        <f t="shared" si="242"/>
        <v>0</v>
      </c>
      <c r="AV183" s="7" t="s">
        <v>4</v>
      </c>
      <c r="AW183" s="8">
        <v>0</v>
      </c>
      <c r="AX183" s="8">
        <v>0</v>
      </c>
      <c r="AY183" s="8">
        <v>0</v>
      </c>
      <c r="AZ183" s="8">
        <v>0</v>
      </c>
      <c r="BA183" s="9" t="s">
        <v>4</v>
      </c>
      <c r="BB183" s="72">
        <f t="shared" si="243"/>
        <v>0</v>
      </c>
      <c r="BC183" s="102">
        <f t="shared" si="244"/>
        <v>0</v>
      </c>
      <c r="BD183" s="94"/>
      <c r="BE183" s="11"/>
      <c r="BF183" s="11">
        <v>1</v>
      </c>
      <c r="BG183" s="11"/>
      <c r="BH183" s="11"/>
      <c r="BI183" s="104"/>
      <c r="BJ183" s="106">
        <f t="shared" si="228"/>
        <v>1</v>
      </c>
      <c r="BK183" s="84">
        <f>SUMIF(наличие!E:E,E183,наличие!G:G)</f>
        <v>0</v>
      </c>
      <c r="BL183" s="85">
        <f t="shared" si="245"/>
        <v>0</v>
      </c>
      <c r="BM183" s="85">
        <f t="shared" si="246"/>
        <v>0</v>
      </c>
      <c r="BN183" s="111">
        <f>SUMIF(BP:BP,E183,BW:BW)</f>
        <v>0</v>
      </c>
    </row>
    <row r="184" spans="1:66" s="10" customFormat="1" ht="144" customHeight="1" x14ac:dyDescent="0.25">
      <c r="A184" s="11">
        <v>181</v>
      </c>
      <c r="B184" s="11" t="s">
        <v>3427</v>
      </c>
      <c r="C184" s="11" t="s">
        <v>4111</v>
      </c>
      <c r="D184" s="107" t="s">
        <v>4208</v>
      </c>
      <c r="E184" s="108" t="s">
        <v>4305</v>
      </c>
      <c r="F184" s="109" t="s">
        <v>2033</v>
      </c>
      <c r="G184" s="11" t="s">
        <v>4649</v>
      </c>
      <c r="H184" s="29"/>
      <c r="I184" s="14"/>
      <c r="J184" s="44">
        <v>25.15</v>
      </c>
      <c r="K184" s="64">
        <f t="shared" si="229"/>
        <v>28.922499999999996</v>
      </c>
      <c r="L184" s="123">
        <f>SUMIF(price!A:A,E184,price!D:D)</f>
        <v>0</v>
      </c>
      <c r="M184" s="124"/>
      <c r="N184" s="20">
        <f t="shared" si="230"/>
        <v>0</v>
      </c>
      <c r="O184" s="16">
        <f t="shared" si="231"/>
        <v>-1</v>
      </c>
      <c r="P184" s="116">
        <f t="shared" si="232"/>
        <v>0</v>
      </c>
      <c r="Q184" s="21">
        <f t="shared" si="224"/>
        <v>0</v>
      </c>
      <c r="R184" s="16">
        <f t="shared" si="233"/>
        <v>-1</v>
      </c>
      <c r="S184" s="22">
        <f t="shared" si="234"/>
        <v>0</v>
      </c>
      <c r="T184" s="27"/>
      <c r="U184" s="21">
        <f t="shared" si="235"/>
        <v>0</v>
      </c>
      <c r="V184" s="189">
        <f t="shared" si="236"/>
        <v>-1</v>
      </c>
      <c r="W184" s="196" t="s">
        <v>4</v>
      </c>
      <c r="X184" s="191" t="s">
        <v>4451</v>
      </c>
      <c r="Y184" s="191" t="s">
        <v>4451</v>
      </c>
      <c r="Z184" s="191" t="s">
        <v>4451</v>
      </c>
      <c r="AA184" s="191" t="s">
        <v>4451</v>
      </c>
      <c r="AB184" s="197" t="s">
        <v>4</v>
      </c>
      <c r="AC184" s="190">
        <f t="shared" si="237"/>
        <v>0</v>
      </c>
      <c r="AD184" s="73">
        <f t="shared" si="238"/>
        <v>0</v>
      </c>
      <c r="AF184" s="7" t="s">
        <v>4</v>
      </c>
      <c r="AG184" s="8" t="e">
        <f t="shared" si="239"/>
        <v>#VALUE!</v>
      </c>
      <c r="AH184" s="8" t="e">
        <f t="shared" si="239"/>
        <v>#VALUE!</v>
      </c>
      <c r="AI184" s="8" t="e">
        <f t="shared" si="239"/>
        <v>#VALUE!</v>
      </c>
      <c r="AJ184" s="8" t="e">
        <f t="shared" si="227"/>
        <v>#VALUE!</v>
      </c>
      <c r="AK184" s="9" t="s">
        <v>4</v>
      </c>
      <c r="AL184" s="7" t="e">
        <f t="shared" si="240"/>
        <v>#VALUE!</v>
      </c>
      <c r="AM184" s="99" t="e">
        <f t="shared" si="241"/>
        <v>#VALUE!</v>
      </c>
      <c r="AN184" s="7" t="s">
        <v>4</v>
      </c>
      <c r="AO184" s="8">
        <v>0</v>
      </c>
      <c r="AP184" s="8">
        <v>0</v>
      </c>
      <c r="AQ184" s="8">
        <v>0</v>
      </c>
      <c r="AR184" s="8">
        <v>0</v>
      </c>
      <c r="AS184" s="9" t="s">
        <v>4</v>
      </c>
      <c r="AT184" s="72">
        <f t="shared" si="223"/>
        <v>0</v>
      </c>
      <c r="AU184" s="99">
        <f t="shared" si="242"/>
        <v>0</v>
      </c>
      <c r="AV184" s="7" t="s">
        <v>4</v>
      </c>
      <c r="AW184" s="8">
        <v>0</v>
      </c>
      <c r="AX184" s="8">
        <v>0</v>
      </c>
      <c r="AY184" s="8">
        <v>0</v>
      </c>
      <c r="AZ184" s="8">
        <v>0</v>
      </c>
      <c r="BA184" s="9" t="s">
        <v>4</v>
      </c>
      <c r="BB184" s="72">
        <f t="shared" si="243"/>
        <v>0</v>
      </c>
      <c r="BC184" s="102">
        <f t="shared" si="244"/>
        <v>0</v>
      </c>
      <c r="BD184" s="94"/>
      <c r="BE184" s="11"/>
      <c r="BF184" s="11"/>
      <c r="BG184" s="11"/>
      <c r="BH184" s="11"/>
      <c r="BI184" s="104"/>
      <c r="BJ184" s="106">
        <f t="shared" si="228"/>
        <v>0</v>
      </c>
      <c r="BK184" s="84">
        <f>SUMIF(наличие!E:E,E184,наличие!G:G)</f>
        <v>0</v>
      </c>
      <c r="BL184" s="85">
        <f t="shared" si="245"/>
        <v>0</v>
      </c>
      <c r="BM184" s="85">
        <f t="shared" si="246"/>
        <v>0</v>
      </c>
      <c r="BN184" s="111">
        <f>SUMIF(BP:BP,E184,BW:BW)</f>
        <v>0</v>
      </c>
    </row>
    <row r="185" spans="1:66" s="10" customFormat="1" ht="144" customHeight="1" x14ac:dyDescent="0.25">
      <c r="A185" s="11">
        <v>182</v>
      </c>
      <c r="B185" s="11" t="s">
        <v>3427</v>
      </c>
      <c r="C185" s="11" t="s">
        <v>4111</v>
      </c>
      <c r="D185" s="107" t="s">
        <v>4208</v>
      </c>
      <c r="E185" s="108" t="s">
        <v>4305</v>
      </c>
      <c r="F185" s="109" t="s">
        <v>4410</v>
      </c>
      <c r="G185" s="11" t="s">
        <v>4650</v>
      </c>
      <c r="H185" s="29"/>
      <c r="I185" s="14"/>
      <c r="J185" s="44">
        <v>25.15</v>
      </c>
      <c r="K185" s="64">
        <f t="shared" si="229"/>
        <v>28.922499999999996</v>
      </c>
      <c r="L185" s="123">
        <f>SUMIF(price!A:A,E185,price!D:D)</f>
        <v>0</v>
      </c>
      <c r="M185" s="124"/>
      <c r="N185" s="20">
        <f t="shared" si="230"/>
        <v>0</v>
      </c>
      <c r="O185" s="16">
        <f t="shared" si="231"/>
        <v>-1</v>
      </c>
      <c r="P185" s="116">
        <f t="shared" si="232"/>
        <v>0</v>
      </c>
      <c r="Q185" s="21">
        <f t="shared" si="224"/>
        <v>0</v>
      </c>
      <c r="R185" s="16">
        <f t="shared" si="233"/>
        <v>-1</v>
      </c>
      <c r="S185" s="22">
        <f t="shared" si="234"/>
        <v>0</v>
      </c>
      <c r="T185" s="27"/>
      <c r="U185" s="21">
        <f t="shared" si="235"/>
        <v>0</v>
      </c>
      <c r="V185" s="189">
        <f t="shared" si="236"/>
        <v>-1</v>
      </c>
      <c r="W185" s="196" t="s">
        <v>4</v>
      </c>
      <c r="X185" s="191" t="s">
        <v>4451</v>
      </c>
      <c r="Y185" s="191" t="s">
        <v>4451</v>
      </c>
      <c r="Z185" s="191" t="s">
        <v>4451</v>
      </c>
      <c r="AA185" s="191" t="s">
        <v>4451</v>
      </c>
      <c r="AB185" s="197" t="s">
        <v>4</v>
      </c>
      <c r="AC185" s="190">
        <f t="shared" si="237"/>
        <v>0</v>
      </c>
      <c r="AD185" s="73">
        <f t="shared" si="238"/>
        <v>0</v>
      </c>
      <c r="AF185" s="7" t="s">
        <v>4</v>
      </c>
      <c r="AG185" s="8" t="e">
        <f t="shared" si="239"/>
        <v>#VALUE!</v>
      </c>
      <c r="AH185" s="8" t="e">
        <f t="shared" si="239"/>
        <v>#VALUE!</v>
      </c>
      <c r="AI185" s="8" t="e">
        <f t="shared" si="239"/>
        <v>#VALUE!</v>
      </c>
      <c r="AJ185" s="8" t="e">
        <f t="shared" si="227"/>
        <v>#VALUE!</v>
      </c>
      <c r="AK185" s="9" t="s">
        <v>4</v>
      </c>
      <c r="AL185" s="7" t="e">
        <f t="shared" si="240"/>
        <v>#VALUE!</v>
      </c>
      <c r="AM185" s="99" t="e">
        <f t="shared" si="241"/>
        <v>#VALUE!</v>
      </c>
      <c r="AN185" s="7" t="s">
        <v>4</v>
      </c>
      <c r="AO185" s="8">
        <v>0</v>
      </c>
      <c r="AP185" s="8">
        <v>0</v>
      </c>
      <c r="AQ185" s="8">
        <v>0</v>
      </c>
      <c r="AR185" s="8">
        <v>0</v>
      </c>
      <c r="AS185" s="9" t="s">
        <v>4</v>
      </c>
      <c r="AT185" s="72">
        <f t="shared" si="223"/>
        <v>0</v>
      </c>
      <c r="AU185" s="99">
        <f t="shared" si="242"/>
        <v>0</v>
      </c>
      <c r="AV185" s="7" t="s">
        <v>4</v>
      </c>
      <c r="AW185" s="8">
        <v>0</v>
      </c>
      <c r="AX185" s="8">
        <v>0</v>
      </c>
      <c r="AY185" s="8">
        <v>0</v>
      </c>
      <c r="AZ185" s="8">
        <v>0</v>
      </c>
      <c r="BA185" s="9" t="s">
        <v>4</v>
      </c>
      <c r="BB185" s="72">
        <f t="shared" si="243"/>
        <v>0</v>
      </c>
      <c r="BC185" s="102">
        <f t="shared" si="244"/>
        <v>0</v>
      </c>
      <c r="BD185" s="94"/>
      <c r="BE185" s="11"/>
      <c r="BF185" s="11"/>
      <c r="BG185" s="11"/>
      <c r="BH185" s="11"/>
      <c r="BI185" s="104"/>
      <c r="BJ185" s="106">
        <f t="shared" si="228"/>
        <v>0</v>
      </c>
      <c r="BK185" s="84">
        <f>SUMIF(наличие!E:E,E185,наличие!G:G)</f>
        <v>0</v>
      </c>
      <c r="BL185" s="85">
        <f t="shared" si="245"/>
        <v>0</v>
      </c>
      <c r="BM185" s="85">
        <f t="shared" si="246"/>
        <v>0</v>
      </c>
      <c r="BN185" s="111">
        <f>SUMIF(BP:BP,E185,BW:BW)</f>
        <v>0</v>
      </c>
    </row>
    <row r="186" spans="1:66" s="10" customFormat="1" ht="144" customHeight="1" x14ac:dyDescent="0.25">
      <c r="A186" s="11">
        <v>183</v>
      </c>
      <c r="B186" s="11" t="s">
        <v>3427</v>
      </c>
      <c r="C186" s="11" t="s">
        <v>4111</v>
      </c>
      <c r="D186" s="107" t="s">
        <v>4208</v>
      </c>
      <c r="E186" s="108" t="s">
        <v>4305</v>
      </c>
      <c r="F186" s="109" t="s">
        <v>2031</v>
      </c>
      <c r="G186" s="11" t="s">
        <v>4651</v>
      </c>
      <c r="H186" s="29"/>
      <c r="I186" s="14"/>
      <c r="J186" s="44">
        <v>25.15</v>
      </c>
      <c r="K186" s="64">
        <f t="shared" si="206"/>
        <v>28.922499999999996</v>
      </c>
      <c r="L186" s="123">
        <f>SUMIF(price!A:A,E186,price!D:D)</f>
        <v>0</v>
      </c>
      <c r="M186" s="124"/>
      <c r="N186" s="20">
        <f t="shared" ref="N186:N207" si="247">M186*$K$1</f>
        <v>0</v>
      </c>
      <c r="O186" s="16">
        <f t="shared" ref="O186:O207" si="248">(M186-K186)/K186</f>
        <v>-1</v>
      </c>
      <c r="P186" s="117">
        <f t="shared" ref="P186:P207" si="249">ROUND(M186*0.55,1)</f>
        <v>0</v>
      </c>
      <c r="Q186" s="24">
        <f t="shared" si="224"/>
        <v>0</v>
      </c>
      <c r="R186" s="17">
        <f t="shared" ref="R186:R207" si="250">(P186-K186)/K186</f>
        <v>-1</v>
      </c>
      <c r="S186" s="23">
        <f t="shared" ref="S186:S207" si="251">ROUND(P186*0.8,1)</f>
        <v>0</v>
      </c>
      <c r="T186" s="26">
        <v>2364</v>
      </c>
      <c r="U186" s="24">
        <f t="shared" ref="U186:U207" si="252">S186*$I$1</f>
        <v>0</v>
      </c>
      <c r="V186" s="194">
        <f t="shared" ref="V186:V207" si="253">(S186-K186)/K186</f>
        <v>-1</v>
      </c>
      <c r="W186" s="196" t="s">
        <v>4</v>
      </c>
      <c r="X186" s="191" t="s">
        <v>4451</v>
      </c>
      <c r="Y186" s="191" t="s">
        <v>4451</v>
      </c>
      <c r="Z186" s="191" t="s">
        <v>4451</v>
      </c>
      <c r="AA186" s="191" t="s">
        <v>4451</v>
      </c>
      <c r="AB186" s="197" t="s">
        <v>4</v>
      </c>
      <c r="AC186" s="190">
        <f t="shared" ref="AC186:AC210" si="254">SUM(W186:AB186)</f>
        <v>0</v>
      </c>
      <c r="AD186" s="73">
        <f t="shared" si="195"/>
        <v>0</v>
      </c>
      <c r="AF186" s="7" t="s">
        <v>4</v>
      </c>
      <c r="AG186" s="8" t="e">
        <f t="shared" ref="AG186:AG205" si="255">BE186+X186-AO186-AW186</f>
        <v>#VALUE!</v>
      </c>
      <c r="AH186" s="8" t="e">
        <f t="shared" ref="AH186:AH205" si="256">BF186+Y186-AP186-AX186</f>
        <v>#VALUE!</v>
      </c>
      <c r="AI186" s="8" t="e">
        <f t="shared" ref="AI186:AI205" si="257">BG186+Z186-AQ186-AY186</f>
        <v>#VALUE!</v>
      </c>
      <c r="AJ186" s="8" t="e">
        <f t="shared" si="227"/>
        <v>#VALUE!</v>
      </c>
      <c r="AK186" s="9" t="e">
        <f>BI186+AB186-AS186-BA186</f>
        <v>#VALUE!</v>
      </c>
      <c r="AL186" s="7" t="e">
        <f t="shared" ref="AL186:AL207" si="258">SUM(AF186:AK186)</f>
        <v>#VALUE!</v>
      </c>
      <c r="AM186" s="99" t="e">
        <f t="shared" ref="AM186:AM207" si="259">AL186*K186</f>
        <v>#VALUE!</v>
      </c>
      <c r="AN186" s="7" t="s">
        <v>4</v>
      </c>
      <c r="AO186" s="8">
        <v>0</v>
      </c>
      <c r="AP186" s="8">
        <v>0</v>
      </c>
      <c r="AQ186" s="8">
        <v>0</v>
      </c>
      <c r="AR186" s="8">
        <v>0</v>
      </c>
      <c r="AS186" s="9">
        <v>0</v>
      </c>
      <c r="AT186" s="72">
        <f t="shared" si="223"/>
        <v>0</v>
      </c>
      <c r="AU186" s="99">
        <f t="shared" si="198"/>
        <v>0</v>
      </c>
      <c r="AV186" s="7" t="s">
        <v>4</v>
      </c>
      <c r="AW186" s="8">
        <v>0</v>
      </c>
      <c r="AX186" s="8">
        <v>0</v>
      </c>
      <c r="AY186" s="8">
        <v>0</v>
      </c>
      <c r="AZ186" s="8">
        <v>0</v>
      </c>
      <c r="BA186" s="9">
        <v>0</v>
      </c>
      <c r="BB186" s="72">
        <f t="shared" ref="BB186:BB207" si="260">SUM(AV186:BA186)</f>
        <v>0</v>
      </c>
      <c r="BC186" s="102">
        <f t="shared" si="204"/>
        <v>0</v>
      </c>
      <c r="BD186" s="94"/>
      <c r="BE186" s="11"/>
      <c r="BF186" s="11"/>
      <c r="BG186" s="11">
        <v>1</v>
      </c>
      <c r="BH186" s="11"/>
      <c r="BI186" s="104"/>
      <c r="BJ186" s="106">
        <f t="shared" si="228"/>
        <v>1</v>
      </c>
      <c r="BK186" s="84">
        <f>SUMIF(наличие!E:E,E186,наличие!G:G)</f>
        <v>0</v>
      </c>
      <c r="BL186" s="85">
        <f t="shared" ref="BL186:BL207" si="261">AT186*N186</f>
        <v>0</v>
      </c>
      <c r="BM186" s="85">
        <f t="shared" ref="BM186:BM207" si="262">BB186*N186</f>
        <v>0</v>
      </c>
      <c r="BN186" s="111">
        <f>SUMIF(BP:BP,E186,BW:BW)</f>
        <v>0</v>
      </c>
    </row>
    <row r="187" spans="1:66" s="10" customFormat="1" ht="144" customHeight="1" x14ac:dyDescent="0.25">
      <c r="A187" s="11">
        <v>184</v>
      </c>
      <c r="B187" s="11" t="s">
        <v>3427</v>
      </c>
      <c r="C187" s="11" t="s">
        <v>4111</v>
      </c>
      <c r="D187" s="107" t="s">
        <v>4208</v>
      </c>
      <c r="E187" s="108" t="s">
        <v>4305</v>
      </c>
      <c r="F187" s="109" t="s">
        <v>1881</v>
      </c>
      <c r="G187" s="11" t="s">
        <v>4652</v>
      </c>
      <c r="H187" s="29"/>
      <c r="I187" s="14"/>
      <c r="J187" s="44">
        <v>25.15</v>
      </c>
      <c r="K187" s="64">
        <f t="shared" si="206"/>
        <v>28.922499999999996</v>
      </c>
      <c r="L187" s="123">
        <f>SUMIF(price!A:A,E187,price!D:D)</f>
        <v>0</v>
      </c>
      <c r="M187" s="124"/>
      <c r="N187" s="20">
        <f t="shared" si="247"/>
        <v>0</v>
      </c>
      <c r="O187" s="16">
        <f t="shared" si="248"/>
        <v>-1</v>
      </c>
      <c r="P187" s="116">
        <f t="shared" si="249"/>
        <v>0</v>
      </c>
      <c r="Q187" s="21">
        <f t="shared" si="224"/>
        <v>0</v>
      </c>
      <c r="R187" s="16">
        <f t="shared" si="250"/>
        <v>-1</v>
      </c>
      <c r="S187" s="22">
        <f t="shared" si="251"/>
        <v>0</v>
      </c>
      <c r="T187" s="27">
        <v>2364</v>
      </c>
      <c r="U187" s="21">
        <f t="shared" si="252"/>
        <v>0</v>
      </c>
      <c r="V187" s="189">
        <f t="shared" si="253"/>
        <v>-1</v>
      </c>
      <c r="W187" s="196" t="s">
        <v>4</v>
      </c>
      <c r="X187" s="191" t="s">
        <v>4451</v>
      </c>
      <c r="Y187" s="191" t="s">
        <v>4451</v>
      </c>
      <c r="Z187" s="191" t="s">
        <v>4451</v>
      </c>
      <c r="AA187" s="191" t="s">
        <v>4451</v>
      </c>
      <c r="AB187" s="197" t="s">
        <v>4</v>
      </c>
      <c r="AC187" s="190">
        <f t="shared" si="254"/>
        <v>0</v>
      </c>
      <c r="AD187" s="73">
        <f t="shared" si="195"/>
        <v>0</v>
      </c>
      <c r="AF187" s="7" t="s">
        <v>4</v>
      </c>
      <c r="AG187" s="8" t="e">
        <f t="shared" si="255"/>
        <v>#VALUE!</v>
      </c>
      <c r="AH187" s="8" t="e">
        <f t="shared" si="256"/>
        <v>#VALUE!</v>
      </c>
      <c r="AI187" s="8" t="e">
        <f t="shared" si="257"/>
        <v>#VALUE!</v>
      </c>
      <c r="AJ187" s="8" t="e">
        <f t="shared" si="227"/>
        <v>#VALUE!</v>
      </c>
      <c r="AK187" s="9" t="s">
        <v>4</v>
      </c>
      <c r="AL187" s="7" t="e">
        <f t="shared" si="258"/>
        <v>#VALUE!</v>
      </c>
      <c r="AM187" s="99" t="e">
        <f t="shared" si="259"/>
        <v>#VALUE!</v>
      </c>
      <c r="AN187" s="7" t="s">
        <v>4</v>
      </c>
      <c r="AO187" s="8">
        <v>0</v>
      </c>
      <c r="AP187" s="8">
        <v>0</v>
      </c>
      <c r="AQ187" s="8">
        <v>0</v>
      </c>
      <c r="AR187" s="8">
        <v>0</v>
      </c>
      <c r="AS187" s="9" t="s">
        <v>4</v>
      </c>
      <c r="AT187" s="72">
        <f t="shared" ref="AT187:AT193" si="263">SUM(AN187:AS187)</f>
        <v>0</v>
      </c>
      <c r="AU187" s="99">
        <f t="shared" si="198"/>
        <v>0</v>
      </c>
      <c r="AV187" s="7" t="s">
        <v>4</v>
      </c>
      <c r="AW187" s="8">
        <v>0</v>
      </c>
      <c r="AX187" s="8">
        <v>0</v>
      </c>
      <c r="AY187" s="8">
        <v>0</v>
      </c>
      <c r="AZ187" s="8">
        <v>0</v>
      </c>
      <c r="BA187" s="9" t="s">
        <v>4</v>
      </c>
      <c r="BB187" s="72">
        <f t="shared" si="260"/>
        <v>0</v>
      </c>
      <c r="BC187" s="102">
        <f t="shared" si="204"/>
        <v>0</v>
      </c>
      <c r="BD187" s="94"/>
      <c r="BE187" s="11">
        <v>2</v>
      </c>
      <c r="BF187" s="11">
        <v>3</v>
      </c>
      <c r="BG187" s="11">
        <v>4</v>
      </c>
      <c r="BH187" s="11">
        <v>1</v>
      </c>
      <c r="BI187" s="104"/>
      <c r="BJ187" s="106">
        <f t="shared" si="228"/>
        <v>10</v>
      </c>
      <c r="BK187" s="84">
        <f>SUMIF(наличие!E:E,E187,наличие!G:G)</f>
        <v>0</v>
      </c>
      <c r="BL187" s="85">
        <f t="shared" si="261"/>
        <v>0</v>
      </c>
      <c r="BM187" s="85">
        <f t="shared" si="262"/>
        <v>0</v>
      </c>
      <c r="BN187" s="111">
        <f>SUMIF(BP:BP,E187,BW:BW)</f>
        <v>0</v>
      </c>
    </row>
    <row r="188" spans="1:66" s="10" customFormat="1" ht="144" customHeight="1" x14ac:dyDescent="0.25">
      <c r="A188" s="11">
        <v>185</v>
      </c>
      <c r="B188" s="11" t="s">
        <v>3427</v>
      </c>
      <c r="C188" s="11" t="s">
        <v>4112</v>
      </c>
      <c r="D188" s="107" t="s">
        <v>4209</v>
      </c>
      <c r="E188" s="108" t="s">
        <v>4306</v>
      </c>
      <c r="F188" s="109" t="s">
        <v>2033</v>
      </c>
      <c r="G188" s="11" t="s">
        <v>4653</v>
      </c>
      <c r="H188" s="29"/>
      <c r="I188" s="14"/>
      <c r="J188" s="44">
        <v>23.8</v>
      </c>
      <c r="K188" s="64">
        <f>J188*1.15</f>
        <v>27.369999999999997</v>
      </c>
      <c r="L188" s="123">
        <f>SUMIF(price!A:A,E188,price!D:D)</f>
        <v>0</v>
      </c>
      <c r="M188" s="124"/>
      <c r="N188" s="20">
        <f>M188*$K$1</f>
        <v>0</v>
      </c>
      <c r="O188" s="16">
        <f>(M188-K188)/K188</f>
        <v>-1</v>
      </c>
      <c r="P188" s="116">
        <f>ROUND(M188*0.55,1)</f>
        <v>0</v>
      </c>
      <c r="Q188" s="21">
        <f t="shared" si="224"/>
        <v>0</v>
      </c>
      <c r="R188" s="16">
        <f>(P188-K188)/K188</f>
        <v>-1</v>
      </c>
      <c r="S188" s="22">
        <f>ROUND(P188*0.8,1)</f>
        <v>0</v>
      </c>
      <c r="T188" s="27">
        <v>2364</v>
      </c>
      <c r="U188" s="21">
        <f>S188*$I$1</f>
        <v>0</v>
      </c>
      <c r="V188" s="189">
        <f>(S188-K188)/K188</f>
        <v>-1</v>
      </c>
      <c r="W188" s="196" t="s">
        <v>4</v>
      </c>
      <c r="X188" s="191" t="s">
        <v>4451</v>
      </c>
      <c r="Y188" s="191" t="s">
        <v>4451</v>
      </c>
      <c r="Z188" s="191" t="s">
        <v>4451</v>
      </c>
      <c r="AA188" s="191" t="s">
        <v>4451</v>
      </c>
      <c r="AB188" s="197" t="s">
        <v>4</v>
      </c>
      <c r="AC188" s="190">
        <f>SUM(W188:AB188)</f>
        <v>0</v>
      </c>
      <c r="AD188" s="73">
        <f>AC188*J188</f>
        <v>0</v>
      </c>
      <c r="AF188" s="7" t="s">
        <v>4</v>
      </c>
      <c r="AG188" s="8" t="e">
        <f t="shared" ref="AG188:AI191" si="264">BE188+X188-AO188-AW188</f>
        <v>#VALUE!</v>
      </c>
      <c r="AH188" s="8" t="e">
        <f t="shared" si="264"/>
        <v>#VALUE!</v>
      </c>
      <c r="AI188" s="8" t="e">
        <f t="shared" si="264"/>
        <v>#VALUE!</v>
      </c>
      <c r="AJ188" s="8" t="e">
        <f t="shared" si="227"/>
        <v>#VALUE!</v>
      </c>
      <c r="AK188" s="9" t="e">
        <f>BI188+AB188-AS188-BA188</f>
        <v>#VALUE!</v>
      </c>
      <c r="AL188" s="7" t="e">
        <f>SUM(AF188:AK188)</f>
        <v>#VALUE!</v>
      </c>
      <c r="AM188" s="99" t="e">
        <f>AL188*K188</f>
        <v>#VALUE!</v>
      </c>
      <c r="AN188" s="7" t="s">
        <v>4</v>
      </c>
      <c r="AO188" s="8">
        <v>0</v>
      </c>
      <c r="AP188" s="8">
        <v>0</v>
      </c>
      <c r="AQ188" s="8">
        <v>0</v>
      </c>
      <c r="AR188" s="8">
        <v>0</v>
      </c>
      <c r="AS188" s="9">
        <v>0</v>
      </c>
      <c r="AT188" s="72">
        <f>SUM(AN188:AS188)</f>
        <v>0</v>
      </c>
      <c r="AU188" s="99">
        <f>AT188*J188</f>
        <v>0</v>
      </c>
      <c r="AV188" s="7" t="s">
        <v>4</v>
      </c>
      <c r="AW188" s="8">
        <v>0</v>
      </c>
      <c r="AX188" s="8">
        <v>0</v>
      </c>
      <c r="AY188" s="8">
        <v>0</v>
      </c>
      <c r="AZ188" s="8">
        <v>0</v>
      </c>
      <c r="BA188" s="9">
        <v>0</v>
      </c>
      <c r="BB188" s="72">
        <f>SUM(AV188:BA188)</f>
        <v>0</v>
      </c>
      <c r="BC188" s="102">
        <f>BB188*J188</f>
        <v>0</v>
      </c>
      <c r="BD188" s="94"/>
      <c r="BE188" s="11"/>
      <c r="BF188" s="11"/>
      <c r="BG188" s="11">
        <v>2</v>
      </c>
      <c r="BH188" s="11">
        <v>1</v>
      </c>
      <c r="BI188" s="104">
        <v>1</v>
      </c>
      <c r="BJ188" s="106">
        <f t="shared" si="228"/>
        <v>4</v>
      </c>
      <c r="BK188" s="84">
        <f>SUMIF(наличие!E:E,E188,наличие!G:G)</f>
        <v>0</v>
      </c>
      <c r="BL188" s="85">
        <f>AT188*N188</f>
        <v>0</v>
      </c>
      <c r="BM188" s="85">
        <f>BB188*N188</f>
        <v>0</v>
      </c>
      <c r="BN188" s="111">
        <f>SUMIF(BP:BP,E188,BW:BW)</f>
        <v>0</v>
      </c>
    </row>
    <row r="189" spans="1:66" s="10" customFormat="1" ht="144" customHeight="1" x14ac:dyDescent="0.25">
      <c r="A189" s="11">
        <v>186</v>
      </c>
      <c r="B189" s="11" t="s">
        <v>3427</v>
      </c>
      <c r="C189" s="11" t="s">
        <v>4112</v>
      </c>
      <c r="D189" s="107" t="s">
        <v>4209</v>
      </c>
      <c r="E189" s="108" t="s">
        <v>4306</v>
      </c>
      <c r="F189" s="109" t="s">
        <v>5</v>
      </c>
      <c r="G189" s="11" t="s">
        <v>4654</v>
      </c>
      <c r="H189" s="29"/>
      <c r="I189" s="14"/>
      <c r="J189" s="44">
        <v>23.8</v>
      </c>
      <c r="K189" s="64">
        <f>J189*1.15</f>
        <v>27.369999999999997</v>
      </c>
      <c r="L189" s="123">
        <f>SUMIF(price!A:A,E189,price!D:D)</f>
        <v>0</v>
      </c>
      <c r="M189" s="124"/>
      <c r="N189" s="20">
        <f>M189*$K$1</f>
        <v>0</v>
      </c>
      <c r="O189" s="16">
        <f>(M189-K189)/K189</f>
        <v>-1</v>
      </c>
      <c r="P189" s="116">
        <f>ROUND(M189*0.55,1)</f>
        <v>0</v>
      </c>
      <c r="Q189" s="21">
        <f t="shared" si="224"/>
        <v>0</v>
      </c>
      <c r="R189" s="16">
        <f>(P189-K189)/K189</f>
        <v>-1</v>
      </c>
      <c r="S189" s="22">
        <f>ROUND(P189*0.8,1)</f>
        <v>0</v>
      </c>
      <c r="T189" s="27">
        <v>2364</v>
      </c>
      <c r="U189" s="21">
        <f>S189*$I$1</f>
        <v>0</v>
      </c>
      <c r="V189" s="189">
        <f>(S189-K189)/K189</f>
        <v>-1</v>
      </c>
      <c r="W189" s="196" t="s">
        <v>4</v>
      </c>
      <c r="X189" s="191" t="s">
        <v>4451</v>
      </c>
      <c r="Y189" s="191" t="s">
        <v>4451</v>
      </c>
      <c r="Z189" s="191" t="s">
        <v>4451</v>
      </c>
      <c r="AA189" s="191" t="s">
        <v>4451</v>
      </c>
      <c r="AB189" s="197" t="s">
        <v>4</v>
      </c>
      <c r="AC189" s="190">
        <f>SUM(W189:AB189)</f>
        <v>0</v>
      </c>
      <c r="AD189" s="73">
        <f>AC189*J189</f>
        <v>0</v>
      </c>
      <c r="AF189" s="7" t="s">
        <v>4</v>
      </c>
      <c r="AG189" s="8" t="e">
        <f t="shared" si="264"/>
        <v>#VALUE!</v>
      </c>
      <c r="AH189" s="8" t="e">
        <f t="shared" si="264"/>
        <v>#VALUE!</v>
      </c>
      <c r="AI189" s="8" t="e">
        <f t="shared" si="264"/>
        <v>#VALUE!</v>
      </c>
      <c r="AJ189" s="8" t="e">
        <f t="shared" si="227"/>
        <v>#VALUE!</v>
      </c>
      <c r="AK189" s="9" t="e">
        <f>BI189+AB189-AS189-BA189</f>
        <v>#VALUE!</v>
      </c>
      <c r="AL189" s="7" t="e">
        <f>SUM(AF189:AK189)</f>
        <v>#VALUE!</v>
      </c>
      <c r="AM189" s="99" t="e">
        <f>AL189*K189</f>
        <v>#VALUE!</v>
      </c>
      <c r="AN189" s="7" t="s">
        <v>4</v>
      </c>
      <c r="AO189" s="8">
        <v>0</v>
      </c>
      <c r="AP189" s="8">
        <v>0</v>
      </c>
      <c r="AQ189" s="8">
        <v>0</v>
      </c>
      <c r="AR189" s="8">
        <v>0</v>
      </c>
      <c r="AS189" s="9">
        <v>0</v>
      </c>
      <c r="AT189" s="72">
        <f>SUM(AN189:AS189)</f>
        <v>0</v>
      </c>
      <c r="AU189" s="99">
        <f>AT189*J189</f>
        <v>0</v>
      </c>
      <c r="AV189" s="7" t="s">
        <v>4</v>
      </c>
      <c r="AW189" s="8">
        <v>0</v>
      </c>
      <c r="AX189" s="8">
        <v>0</v>
      </c>
      <c r="AY189" s="8">
        <v>0</v>
      </c>
      <c r="AZ189" s="8">
        <v>0</v>
      </c>
      <c r="BA189" s="9">
        <v>0</v>
      </c>
      <c r="BB189" s="72">
        <f>SUM(AV189:BA189)</f>
        <v>0</v>
      </c>
      <c r="BC189" s="102">
        <f>BB189*J189</f>
        <v>0</v>
      </c>
      <c r="BD189" s="94"/>
      <c r="BE189" s="11">
        <v>1</v>
      </c>
      <c r="BF189" s="11">
        <v>1</v>
      </c>
      <c r="BG189" s="11">
        <v>5</v>
      </c>
      <c r="BH189" s="11">
        <v>2</v>
      </c>
      <c r="BI189" s="104">
        <v>1</v>
      </c>
      <c r="BJ189" s="106">
        <f t="shared" si="228"/>
        <v>10</v>
      </c>
      <c r="BK189" s="84">
        <f>SUMIF(наличие!E:E,E189,наличие!G:G)</f>
        <v>0</v>
      </c>
      <c r="BL189" s="85">
        <f>AT189*N189</f>
        <v>0</v>
      </c>
      <c r="BM189" s="85">
        <f>BB189*N189</f>
        <v>0</v>
      </c>
      <c r="BN189" s="111">
        <f>SUMIF(BP:BP,E189,BW:BW)</f>
        <v>0</v>
      </c>
    </row>
    <row r="190" spans="1:66" s="10" customFormat="1" ht="144" customHeight="1" x14ac:dyDescent="0.25">
      <c r="A190" s="11">
        <v>187</v>
      </c>
      <c r="B190" s="11" t="s">
        <v>3427</v>
      </c>
      <c r="C190" s="11" t="s">
        <v>4112</v>
      </c>
      <c r="D190" s="107" t="s">
        <v>4209</v>
      </c>
      <c r="E190" s="108" t="s">
        <v>4306</v>
      </c>
      <c r="F190" s="109" t="s">
        <v>4385</v>
      </c>
      <c r="G190" s="11" t="s">
        <v>4655</v>
      </c>
      <c r="H190" s="29"/>
      <c r="I190" s="14"/>
      <c r="J190" s="44">
        <v>23.8</v>
      </c>
      <c r="K190" s="64">
        <f>J190*1.15</f>
        <v>27.369999999999997</v>
      </c>
      <c r="L190" s="123">
        <f>SUMIF(price!A:A,E190,price!D:D)</f>
        <v>0</v>
      </c>
      <c r="M190" s="124"/>
      <c r="N190" s="20">
        <f>M190*$K$1</f>
        <v>0</v>
      </c>
      <c r="O190" s="16">
        <f>(M190-K190)/K190</f>
        <v>-1</v>
      </c>
      <c r="P190" s="116">
        <f>ROUND(M190*0.55,1)</f>
        <v>0</v>
      </c>
      <c r="Q190" s="21">
        <f t="shared" si="224"/>
        <v>0</v>
      </c>
      <c r="R190" s="16">
        <f>(P190-K190)/K190</f>
        <v>-1</v>
      </c>
      <c r="S190" s="22">
        <f>ROUND(P190*0.8,1)</f>
        <v>0</v>
      </c>
      <c r="T190" s="27">
        <v>2364</v>
      </c>
      <c r="U190" s="21">
        <f>S190*$I$1</f>
        <v>0</v>
      </c>
      <c r="V190" s="189">
        <f>(S190-K190)/K190</f>
        <v>-1</v>
      </c>
      <c r="W190" s="196" t="s">
        <v>4</v>
      </c>
      <c r="X190" s="191" t="s">
        <v>4451</v>
      </c>
      <c r="Y190" s="191" t="s">
        <v>4451</v>
      </c>
      <c r="Z190" s="191" t="s">
        <v>4451</v>
      </c>
      <c r="AA190" s="191" t="s">
        <v>4451</v>
      </c>
      <c r="AB190" s="197" t="s">
        <v>4</v>
      </c>
      <c r="AC190" s="190">
        <f>SUM(W190:AB190)</f>
        <v>0</v>
      </c>
      <c r="AD190" s="73">
        <f>AC190*J190</f>
        <v>0</v>
      </c>
      <c r="AF190" s="7" t="s">
        <v>4</v>
      </c>
      <c r="AG190" s="8" t="e">
        <f t="shared" si="264"/>
        <v>#VALUE!</v>
      </c>
      <c r="AH190" s="8" t="e">
        <f t="shared" si="264"/>
        <v>#VALUE!</v>
      </c>
      <c r="AI190" s="8" t="e">
        <f t="shared" si="264"/>
        <v>#VALUE!</v>
      </c>
      <c r="AJ190" s="8" t="e">
        <f t="shared" si="227"/>
        <v>#VALUE!</v>
      </c>
      <c r="AK190" s="9" t="e">
        <f>BI190+AB190-AS190-BA190</f>
        <v>#VALUE!</v>
      </c>
      <c r="AL190" s="7" t="e">
        <f>SUM(AF190:AK190)</f>
        <v>#VALUE!</v>
      </c>
      <c r="AM190" s="99" t="e">
        <f>AL190*K190</f>
        <v>#VALUE!</v>
      </c>
      <c r="AN190" s="7" t="s">
        <v>4</v>
      </c>
      <c r="AO190" s="8">
        <v>0</v>
      </c>
      <c r="AP190" s="8">
        <v>0</v>
      </c>
      <c r="AQ190" s="8">
        <v>0</v>
      </c>
      <c r="AR190" s="8">
        <v>0</v>
      </c>
      <c r="AS190" s="9">
        <v>0</v>
      </c>
      <c r="AT190" s="72">
        <f>SUM(AN190:AS190)</f>
        <v>0</v>
      </c>
      <c r="AU190" s="99">
        <f>AT190*J190</f>
        <v>0</v>
      </c>
      <c r="AV190" s="7" t="s">
        <v>4</v>
      </c>
      <c r="AW190" s="8">
        <v>0</v>
      </c>
      <c r="AX190" s="8">
        <v>0</v>
      </c>
      <c r="AY190" s="8">
        <v>0</v>
      </c>
      <c r="AZ190" s="8">
        <v>0</v>
      </c>
      <c r="BA190" s="9">
        <v>0</v>
      </c>
      <c r="BB190" s="72">
        <f>SUM(AV190:BA190)</f>
        <v>0</v>
      </c>
      <c r="BC190" s="102">
        <f>BB190*J190</f>
        <v>0</v>
      </c>
      <c r="BD190" s="94"/>
      <c r="BE190" s="11">
        <v>2</v>
      </c>
      <c r="BF190" s="11">
        <v>3</v>
      </c>
      <c r="BG190" s="11">
        <v>5</v>
      </c>
      <c r="BH190" s="11">
        <v>2</v>
      </c>
      <c r="BI190" s="104">
        <v>2</v>
      </c>
      <c r="BJ190" s="106">
        <f t="shared" si="228"/>
        <v>14</v>
      </c>
      <c r="BK190" s="84">
        <f>SUMIF(наличие!E:E,E190,наличие!G:G)</f>
        <v>0</v>
      </c>
      <c r="BL190" s="85">
        <f>AT190*N190</f>
        <v>0</v>
      </c>
      <c r="BM190" s="85">
        <f>BB190*N190</f>
        <v>0</v>
      </c>
      <c r="BN190" s="111">
        <f>SUMIF(BP:BP,E190,BW:BW)</f>
        <v>0</v>
      </c>
    </row>
    <row r="191" spans="1:66" s="10" customFormat="1" ht="144" customHeight="1" x14ac:dyDescent="0.25">
      <c r="A191" s="11">
        <v>188</v>
      </c>
      <c r="B191" s="11" t="s">
        <v>3427</v>
      </c>
      <c r="C191" s="11" t="s">
        <v>4112</v>
      </c>
      <c r="D191" s="107" t="s">
        <v>4209</v>
      </c>
      <c r="E191" s="108" t="s">
        <v>4306</v>
      </c>
      <c r="F191" s="109" t="s">
        <v>8</v>
      </c>
      <c r="G191" s="11" t="s">
        <v>4656</v>
      </c>
      <c r="H191" s="29"/>
      <c r="I191" s="14"/>
      <c r="J191" s="44">
        <v>23.8</v>
      </c>
      <c r="K191" s="64">
        <f>J191*1.15</f>
        <v>27.369999999999997</v>
      </c>
      <c r="L191" s="123">
        <f>SUMIF(price!A:A,E191,price!D:D)</f>
        <v>0</v>
      </c>
      <c r="M191" s="124"/>
      <c r="N191" s="20">
        <f>M191*$K$1</f>
        <v>0</v>
      </c>
      <c r="O191" s="16">
        <f>(M191-K191)/K191</f>
        <v>-1</v>
      </c>
      <c r="P191" s="116">
        <f>ROUND(M191*0.55,1)</f>
        <v>0</v>
      </c>
      <c r="Q191" s="21">
        <f t="shared" si="224"/>
        <v>0</v>
      </c>
      <c r="R191" s="16">
        <f>(P191-K191)/K191</f>
        <v>-1</v>
      </c>
      <c r="S191" s="22">
        <f>ROUND(P191*0.8,1)</f>
        <v>0</v>
      </c>
      <c r="T191" s="27"/>
      <c r="U191" s="21">
        <f>S191*$I$1</f>
        <v>0</v>
      </c>
      <c r="V191" s="189">
        <f>(S191-K191)/K191</f>
        <v>-1</v>
      </c>
      <c r="W191" s="196" t="s">
        <v>4</v>
      </c>
      <c r="X191" s="191" t="s">
        <v>4451</v>
      </c>
      <c r="Y191" s="191" t="s">
        <v>4451</v>
      </c>
      <c r="Z191" s="191" t="s">
        <v>4451</v>
      </c>
      <c r="AA191" s="191" t="s">
        <v>4451</v>
      </c>
      <c r="AB191" s="197" t="s">
        <v>4</v>
      </c>
      <c r="AC191" s="190">
        <f>SUM(W191:AB191)</f>
        <v>0</v>
      </c>
      <c r="AD191" s="73">
        <f>AC191*J191</f>
        <v>0</v>
      </c>
      <c r="AF191" s="7" t="s">
        <v>4</v>
      </c>
      <c r="AG191" s="8" t="e">
        <f t="shared" si="264"/>
        <v>#VALUE!</v>
      </c>
      <c r="AH191" s="8" t="e">
        <f t="shared" si="264"/>
        <v>#VALUE!</v>
      </c>
      <c r="AI191" s="8" t="e">
        <f t="shared" si="264"/>
        <v>#VALUE!</v>
      </c>
      <c r="AJ191" s="8" t="e">
        <f t="shared" si="227"/>
        <v>#VALUE!</v>
      </c>
      <c r="AK191" s="9" t="s">
        <v>4</v>
      </c>
      <c r="AL191" s="7" t="e">
        <f>SUM(AF191:AK191)</f>
        <v>#VALUE!</v>
      </c>
      <c r="AM191" s="99" t="e">
        <f>AL191*K191</f>
        <v>#VALUE!</v>
      </c>
      <c r="AN191" s="7" t="s">
        <v>4</v>
      </c>
      <c r="AO191" s="8">
        <v>0</v>
      </c>
      <c r="AP191" s="8">
        <v>0</v>
      </c>
      <c r="AQ191" s="8">
        <v>0</v>
      </c>
      <c r="AR191" s="8">
        <v>0</v>
      </c>
      <c r="AS191" s="9" t="s">
        <v>4</v>
      </c>
      <c r="AT191" s="72">
        <f>SUM(AN191:AS191)</f>
        <v>0</v>
      </c>
      <c r="AU191" s="99">
        <f>AT191*J191</f>
        <v>0</v>
      </c>
      <c r="AV191" s="7" t="s">
        <v>4</v>
      </c>
      <c r="AW191" s="8">
        <v>0</v>
      </c>
      <c r="AX191" s="8">
        <v>0</v>
      </c>
      <c r="AY191" s="8">
        <v>0</v>
      </c>
      <c r="AZ191" s="8">
        <v>0</v>
      </c>
      <c r="BA191" s="9" t="s">
        <v>4</v>
      </c>
      <c r="BB191" s="72">
        <f>SUM(AV191:BA191)</f>
        <v>0</v>
      </c>
      <c r="BC191" s="102">
        <f>BB191*J191</f>
        <v>0</v>
      </c>
      <c r="BD191" s="94"/>
      <c r="BE191" s="11">
        <v>1</v>
      </c>
      <c r="BF191" s="11">
        <v>2</v>
      </c>
      <c r="BG191" s="11">
        <v>3</v>
      </c>
      <c r="BH191" s="11">
        <v>2</v>
      </c>
      <c r="BI191" s="104"/>
      <c r="BJ191" s="106">
        <f t="shared" si="228"/>
        <v>8</v>
      </c>
      <c r="BK191" s="84">
        <f>SUMIF(наличие!E:E,E191,наличие!G:G)</f>
        <v>0</v>
      </c>
      <c r="BL191" s="85">
        <f>AT191*N191</f>
        <v>0</v>
      </c>
      <c r="BM191" s="85">
        <f>BB191*N191</f>
        <v>0</v>
      </c>
      <c r="BN191" s="111">
        <f>SUMIF(BP:BP,E191,BW:BW)</f>
        <v>0</v>
      </c>
    </row>
    <row r="192" spans="1:66" s="10" customFormat="1" ht="144" customHeight="1" x14ac:dyDescent="0.25">
      <c r="A192" s="11">
        <v>189</v>
      </c>
      <c r="B192" s="11" t="s">
        <v>3427</v>
      </c>
      <c r="C192" s="11" t="s">
        <v>4112</v>
      </c>
      <c r="D192" s="107" t="s">
        <v>4209</v>
      </c>
      <c r="E192" s="108" t="s">
        <v>4306</v>
      </c>
      <c r="F192" s="109" t="s">
        <v>4379</v>
      </c>
      <c r="G192" s="11" t="s">
        <v>4657</v>
      </c>
      <c r="H192" s="29"/>
      <c r="I192" s="15"/>
      <c r="J192" s="44">
        <v>23.8</v>
      </c>
      <c r="K192" s="64">
        <f t="shared" si="206"/>
        <v>27.369999999999997</v>
      </c>
      <c r="L192" s="123">
        <f>SUMIF(price!A:A,E192,price!D:D)</f>
        <v>0</v>
      </c>
      <c r="M192" s="124"/>
      <c r="N192" s="20">
        <f t="shared" si="247"/>
        <v>0</v>
      </c>
      <c r="O192" s="16">
        <f t="shared" si="248"/>
        <v>-1</v>
      </c>
      <c r="P192" s="116">
        <f t="shared" si="249"/>
        <v>0</v>
      </c>
      <c r="Q192" s="21">
        <f t="shared" si="224"/>
        <v>0</v>
      </c>
      <c r="R192" s="16">
        <f t="shared" si="250"/>
        <v>-1</v>
      </c>
      <c r="S192" s="22">
        <f t="shared" si="251"/>
        <v>0</v>
      </c>
      <c r="T192" s="27">
        <v>1649</v>
      </c>
      <c r="U192" s="21">
        <f t="shared" si="252"/>
        <v>0</v>
      </c>
      <c r="V192" s="189">
        <f t="shared" si="253"/>
        <v>-1</v>
      </c>
      <c r="W192" s="196" t="s">
        <v>4</v>
      </c>
      <c r="X192" s="191" t="s">
        <v>4451</v>
      </c>
      <c r="Y192" s="191" t="s">
        <v>4451</v>
      </c>
      <c r="Z192" s="191" t="s">
        <v>4451</v>
      </c>
      <c r="AA192" s="191" t="s">
        <v>4451</v>
      </c>
      <c r="AB192" s="197" t="s">
        <v>4</v>
      </c>
      <c r="AC192" s="190">
        <f t="shared" si="254"/>
        <v>0</v>
      </c>
      <c r="AD192" s="73">
        <f t="shared" si="195"/>
        <v>0</v>
      </c>
      <c r="AF192" s="7" t="s">
        <v>4</v>
      </c>
      <c r="AG192" s="8" t="e">
        <f t="shared" si="255"/>
        <v>#VALUE!</v>
      </c>
      <c r="AH192" s="8" t="e">
        <f t="shared" si="256"/>
        <v>#VALUE!</v>
      </c>
      <c r="AI192" s="8" t="e">
        <f t="shared" si="257"/>
        <v>#VALUE!</v>
      </c>
      <c r="AJ192" s="8" t="e">
        <f t="shared" si="227"/>
        <v>#VALUE!</v>
      </c>
      <c r="AK192" s="9" t="s">
        <v>4</v>
      </c>
      <c r="AL192" s="7" t="e">
        <f t="shared" si="258"/>
        <v>#VALUE!</v>
      </c>
      <c r="AM192" s="99" t="e">
        <f t="shared" si="259"/>
        <v>#VALUE!</v>
      </c>
      <c r="AN192" s="7" t="s">
        <v>4</v>
      </c>
      <c r="AO192" s="8">
        <v>0</v>
      </c>
      <c r="AP192" s="8">
        <v>0</v>
      </c>
      <c r="AQ192" s="8">
        <v>0</v>
      </c>
      <c r="AR192" s="8">
        <v>0</v>
      </c>
      <c r="AS192" s="9" t="s">
        <v>4</v>
      </c>
      <c r="AT192" s="72">
        <f t="shared" si="263"/>
        <v>0</v>
      </c>
      <c r="AU192" s="99">
        <f t="shared" si="198"/>
        <v>0</v>
      </c>
      <c r="AV192" s="7" t="s">
        <v>4</v>
      </c>
      <c r="AW192" s="8">
        <v>0</v>
      </c>
      <c r="AX192" s="8">
        <v>0</v>
      </c>
      <c r="AY192" s="8">
        <v>0</v>
      </c>
      <c r="AZ192" s="8">
        <v>0</v>
      </c>
      <c r="BA192" s="9" t="s">
        <v>4</v>
      </c>
      <c r="BB192" s="72">
        <f t="shared" si="260"/>
        <v>0</v>
      </c>
      <c r="BC192" s="102">
        <f t="shared" si="204"/>
        <v>0</v>
      </c>
      <c r="BD192" s="94"/>
      <c r="BE192" s="11"/>
      <c r="BF192" s="11"/>
      <c r="BG192" s="11"/>
      <c r="BH192" s="11"/>
      <c r="BI192" s="104"/>
      <c r="BJ192" s="106">
        <f t="shared" si="228"/>
        <v>0</v>
      </c>
      <c r="BK192" s="84">
        <f>SUMIF(наличие!E:E,E192,наличие!G:G)</f>
        <v>0</v>
      </c>
      <c r="BL192" s="85">
        <f t="shared" si="261"/>
        <v>0</v>
      </c>
      <c r="BM192" s="85">
        <f t="shared" si="262"/>
        <v>0</v>
      </c>
      <c r="BN192" s="111">
        <f>SUMIF(BP:BP,E192,BW:BW)</f>
        <v>0</v>
      </c>
    </row>
    <row r="193" spans="1:66" s="10" customFormat="1" ht="99.6" customHeight="1" x14ac:dyDescent="0.25">
      <c r="A193" s="11">
        <v>190</v>
      </c>
      <c r="B193" s="11" t="s">
        <v>3427</v>
      </c>
      <c r="C193" s="11" t="s">
        <v>4113</v>
      </c>
      <c r="D193" s="107">
        <v>81810</v>
      </c>
      <c r="E193" s="108" t="s">
        <v>4307</v>
      </c>
      <c r="F193" s="109" t="s">
        <v>5</v>
      </c>
      <c r="G193" s="11" t="s">
        <v>4658</v>
      </c>
      <c r="H193" s="29"/>
      <c r="I193" s="15"/>
      <c r="J193" s="44">
        <v>23.86</v>
      </c>
      <c r="K193" s="64">
        <f t="shared" si="206"/>
        <v>27.438999999999997</v>
      </c>
      <c r="L193" s="123">
        <f>SUMIF(price!A:A,E193,price!D:D)</f>
        <v>0</v>
      </c>
      <c r="M193" s="124"/>
      <c r="N193" s="20">
        <f t="shared" si="247"/>
        <v>0</v>
      </c>
      <c r="O193" s="16">
        <f t="shared" si="248"/>
        <v>-1</v>
      </c>
      <c r="P193" s="116">
        <f t="shared" si="249"/>
        <v>0</v>
      </c>
      <c r="Q193" s="21">
        <f t="shared" si="224"/>
        <v>0</v>
      </c>
      <c r="R193" s="16">
        <f t="shared" si="250"/>
        <v>-1</v>
      </c>
      <c r="S193" s="22">
        <f t="shared" si="251"/>
        <v>0</v>
      </c>
      <c r="T193" s="27">
        <v>1649</v>
      </c>
      <c r="U193" s="21">
        <f t="shared" si="252"/>
        <v>0</v>
      </c>
      <c r="V193" s="189">
        <f t="shared" si="253"/>
        <v>-1</v>
      </c>
      <c r="W193" s="196" t="s">
        <v>4</v>
      </c>
      <c r="X193" s="191" t="s">
        <v>4451</v>
      </c>
      <c r="Y193" s="191" t="s">
        <v>4451</v>
      </c>
      <c r="Z193" s="191" t="s">
        <v>4451</v>
      </c>
      <c r="AA193" s="191" t="s">
        <v>4451</v>
      </c>
      <c r="AB193" s="197" t="s">
        <v>4451</v>
      </c>
      <c r="AC193" s="190">
        <f t="shared" si="254"/>
        <v>0</v>
      </c>
      <c r="AD193" s="73">
        <f t="shared" si="195"/>
        <v>0</v>
      </c>
      <c r="AF193" s="7" t="s">
        <v>4</v>
      </c>
      <c r="AG193" s="8" t="e">
        <f t="shared" si="255"/>
        <v>#VALUE!</v>
      </c>
      <c r="AH193" s="8" t="e">
        <f t="shared" si="256"/>
        <v>#VALUE!</v>
      </c>
      <c r="AI193" s="8" t="e">
        <f t="shared" si="257"/>
        <v>#VALUE!</v>
      </c>
      <c r="AJ193" s="8" t="e">
        <f t="shared" si="227"/>
        <v>#VALUE!</v>
      </c>
      <c r="AK193" s="9" t="s">
        <v>4</v>
      </c>
      <c r="AL193" s="7" t="e">
        <f t="shared" si="258"/>
        <v>#VALUE!</v>
      </c>
      <c r="AM193" s="99" t="e">
        <f t="shared" si="259"/>
        <v>#VALUE!</v>
      </c>
      <c r="AN193" s="7" t="s">
        <v>4</v>
      </c>
      <c r="AO193" s="8">
        <v>0</v>
      </c>
      <c r="AP193" s="8">
        <v>1</v>
      </c>
      <c r="AQ193" s="8">
        <v>1</v>
      </c>
      <c r="AR193" s="8">
        <v>1</v>
      </c>
      <c r="AS193" s="9" t="s">
        <v>4</v>
      </c>
      <c r="AT193" s="72">
        <f t="shared" si="263"/>
        <v>3</v>
      </c>
      <c r="AU193" s="99">
        <f t="shared" si="198"/>
        <v>71.58</v>
      </c>
      <c r="AV193" s="7" t="s">
        <v>4</v>
      </c>
      <c r="AW193" s="8">
        <v>0</v>
      </c>
      <c r="AX193" s="8">
        <v>0</v>
      </c>
      <c r="AY193" s="8">
        <v>0</v>
      </c>
      <c r="AZ193" s="8">
        <v>0</v>
      </c>
      <c r="BA193" s="9" t="s">
        <v>4</v>
      </c>
      <c r="BB193" s="72">
        <f t="shared" si="260"/>
        <v>0</v>
      </c>
      <c r="BC193" s="102">
        <f t="shared" si="204"/>
        <v>0</v>
      </c>
      <c r="BD193" s="94"/>
      <c r="BE193" s="11"/>
      <c r="BF193" s="11"/>
      <c r="BG193" s="11"/>
      <c r="BH193" s="11"/>
      <c r="BI193" s="104"/>
      <c r="BJ193" s="106">
        <f t="shared" si="228"/>
        <v>0</v>
      </c>
      <c r="BK193" s="84">
        <f>SUMIF(наличие!E:E,E193,наличие!G:G)</f>
        <v>0</v>
      </c>
      <c r="BL193" s="85">
        <f t="shared" si="261"/>
        <v>0</v>
      </c>
      <c r="BM193" s="85">
        <f t="shared" si="262"/>
        <v>0</v>
      </c>
      <c r="BN193" s="111">
        <f>SUMIF(BP:BP,E193,BW:BW)</f>
        <v>0</v>
      </c>
    </row>
    <row r="194" spans="1:66" s="10" customFormat="1" ht="144" customHeight="1" x14ac:dyDescent="0.25">
      <c r="A194" s="11">
        <v>191</v>
      </c>
      <c r="B194" s="11" t="s">
        <v>3427</v>
      </c>
      <c r="C194" s="11" t="s">
        <v>4113</v>
      </c>
      <c r="D194" s="107">
        <v>81810</v>
      </c>
      <c r="E194" s="108" t="s">
        <v>4307</v>
      </c>
      <c r="F194" s="109" t="s">
        <v>1889</v>
      </c>
      <c r="G194" s="11" t="s">
        <v>4659</v>
      </c>
      <c r="H194" s="29"/>
      <c r="I194" s="15"/>
      <c r="J194" s="44">
        <v>23.86</v>
      </c>
      <c r="K194" s="64">
        <f t="shared" si="206"/>
        <v>27.438999999999997</v>
      </c>
      <c r="L194" s="123">
        <f>SUMIF(price!A:A,E194,price!D:D)</f>
        <v>0</v>
      </c>
      <c r="M194" s="124"/>
      <c r="N194" s="20">
        <f t="shared" si="247"/>
        <v>0</v>
      </c>
      <c r="O194" s="16">
        <f t="shared" si="248"/>
        <v>-1</v>
      </c>
      <c r="P194" s="116">
        <f t="shared" si="249"/>
        <v>0</v>
      </c>
      <c r="Q194" s="21">
        <f t="shared" ref="Q194:Q207" si="265">P194*$I$1</f>
        <v>0</v>
      </c>
      <c r="R194" s="16">
        <f t="shared" si="250"/>
        <v>-1</v>
      </c>
      <c r="S194" s="22">
        <f t="shared" si="251"/>
        <v>0</v>
      </c>
      <c r="T194" s="27">
        <v>1649</v>
      </c>
      <c r="U194" s="21">
        <f t="shared" si="252"/>
        <v>0</v>
      </c>
      <c r="V194" s="189">
        <f t="shared" si="253"/>
        <v>-1</v>
      </c>
      <c r="W194" s="196" t="s">
        <v>4</v>
      </c>
      <c r="X194" s="191" t="s">
        <v>4451</v>
      </c>
      <c r="Y194" s="191" t="s">
        <v>4451</v>
      </c>
      <c r="Z194" s="191" t="s">
        <v>4451</v>
      </c>
      <c r="AA194" s="191" t="s">
        <v>4451</v>
      </c>
      <c r="AB194" s="197" t="s">
        <v>4451</v>
      </c>
      <c r="AC194" s="190">
        <f t="shared" si="254"/>
        <v>0</v>
      </c>
      <c r="AD194" s="73">
        <f t="shared" ref="AD194:AD251" si="266">AC194*J194</f>
        <v>0</v>
      </c>
      <c r="AF194" s="7" t="s">
        <v>4</v>
      </c>
      <c r="AG194" s="8" t="e">
        <f t="shared" si="255"/>
        <v>#VALUE!</v>
      </c>
      <c r="AH194" s="8" t="e">
        <f t="shared" si="256"/>
        <v>#VALUE!</v>
      </c>
      <c r="AI194" s="8" t="e">
        <f t="shared" si="257"/>
        <v>#VALUE!</v>
      </c>
      <c r="AJ194" s="8" t="e">
        <f t="shared" si="227"/>
        <v>#VALUE!</v>
      </c>
      <c r="AK194" s="9" t="s">
        <v>4</v>
      </c>
      <c r="AL194" s="7" t="e">
        <f t="shared" si="258"/>
        <v>#VALUE!</v>
      </c>
      <c r="AM194" s="99" t="e">
        <f t="shared" si="259"/>
        <v>#VALUE!</v>
      </c>
      <c r="AN194" s="7" t="s">
        <v>4</v>
      </c>
      <c r="AO194" s="8">
        <v>0</v>
      </c>
      <c r="AP194" s="8">
        <v>1</v>
      </c>
      <c r="AQ194" s="8">
        <v>1</v>
      </c>
      <c r="AR194" s="8">
        <v>1</v>
      </c>
      <c r="AS194" s="9" t="s">
        <v>4</v>
      </c>
      <c r="AT194" s="72">
        <f>SUM(AN194:AS194)</f>
        <v>3</v>
      </c>
      <c r="AU194" s="99">
        <f t="shared" ref="AU194:AU251" si="267">AT194*J194</f>
        <v>71.58</v>
      </c>
      <c r="AV194" s="7" t="s">
        <v>4</v>
      </c>
      <c r="AW194" s="8">
        <v>0</v>
      </c>
      <c r="AX194" s="8">
        <v>0</v>
      </c>
      <c r="AY194" s="8">
        <v>0</v>
      </c>
      <c r="AZ194" s="8">
        <v>0</v>
      </c>
      <c r="BA194" s="9" t="s">
        <v>4</v>
      </c>
      <c r="BB194" s="72">
        <f t="shared" si="260"/>
        <v>0</v>
      </c>
      <c r="BC194" s="102">
        <f t="shared" si="204"/>
        <v>0</v>
      </c>
      <c r="BD194" s="94"/>
      <c r="BE194" s="11"/>
      <c r="BF194" s="11"/>
      <c r="BG194" s="11"/>
      <c r="BH194" s="11"/>
      <c r="BI194" s="104"/>
      <c r="BJ194" s="106">
        <f t="shared" si="228"/>
        <v>0</v>
      </c>
      <c r="BK194" s="84">
        <f>SUMIF(наличие!E:E,E194,наличие!G:G)</f>
        <v>0</v>
      </c>
      <c r="BL194" s="85">
        <f t="shared" si="261"/>
        <v>0</v>
      </c>
      <c r="BM194" s="85">
        <f t="shared" si="262"/>
        <v>0</v>
      </c>
      <c r="BN194" s="111">
        <f>SUMIF(BP:BP,E194,BW:BW)</f>
        <v>0</v>
      </c>
    </row>
    <row r="195" spans="1:66" s="10" customFormat="1" ht="112.15" customHeight="1" x14ac:dyDescent="0.25">
      <c r="A195" s="11">
        <v>192</v>
      </c>
      <c r="B195" s="11" t="s">
        <v>3427</v>
      </c>
      <c r="C195" s="11" t="s">
        <v>4113</v>
      </c>
      <c r="D195" s="107">
        <v>81810</v>
      </c>
      <c r="E195" s="108" t="s">
        <v>4307</v>
      </c>
      <c r="F195" s="109" t="s">
        <v>2030</v>
      </c>
      <c r="G195" s="11" t="s">
        <v>4660</v>
      </c>
      <c r="H195" s="29"/>
      <c r="I195" s="14"/>
      <c r="J195" s="44">
        <v>23.86</v>
      </c>
      <c r="K195" s="64">
        <f>J195*1.15</f>
        <v>27.438999999999997</v>
      </c>
      <c r="L195" s="123">
        <f>SUMIF(price!A:A,E195,price!D:D)</f>
        <v>0</v>
      </c>
      <c r="M195" s="124"/>
      <c r="N195" s="20">
        <f>M195*$K$1</f>
        <v>0</v>
      </c>
      <c r="O195" s="16">
        <f>(M195-K195)/K195</f>
        <v>-1</v>
      </c>
      <c r="P195" s="116">
        <f>ROUND(M195*0.55,1)</f>
        <v>0</v>
      </c>
      <c r="Q195" s="21">
        <f>P195*$I$1</f>
        <v>0</v>
      </c>
      <c r="R195" s="16">
        <f>(P195-K195)/K195</f>
        <v>-1</v>
      </c>
      <c r="S195" s="22">
        <f>ROUND(P195*0.8,1)</f>
        <v>0</v>
      </c>
      <c r="T195" s="27"/>
      <c r="U195" s="21">
        <f>S195*$I$1</f>
        <v>0</v>
      </c>
      <c r="V195" s="189">
        <f>(S195-K195)/K195</f>
        <v>-1</v>
      </c>
      <c r="W195" s="196" t="s">
        <v>4</v>
      </c>
      <c r="X195" s="191" t="s">
        <v>4451</v>
      </c>
      <c r="Y195" s="191" t="s">
        <v>4451</v>
      </c>
      <c r="Z195" s="191" t="s">
        <v>4451</v>
      </c>
      <c r="AA195" s="191" t="s">
        <v>4451</v>
      </c>
      <c r="AB195" s="197" t="s">
        <v>4451</v>
      </c>
      <c r="AC195" s="190">
        <f>SUM(W195:AB195)</f>
        <v>0</v>
      </c>
      <c r="AD195" s="73">
        <f>AC195*J195</f>
        <v>0</v>
      </c>
      <c r="AF195" s="7" t="s">
        <v>4</v>
      </c>
      <c r="AG195" s="8" t="e">
        <f t="shared" ref="AG195:AI196" si="268">BE195+X195-AO195-AW195</f>
        <v>#VALUE!</v>
      </c>
      <c r="AH195" s="8" t="e">
        <f t="shared" si="268"/>
        <v>#VALUE!</v>
      </c>
      <c r="AI195" s="8" t="e">
        <f t="shared" si="268"/>
        <v>#VALUE!</v>
      </c>
      <c r="AJ195" s="8" t="e">
        <f t="shared" si="227"/>
        <v>#VALUE!</v>
      </c>
      <c r="AK195" s="9" t="s">
        <v>4</v>
      </c>
      <c r="AL195" s="7" t="e">
        <f>SUM(AF195:AK195)</f>
        <v>#VALUE!</v>
      </c>
      <c r="AM195" s="99" t="e">
        <f>AL195*K195</f>
        <v>#VALUE!</v>
      </c>
      <c r="AN195" s="7" t="s">
        <v>4</v>
      </c>
      <c r="AO195" s="8">
        <v>0</v>
      </c>
      <c r="AP195" s="8">
        <v>0</v>
      </c>
      <c r="AQ195" s="8">
        <v>0</v>
      </c>
      <c r="AR195" s="8">
        <v>0</v>
      </c>
      <c r="AS195" s="9" t="s">
        <v>4</v>
      </c>
      <c r="AT195" s="72">
        <f>SUM(AN195:AS195)</f>
        <v>0</v>
      </c>
      <c r="AU195" s="99">
        <f>AT195*J195</f>
        <v>0</v>
      </c>
      <c r="AV195" s="7" t="s">
        <v>4</v>
      </c>
      <c r="AW195" s="8">
        <v>0</v>
      </c>
      <c r="AX195" s="8">
        <v>0</v>
      </c>
      <c r="AY195" s="8">
        <v>0</v>
      </c>
      <c r="AZ195" s="8">
        <v>0</v>
      </c>
      <c r="BA195" s="9" t="s">
        <v>4</v>
      </c>
      <c r="BB195" s="72">
        <f>SUM(AV195:BA195)</f>
        <v>0</v>
      </c>
      <c r="BC195" s="102">
        <f>BB195*J195</f>
        <v>0</v>
      </c>
      <c r="BD195" s="94"/>
      <c r="BE195" s="11"/>
      <c r="BF195" s="11"/>
      <c r="BG195" s="11"/>
      <c r="BH195" s="11"/>
      <c r="BI195" s="104"/>
      <c r="BJ195" s="106">
        <f t="shared" si="228"/>
        <v>0</v>
      </c>
      <c r="BK195" s="84">
        <f>SUMIF(наличие!E:E,E195,наличие!G:G)</f>
        <v>0</v>
      </c>
      <c r="BL195" s="85">
        <f>AT195*N195</f>
        <v>0</v>
      </c>
      <c r="BM195" s="85">
        <f>BB195*N195</f>
        <v>0</v>
      </c>
      <c r="BN195" s="111">
        <f>SUMIF(BP:BP,E195,BW:BW)</f>
        <v>0</v>
      </c>
    </row>
    <row r="196" spans="1:66" s="10" customFormat="1" ht="144" customHeight="1" x14ac:dyDescent="0.25">
      <c r="A196" s="11">
        <v>193</v>
      </c>
      <c r="B196" s="11" t="s">
        <v>3427</v>
      </c>
      <c r="C196" s="11" t="s">
        <v>4113</v>
      </c>
      <c r="D196" s="107">
        <v>81810</v>
      </c>
      <c r="E196" s="108" t="s">
        <v>4307</v>
      </c>
      <c r="F196" s="109" t="s">
        <v>2047</v>
      </c>
      <c r="G196" s="11" t="s">
        <v>4661</v>
      </c>
      <c r="H196" s="29"/>
      <c r="I196" s="14"/>
      <c r="J196" s="44">
        <v>23.86</v>
      </c>
      <c r="K196" s="64">
        <f>J196*1.15</f>
        <v>27.438999999999997</v>
      </c>
      <c r="L196" s="123">
        <f>SUMIF(price!A:A,E196,price!D:D)</f>
        <v>0</v>
      </c>
      <c r="M196" s="124"/>
      <c r="N196" s="20">
        <f>M196*$K$1</f>
        <v>0</v>
      </c>
      <c r="O196" s="16">
        <f>(M196-K196)/K196</f>
        <v>-1</v>
      </c>
      <c r="P196" s="116">
        <f>ROUND(M196*0.55,1)</f>
        <v>0</v>
      </c>
      <c r="Q196" s="21">
        <f>P196*$I$1</f>
        <v>0</v>
      </c>
      <c r="R196" s="16">
        <f>(P196-K196)/K196</f>
        <v>-1</v>
      </c>
      <c r="S196" s="22">
        <f>ROUND(P196*0.8,1)</f>
        <v>0</v>
      </c>
      <c r="T196" s="27"/>
      <c r="U196" s="21">
        <f>S196*$I$1</f>
        <v>0</v>
      </c>
      <c r="V196" s="189">
        <f>(S196-K196)/K196</f>
        <v>-1</v>
      </c>
      <c r="W196" s="196" t="s">
        <v>4</v>
      </c>
      <c r="X196" s="191" t="s">
        <v>4451</v>
      </c>
      <c r="Y196" s="191" t="s">
        <v>4451</v>
      </c>
      <c r="Z196" s="191" t="s">
        <v>4451</v>
      </c>
      <c r="AA196" s="191" t="s">
        <v>4451</v>
      </c>
      <c r="AB196" s="197" t="s">
        <v>4451</v>
      </c>
      <c r="AC196" s="190">
        <f>SUM(W196:AB196)</f>
        <v>0</v>
      </c>
      <c r="AD196" s="73">
        <f>AC196*J196</f>
        <v>0</v>
      </c>
      <c r="AF196" s="7" t="s">
        <v>4</v>
      </c>
      <c r="AG196" s="8" t="e">
        <f t="shared" si="268"/>
        <v>#VALUE!</v>
      </c>
      <c r="AH196" s="8" t="e">
        <f t="shared" si="268"/>
        <v>#VALUE!</v>
      </c>
      <c r="AI196" s="8" t="e">
        <f t="shared" si="268"/>
        <v>#VALUE!</v>
      </c>
      <c r="AJ196" s="8" t="e">
        <f t="shared" si="227"/>
        <v>#VALUE!</v>
      </c>
      <c r="AK196" s="9" t="s">
        <v>4</v>
      </c>
      <c r="AL196" s="7" t="e">
        <f>SUM(AF196:AK196)</f>
        <v>#VALUE!</v>
      </c>
      <c r="AM196" s="99" t="e">
        <f>AL196*K196</f>
        <v>#VALUE!</v>
      </c>
      <c r="AN196" s="7" t="s">
        <v>4</v>
      </c>
      <c r="AO196" s="8">
        <v>0</v>
      </c>
      <c r="AP196" s="8">
        <v>0</v>
      </c>
      <c r="AQ196" s="8">
        <v>0</v>
      </c>
      <c r="AR196" s="8">
        <v>0</v>
      </c>
      <c r="AS196" s="9" t="s">
        <v>4</v>
      </c>
      <c r="AT196" s="72">
        <f>SUM(AN196:AS196)</f>
        <v>0</v>
      </c>
      <c r="AU196" s="99">
        <f>AT196*J196</f>
        <v>0</v>
      </c>
      <c r="AV196" s="7" t="s">
        <v>4</v>
      </c>
      <c r="AW196" s="8">
        <v>0</v>
      </c>
      <c r="AX196" s="8">
        <v>0</v>
      </c>
      <c r="AY196" s="8">
        <v>0</v>
      </c>
      <c r="AZ196" s="8">
        <v>0</v>
      </c>
      <c r="BA196" s="9" t="s">
        <v>4</v>
      </c>
      <c r="BB196" s="72">
        <f>SUM(AV196:BA196)</f>
        <v>0</v>
      </c>
      <c r="BC196" s="102">
        <f>BB196*J196</f>
        <v>0</v>
      </c>
      <c r="BD196" s="94"/>
      <c r="BE196" s="11"/>
      <c r="BF196" s="11"/>
      <c r="BG196" s="11"/>
      <c r="BH196" s="11"/>
      <c r="BI196" s="104"/>
      <c r="BJ196" s="106">
        <f t="shared" si="228"/>
        <v>0</v>
      </c>
      <c r="BK196" s="84">
        <f>SUMIF(наличие!E:E,E196,наличие!G:G)</f>
        <v>0</v>
      </c>
      <c r="BL196" s="85">
        <f>AT196*N196</f>
        <v>0</v>
      </c>
      <c r="BM196" s="85">
        <f>BB196*N196</f>
        <v>0</v>
      </c>
      <c r="BN196" s="111">
        <f>SUMIF(BP:BP,E196,BW:BW)</f>
        <v>0</v>
      </c>
    </row>
    <row r="197" spans="1:66" s="10" customFormat="1" ht="144" customHeight="1" x14ac:dyDescent="0.25">
      <c r="A197" s="11">
        <v>194</v>
      </c>
      <c r="B197" s="11" t="s">
        <v>3427</v>
      </c>
      <c r="C197" s="11" t="s">
        <v>4113</v>
      </c>
      <c r="D197" s="107">
        <v>81810</v>
      </c>
      <c r="E197" s="108" t="s">
        <v>4307</v>
      </c>
      <c r="F197" s="109" t="s">
        <v>1883</v>
      </c>
      <c r="G197" s="11" t="s">
        <v>4662</v>
      </c>
      <c r="H197" s="69"/>
      <c r="I197" s="14"/>
      <c r="J197" s="44">
        <v>23.86</v>
      </c>
      <c r="K197" s="64">
        <f t="shared" si="206"/>
        <v>27.438999999999997</v>
      </c>
      <c r="L197" s="123">
        <f>SUMIF(price!A:A,E197,price!D:D)</f>
        <v>0</v>
      </c>
      <c r="M197" s="124"/>
      <c r="N197" s="20">
        <f t="shared" si="247"/>
        <v>0</v>
      </c>
      <c r="O197" s="16">
        <f t="shared" si="248"/>
        <v>-1</v>
      </c>
      <c r="P197" s="116">
        <f t="shared" si="249"/>
        <v>0</v>
      </c>
      <c r="Q197" s="21">
        <f t="shared" si="265"/>
        <v>0</v>
      </c>
      <c r="R197" s="16">
        <f t="shared" si="250"/>
        <v>-1</v>
      </c>
      <c r="S197" s="22">
        <f t="shared" si="251"/>
        <v>0</v>
      </c>
      <c r="T197" s="27">
        <v>2304</v>
      </c>
      <c r="U197" s="21">
        <f t="shared" si="252"/>
        <v>0</v>
      </c>
      <c r="V197" s="189">
        <f t="shared" si="253"/>
        <v>-1</v>
      </c>
      <c r="W197" s="196" t="s">
        <v>4</v>
      </c>
      <c r="X197" s="191" t="s">
        <v>4451</v>
      </c>
      <c r="Y197" s="191" t="s">
        <v>4451</v>
      </c>
      <c r="Z197" s="191" t="s">
        <v>4451</v>
      </c>
      <c r="AA197" s="191" t="s">
        <v>4451</v>
      </c>
      <c r="AB197" s="197" t="s">
        <v>4451</v>
      </c>
      <c r="AC197" s="190">
        <f t="shared" si="254"/>
        <v>0</v>
      </c>
      <c r="AD197" s="73">
        <f t="shared" si="266"/>
        <v>0</v>
      </c>
      <c r="AF197" s="7" t="s">
        <v>4</v>
      </c>
      <c r="AG197" s="8" t="e">
        <f t="shared" si="255"/>
        <v>#VALUE!</v>
      </c>
      <c r="AH197" s="8" t="e">
        <f t="shared" si="256"/>
        <v>#VALUE!</v>
      </c>
      <c r="AI197" s="8" t="e">
        <f t="shared" si="257"/>
        <v>#VALUE!</v>
      </c>
      <c r="AJ197" s="8" t="e">
        <f t="shared" si="227"/>
        <v>#VALUE!</v>
      </c>
      <c r="AK197" s="9" t="s">
        <v>4</v>
      </c>
      <c r="AL197" s="7" t="e">
        <f t="shared" si="258"/>
        <v>#VALUE!</v>
      </c>
      <c r="AM197" s="99" t="e">
        <f t="shared" si="259"/>
        <v>#VALUE!</v>
      </c>
      <c r="AN197" s="7" t="s">
        <v>4</v>
      </c>
      <c r="AO197" s="8">
        <v>0</v>
      </c>
      <c r="AP197" s="8">
        <v>0</v>
      </c>
      <c r="AQ197" s="8">
        <v>0</v>
      </c>
      <c r="AR197" s="8">
        <v>0</v>
      </c>
      <c r="AS197" s="9" t="s">
        <v>4</v>
      </c>
      <c r="AT197" s="72">
        <f t="shared" ref="AT197:AT207" si="269">SUM(AN197:AS197)</f>
        <v>0</v>
      </c>
      <c r="AU197" s="99">
        <f t="shared" si="267"/>
        <v>0</v>
      </c>
      <c r="AV197" s="7" t="s">
        <v>4</v>
      </c>
      <c r="AW197" s="8">
        <v>0</v>
      </c>
      <c r="AX197" s="8">
        <v>0</v>
      </c>
      <c r="AY197" s="8">
        <v>0</v>
      </c>
      <c r="AZ197" s="8">
        <v>0</v>
      </c>
      <c r="BA197" s="9" t="s">
        <v>4</v>
      </c>
      <c r="BB197" s="72">
        <f t="shared" si="260"/>
        <v>0</v>
      </c>
      <c r="BC197" s="102">
        <f t="shared" si="204"/>
        <v>0</v>
      </c>
      <c r="BD197" s="94"/>
      <c r="BE197" s="11"/>
      <c r="BF197" s="11"/>
      <c r="BG197" s="11">
        <v>1</v>
      </c>
      <c r="BH197" s="11"/>
      <c r="BI197" s="104"/>
      <c r="BJ197" s="106">
        <f t="shared" si="228"/>
        <v>1</v>
      </c>
      <c r="BK197" s="84">
        <f>SUMIF(наличие!E:E,E197,наличие!G:G)</f>
        <v>0</v>
      </c>
      <c r="BL197" s="85">
        <f t="shared" si="261"/>
        <v>0</v>
      </c>
      <c r="BM197" s="85">
        <f t="shared" si="262"/>
        <v>0</v>
      </c>
      <c r="BN197" s="111">
        <f>SUMIF(BP:BP,E197,BW:BW)</f>
        <v>0</v>
      </c>
    </row>
    <row r="198" spans="1:66" s="10" customFormat="1" ht="108.4" customHeight="1" x14ac:dyDescent="0.25">
      <c r="A198" s="11">
        <v>195</v>
      </c>
      <c r="B198" s="11" t="s">
        <v>3427</v>
      </c>
      <c r="C198" s="11" t="s">
        <v>4113</v>
      </c>
      <c r="D198" s="107">
        <v>81810</v>
      </c>
      <c r="E198" s="108" t="s">
        <v>4307</v>
      </c>
      <c r="F198" s="109" t="s">
        <v>4391</v>
      </c>
      <c r="G198" s="11" t="s">
        <v>4663</v>
      </c>
      <c r="H198" s="69"/>
      <c r="I198" s="14"/>
      <c r="J198" s="44">
        <v>23.86</v>
      </c>
      <c r="K198" s="64">
        <f t="shared" si="206"/>
        <v>27.438999999999997</v>
      </c>
      <c r="L198" s="123">
        <f>SUMIF(price!A:A,E198,price!D:D)</f>
        <v>0</v>
      </c>
      <c r="M198" s="124"/>
      <c r="N198" s="20">
        <f t="shared" si="247"/>
        <v>0</v>
      </c>
      <c r="O198" s="16">
        <f t="shared" si="248"/>
        <v>-1</v>
      </c>
      <c r="P198" s="116">
        <f t="shared" si="249"/>
        <v>0</v>
      </c>
      <c r="Q198" s="21">
        <f t="shared" si="265"/>
        <v>0</v>
      </c>
      <c r="R198" s="16">
        <f t="shared" si="250"/>
        <v>-1</v>
      </c>
      <c r="S198" s="22">
        <f t="shared" si="251"/>
        <v>0</v>
      </c>
      <c r="T198" s="27">
        <v>2304</v>
      </c>
      <c r="U198" s="21">
        <f t="shared" si="252"/>
        <v>0</v>
      </c>
      <c r="V198" s="189">
        <f t="shared" si="253"/>
        <v>-1</v>
      </c>
      <c r="W198" s="196" t="s">
        <v>4</v>
      </c>
      <c r="X198" s="191" t="s">
        <v>4451</v>
      </c>
      <c r="Y198" s="191" t="s">
        <v>4451</v>
      </c>
      <c r="Z198" s="191" t="s">
        <v>4451</v>
      </c>
      <c r="AA198" s="191" t="s">
        <v>4451</v>
      </c>
      <c r="AB198" s="197" t="s">
        <v>4451</v>
      </c>
      <c r="AC198" s="190">
        <f t="shared" si="254"/>
        <v>0</v>
      </c>
      <c r="AD198" s="73">
        <f t="shared" si="266"/>
        <v>0</v>
      </c>
      <c r="AF198" s="7" t="s">
        <v>4</v>
      </c>
      <c r="AG198" s="8" t="e">
        <f t="shared" si="255"/>
        <v>#VALUE!</v>
      </c>
      <c r="AH198" s="8" t="e">
        <f t="shared" si="256"/>
        <v>#VALUE!</v>
      </c>
      <c r="AI198" s="8" t="e">
        <f t="shared" si="257"/>
        <v>#VALUE!</v>
      </c>
      <c r="AJ198" s="8" t="e">
        <f t="shared" si="227"/>
        <v>#VALUE!</v>
      </c>
      <c r="AK198" s="9" t="s">
        <v>4</v>
      </c>
      <c r="AL198" s="7" t="e">
        <f t="shared" si="258"/>
        <v>#VALUE!</v>
      </c>
      <c r="AM198" s="99" t="e">
        <f t="shared" si="259"/>
        <v>#VALUE!</v>
      </c>
      <c r="AN198" s="7" t="s">
        <v>4</v>
      </c>
      <c r="AO198" s="8">
        <v>0</v>
      </c>
      <c r="AP198" s="8">
        <v>0</v>
      </c>
      <c r="AQ198" s="8">
        <v>0</v>
      </c>
      <c r="AR198" s="8">
        <v>0</v>
      </c>
      <c r="AS198" s="9" t="s">
        <v>4</v>
      </c>
      <c r="AT198" s="72">
        <f t="shared" si="269"/>
        <v>0</v>
      </c>
      <c r="AU198" s="99">
        <f t="shared" si="267"/>
        <v>0</v>
      </c>
      <c r="AV198" s="7" t="s">
        <v>4</v>
      </c>
      <c r="AW198" s="8">
        <v>0</v>
      </c>
      <c r="AX198" s="8">
        <v>0</v>
      </c>
      <c r="AY198" s="8">
        <v>0</v>
      </c>
      <c r="AZ198" s="8">
        <v>0</v>
      </c>
      <c r="BA198" s="9" t="s">
        <v>4</v>
      </c>
      <c r="BB198" s="72">
        <f t="shared" si="260"/>
        <v>0</v>
      </c>
      <c r="BC198" s="102">
        <f t="shared" si="204"/>
        <v>0</v>
      </c>
      <c r="BD198" s="94"/>
      <c r="BE198" s="11"/>
      <c r="BF198" s="11">
        <v>2</v>
      </c>
      <c r="BG198" s="11">
        <v>2</v>
      </c>
      <c r="BH198" s="11">
        <v>1</v>
      </c>
      <c r="BI198" s="104"/>
      <c r="BJ198" s="106">
        <f t="shared" ref="BJ198:BJ207" si="270">SUM(BD198:BI198)</f>
        <v>5</v>
      </c>
      <c r="BK198" s="84">
        <f>SUMIF(наличие!E:E,E198,наличие!G:G)</f>
        <v>0</v>
      </c>
      <c r="BL198" s="85">
        <f t="shared" si="261"/>
        <v>0</v>
      </c>
      <c r="BM198" s="85">
        <f t="shared" si="262"/>
        <v>0</v>
      </c>
      <c r="BN198" s="111">
        <f>SUMIF(BP:BP,E198,BW:BW)</f>
        <v>0</v>
      </c>
    </row>
    <row r="199" spans="1:66" s="10" customFormat="1" ht="103.35" customHeight="1" x14ac:dyDescent="0.25">
      <c r="A199" s="11">
        <v>196</v>
      </c>
      <c r="B199" s="11" t="s">
        <v>3427</v>
      </c>
      <c r="C199" s="11" t="s">
        <v>4113</v>
      </c>
      <c r="D199" s="107">
        <v>81810</v>
      </c>
      <c r="E199" s="108" t="s">
        <v>4307</v>
      </c>
      <c r="F199" s="109" t="s">
        <v>4411</v>
      </c>
      <c r="G199" s="11" t="s">
        <v>4664</v>
      </c>
      <c r="H199" s="69"/>
      <c r="I199" s="14"/>
      <c r="J199" s="44">
        <v>23.86</v>
      </c>
      <c r="K199" s="64">
        <f t="shared" si="206"/>
        <v>27.438999999999997</v>
      </c>
      <c r="L199" s="123">
        <f>SUMIF(price!A:A,E199,price!D:D)</f>
        <v>0</v>
      </c>
      <c r="M199" s="124"/>
      <c r="N199" s="20">
        <f t="shared" si="247"/>
        <v>0</v>
      </c>
      <c r="O199" s="16">
        <f t="shared" si="248"/>
        <v>-1</v>
      </c>
      <c r="P199" s="116">
        <f t="shared" si="249"/>
        <v>0</v>
      </c>
      <c r="Q199" s="21">
        <f t="shared" si="265"/>
        <v>0</v>
      </c>
      <c r="R199" s="16">
        <f t="shared" si="250"/>
        <v>-1</v>
      </c>
      <c r="S199" s="22">
        <f t="shared" si="251"/>
        <v>0</v>
      </c>
      <c r="T199" s="27">
        <v>2304</v>
      </c>
      <c r="U199" s="21">
        <f t="shared" si="252"/>
        <v>0</v>
      </c>
      <c r="V199" s="189">
        <f t="shared" si="253"/>
        <v>-1</v>
      </c>
      <c r="W199" s="196" t="s">
        <v>4</v>
      </c>
      <c r="X199" s="191" t="s">
        <v>4451</v>
      </c>
      <c r="Y199" s="191" t="s">
        <v>4451</v>
      </c>
      <c r="Z199" s="191" t="s">
        <v>4451</v>
      </c>
      <c r="AA199" s="191" t="s">
        <v>4451</v>
      </c>
      <c r="AB199" s="197" t="s">
        <v>4451</v>
      </c>
      <c r="AC199" s="190">
        <f t="shared" si="254"/>
        <v>0</v>
      </c>
      <c r="AD199" s="73">
        <f t="shared" si="266"/>
        <v>0</v>
      </c>
      <c r="AF199" s="7" t="s">
        <v>4</v>
      </c>
      <c r="AG199" s="8" t="e">
        <f t="shared" si="255"/>
        <v>#VALUE!</v>
      </c>
      <c r="AH199" s="8" t="e">
        <f t="shared" si="256"/>
        <v>#VALUE!</v>
      </c>
      <c r="AI199" s="8" t="e">
        <f t="shared" si="257"/>
        <v>#VALUE!</v>
      </c>
      <c r="AJ199" s="8" t="e">
        <f t="shared" si="227"/>
        <v>#VALUE!</v>
      </c>
      <c r="AK199" s="9" t="s">
        <v>4</v>
      </c>
      <c r="AL199" s="7" t="e">
        <f t="shared" si="258"/>
        <v>#VALUE!</v>
      </c>
      <c r="AM199" s="99" t="e">
        <f t="shared" si="259"/>
        <v>#VALUE!</v>
      </c>
      <c r="AN199" s="7" t="s">
        <v>4</v>
      </c>
      <c r="AO199" s="8">
        <v>0</v>
      </c>
      <c r="AP199" s="8">
        <v>1</v>
      </c>
      <c r="AQ199" s="8">
        <v>1</v>
      </c>
      <c r="AR199" s="8">
        <v>1</v>
      </c>
      <c r="AS199" s="9" t="s">
        <v>4</v>
      </c>
      <c r="AT199" s="72">
        <f t="shared" si="269"/>
        <v>3</v>
      </c>
      <c r="AU199" s="99">
        <f t="shared" si="267"/>
        <v>71.58</v>
      </c>
      <c r="AV199" s="7" t="s">
        <v>4</v>
      </c>
      <c r="AW199" s="8">
        <v>0</v>
      </c>
      <c r="AX199" s="8">
        <v>1</v>
      </c>
      <c r="AY199" s="8">
        <v>1</v>
      </c>
      <c r="AZ199" s="8">
        <v>1</v>
      </c>
      <c r="BA199" s="9" t="s">
        <v>4</v>
      </c>
      <c r="BB199" s="72">
        <f t="shared" si="260"/>
        <v>3</v>
      </c>
      <c r="BC199" s="102">
        <f t="shared" ref="BC199:BC266" si="271">BB199*J199</f>
        <v>71.58</v>
      </c>
      <c r="BD199" s="94"/>
      <c r="BE199" s="11"/>
      <c r="BF199" s="11"/>
      <c r="BG199" s="11">
        <v>4</v>
      </c>
      <c r="BH199" s="11">
        <v>1</v>
      </c>
      <c r="BI199" s="104"/>
      <c r="BJ199" s="106">
        <f t="shared" si="270"/>
        <v>5</v>
      </c>
      <c r="BK199" s="84">
        <f>SUMIF(наличие!E:E,E199,наличие!G:G)</f>
        <v>0</v>
      </c>
      <c r="BL199" s="85">
        <f t="shared" si="261"/>
        <v>0</v>
      </c>
      <c r="BM199" s="85">
        <f t="shared" si="262"/>
        <v>0</v>
      </c>
      <c r="BN199" s="111">
        <f>SUMIF(BP:BP,E199,BW:BW)</f>
        <v>0</v>
      </c>
    </row>
    <row r="200" spans="1:66" s="10" customFormat="1" ht="144" customHeight="1" x14ac:dyDescent="0.25">
      <c r="A200" s="11">
        <v>197</v>
      </c>
      <c r="B200" s="11" t="s">
        <v>3427</v>
      </c>
      <c r="C200" s="11" t="s">
        <v>4113</v>
      </c>
      <c r="D200" s="107">
        <v>81810</v>
      </c>
      <c r="E200" s="108" t="s">
        <v>4307</v>
      </c>
      <c r="F200" s="109" t="s">
        <v>4379</v>
      </c>
      <c r="G200" s="11" t="s">
        <v>4665</v>
      </c>
      <c r="H200" s="29"/>
      <c r="I200" s="14"/>
      <c r="J200" s="44">
        <v>23.86</v>
      </c>
      <c r="K200" s="64">
        <f>J200*1.15</f>
        <v>27.438999999999997</v>
      </c>
      <c r="L200" s="123">
        <f>SUMIF(price!A:A,E200,price!D:D)</f>
        <v>0</v>
      </c>
      <c r="M200" s="124"/>
      <c r="N200" s="20">
        <f>M200*$K$1</f>
        <v>0</v>
      </c>
      <c r="O200" s="16">
        <f>(M200-K200)/K200</f>
        <v>-1</v>
      </c>
      <c r="P200" s="116">
        <f>ROUND(M200*0.55,1)</f>
        <v>0</v>
      </c>
      <c r="Q200" s="21">
        <f>P200*$I$1</f>
        <v>0</v>
      </c>
      <c r="R200" s="16">
        <f>(P200-K200)/K200</f>
        <v>-1</v>
      </c>
      <c r="S200" s="22">
        <f>ROUND(P200*0.8,1)</f>
        <v>0</v>
      </c>
      <c r="T200" s="27">
        <v>2304</v>
      </c>
      <c r="U200" s="21">
        <f>S200*$I$1</f>
        <v>0</v>
      </c>
      <c r="V200" s="189">
        <f>(S200-K200)/K200</f>
        <v>-1</v>
      </c>
      <c r="W200" s="196" t="s">
        <v>4</v>
      </c>
      <c r="X200" s="191" t="s">
        <v>4451</v>
      </c>
      <c r="Y200" s="191" t="s">
        <v>4451</v>
      </c>
      <c r="Z200" s="191" t="s">
        <v>4451</v>
      </c>
      <c r="AA200" s="191" t="s">
        <v>4451</v>
      </c>
      <c r="AB200" s="197" t="s">
        <v>4451</v>
      </c>
      <c r="AC200" s="190">
        <f>SUM(W200:AB200)</f>
        <v>0</v>
      </c>
      <c r="AD200" s="73">
        <f>AC200*J200</f>
        <v>0</v>
      </c>
      <c r="AF200" s="7" t="s">
        <v>4</v>
      </c>
      <c r="AG200" s="8" t="e">
        <f t="shared" ref="AG200:AJ203" si="272">BE200+X200-AO200-AW200</f>
        <v>#VALUE!</v>
      </c>
      <c r="AH200" s="8" t="e">
        <f t="shared" si="272"/>
        <v>#VALUE!</v>
      </c>
      <c r="AI200" s="8" t="e">
        <f t="shared" si="272"/>
        <v>#VALUE!</v>
      </c>
      <c r="AJ200" s="8" t="e">
        <f t="shared" si="272"/>
        <v>#VALUE!</v>
      </c>
      <c r="AK200" s="9" t="s">
        <v>4</v>
      </c>
      <c r="AL200" s="7" t="e">
        <f>SUM(AF200:AK200)</f>
        <v>#VALUE!</v>
      </c>
      <c r="AM200" s="99" t="e">
        <f>AL200*K200</f>
        <v>#VALUE!</v>
      </c>
      <c r="AN200" s="7" t="s">
        <v>4</v>
      </c>
      <c r="AO200" s="8">
        <v>0</v>
      </c>
      <c r="AP200" s="8">
        <v>1</v>
      </c>
      <c r="AQ200" s="8">
        <v>1</v>
      </c>
      <c r="AR200" s="8">
        <v>0</v>
      </c>
      <c r="AS200" s="9" t="s">
        <v>4</v>
      </c>
      <c r="AT200" s="72">
        <f>SUM(AN200:AS200)</f>
        <v>2</v>
      </c>
      <c r="AU200" s="99">
        <f>AT200*J200</f>
        <v>47.72</v>
      </c>
      <c r="AV200" s="7" t="s">
        <v>4</v>
      </c>
      <c r="AW200" s="8">
        <v>0</v>
      </c>
      <c r="AX200" s="8">
        <v>0</v>
      </c>
      <c r="AY200" s="8">
        <v>0</v>
      </c>
      <c r="AZ200" s="8">
        <v>0</v>
      </c>
      <c r="BA200" s="9" t="s">
        <v>4</v>
      </c>
      <c r="BB200" s="72">
        <f>SUM(AV200:BA200)</f>
        <v>0</v>
      </c>
      <c r="BC200" s="102">
        <f>BB200*J200</f>
        <v>0</v>
      </c>
      <c r="BD200" s="94"/>
      <c r="BE200" s="11">
        <v>2</v>
      </c>
      <c r="BF200" s="11">
        <v>4</v>
      </c>
      <c r="BG200" s="11">
        <v>4</v>
      </c>
      <c r="BH200" s="11">
        <v>2</v>
      </c>
      <c r="BI200" s="104"/>
      <c r="BJ200" s="106">
        <f>SUM(BD200:BI200)</f>
        <v>12</v>
      </c>
      <c r="BK200" s="84">
        <f>SUMIF(наличие!E:E,E200,наличие!G:G)</f>
        <v>0</v>
      </c>
      <c r="BL200" s="85">
        <f>AT200*N200</f>
        <v>0</v>
      </c>
      <c r="BM200" s="85">
        <f>BB200*N200</f>
        <v>0</v>
      </c>
      <c r="BN200" s="111">
        <f>SUMIF(BP:BP,E200,BW:BW)</f>
        <v>0</v>
      </c>
    </row>
    <row r="201" spans="1:66" s="10" customFormat="1" ht="144" customHeight="1" x14ac:dyDescent="0.25">
      <c r="A201" s="11">
        <v>198</v>
      </c>
      <c r="B201" s="11" t="s">
        <v>3427</v>
      </c>
      <c r="C201" s="11" t="s">
        <v>4113</v>
      </c>
      <c r="D201" s="107">
        <v>81810</v>
      </c>
      <c r="E201" s="108" t="s">
        <v>4307</v>
      </c>
      <c r="F201" s="109" t="s">
        <v>1882</v>
      </c>
      <c r="G201" s="11" t="s">
        <v>4666</v>
      </c>
      <c r="H201" s="29"/>
      <c r="I201" s="14"/>
      <c r="J201" s="44">
        <v>23.86</v>
      </c>
      <c r="K201" s="64">
        <f>J201*1.15</f>
        <v>27.438999999999997</v>
      </c>
      <c r="L201" s="123">
        <f>SUMIF(price!A:A,E201,price!D:D)</f>
        <v>0</v>
      </c>
      <c r="M201" s="124"/>
      <c r="N201" s="20">
        <f>M201*$K$1</f>
        <v>0</v>
      </c>
      <c r="O201" s="16">
        <f>(M201-K201)/K201</f>
        <v>-1</v>
      </c>
      <c r="P201" s="116">
        <f>ROUND(M201*0.55,1)</f>
        <v>0</v>
      </c>
      <c r="Q201" s="21">
        <f>P201*$I$1</f>
        <v>0</v>
      </c>
      <c r="R201" s="16">
        <f>(P201-K201)/K201</f>
        <v>-1</v>
      </c>
      <c r="S201" s="22">
        <f>ROUND(P201*0.8,1)</f>
        <v>0</v>
      </c>
      <c r="T201" s="27">
        <v>2304</v>
      </c>
      <c r="U201" s="21">
        <f>S201*$I$1</f>
        <v>0</v>
      </c>
      <c r="V201" s="189">
        <f>(S201-K201)/K201</f>
        <v>-1</v>
      </c>
      <c r="W201" s="196" t="s">
        <v>4</v>
      </c>
      <c r="X201" s="191" t="s">
        <v>4451</v>
      </c>
      <c r="Y201" s="191" t="s">
        <v>4451</v>
      </c>
      <c r="Z201" s="191" t="s">
        <v>4451</v>
      </c>
      <c r="AA201" s="191" t="s">
        <v>4451</v>
      </c>
      <c r="AB201" s="197" t="s">
        <v>4451</v>
      </c>
      <c r="AC201" s="190">
        <f>SUM(W201:AB201)</f>
        <v>0</v>
      </c>
      <c r="AD201" s="73">
        <f>AC201*J201</f>
        <v>0</v>
      </c>
      <c r="AF201" s="7" t="s">
        <v>4</v>
      </c>
      <c r="AG201" s="8" t="e">
        <f t="shared" si="272"/>
        <v>#VALUE!</v>
      </c>
      <c r="AH201" s="8" t="e">
        <f t="shared" si="272"/>
        <v>#VALUE!</v>
      </c>
      <c r="AI201" s="8" t="e">
        <f t="shared" si="272"/>
        <v>#VALUE!</v>
      </c>
      <c r="AJ201" s="8" t="e">
        <f t="shared" si="272"/>
        <v>#VALUE!</v>
      </c>
      <c r="AK201" s="9" t="s">
        <v>4</v>
      </c>
      <c r="AL201" s="7" t="e">
        <f>SUM(AF201:AK201)</f>
        <v>#VALUE!</v>
      </c>
      <c r="AM201" s="99" t="e">
        <f>AL201*K201</f>
        <v>#VALUE!</v>
      </c>
      <c r="AN201" s="7" t="s">
        <v>4</v>
      </c>
      <c r="AO201" s="8">
        <v>1</v>
      </c>
      <c r="AP201" s="8">
        <v>1</v>
      </c>
      <c r="AQ201" s="8">
        <v>1</v>
      </c>
      <c r="AR201" s="8">
        <v>1</v>
      </c>
      <c r="AS201" s="9" t="s">
        <v>4</v>
      </c>
      <c r="AT201" s="72">
        <f>SUM(AN201:AS201)</f>
        <v>4</v>
      </c>
      <c r="AU201" s="99">
        <f>AT201*J201</f>
        <v>95.44</v>
      </c>
      <c r="AV201" s="7" t="s">
        <v>4</v>
      </c>
      <c r="AW201" s="8">
        <v>0</v>
      </c>
      <c r="AX201" s="8">
        <v>1</v>
      </c>
      <c r="AY201" s="8">
        <v>1</v>
      </c>
      <c r="AZ201" s="8">
        <v>0</v>
      </c>
      <c r="BA201" s="9" t="s">
        <v>4</v>
      </c>
      <c r="BB201" s="72">
        <f>SUM(AV201:BA201)</f>
        <v>2</v>
      </c>
      <c r="BC201" s="102">
        <f>BB201*J201</f>
        <v>47.72</v>
      </c>
      <c r="BD201" s="94"/>
      <c r="BE201" s="11">
        <v>2</v>
      </c>
      <c r="BF201" s="11">
        <v>3</v>
      </c>
      <c r="BG201" s="11">
        <v>3</v>
      </c>
      <c r="BH201" s="11"/>
      <c r="BI201" s="104"/>
      <c r="BJ201" s="106">
        <f>SUM(BD201:BI201)</f>
        <v>8</v>
      </c>
      <c r="BK201" s="84">
        <f>SUMIF(наличие!E:E,E201,наличие!G:G)</f>
        <v>0</v>
      </c>
      <c r="BL201" s="85">
        <f>AT201*N201</f>
        <v>0</v>
      </c>
      <c r="BM201" s="85">
        <f>BB201*N201</f>
        <v>0</v>
      </c>
      <c r="BN201" s="111">
        <f>SUMIF(BP:BP,E201,BW:BW)</f>
        <v>0</v>
      </c>
    </row>
    <row r="202" spans="1:66" s="10" customFormat="1" ht="144" customHeight="1" x14ac:dyDescent="0.25">
      <c r="A202" s="11">
        <v>199</v>
      </c>
      <c r="B202" s="11" t="s">
        <v>3427</v>
      </c>
      <c r="C202" s="11" t="s">
        <v>4114</v>
      </c>
      <c r="D202" s="107" t="s">
        <v>4210</v>
      </c>
      <c r="E202" s="108" t="s">
        <v>4308</v>
      </c>
      <c r="F202" s="109" t="s">
        <v>5</v>
      </c>
      <c r="G202" s="11" t="s">
        <v>4667</v>
      </c>
      <c r="H202" s="29"/>
      <c r="I202" s="14"/>
      <c r="J202" s="44">
        <v>23.94</v>
      </c>
      <c r="K202" s="64">
        <f>J202*1.15</f>
        <v>27.530999999999999</v>
      </c>
      <c r="L202" s="123">
        <f>SUMIF(price!A:A,E202,price!D:D)</f>
        <v>0</v>
      </c>
      <c r="M202" s="124"/>
      <c r="N202" s="20">
        <f>M202*$K$1</f>
        <v>0</v>
      </c>
      <c r="O202" s="16">
        <f>(M202-K202)/K202</f>
        <v>-1</v>
      </c>
      <c r="P202" s="116">
        <f>ROUND(M202*0.55,1)</f>
        <v>0</v>
      </c>
      <c r="Q202" s="21">
        <f>P202*$I$1</f>
        <v>0</v>
      </c>
      <c r="R202" s="16">
        <f>(P202-K202)/K202</f>
        <v>-1</v>
      </c>
      <c r="S202" s="22">
        <f>ROUND(P202*0.8,1)</f>
        <v>0</v>
      </c>
      <c r="T202" s="27">
        <v>2304</v>
      </c>
      <c r="U202" s="21">
        <f>S202*$I$1</f>
        <v>0</v>
      </c>
      <c r="V202" s="189">
        <f>(S202-K202)/K202</f>
        <v>-1</v>
      </c>
      <c r="W202" s="196" t="s">
        <v>4</v>
      </c>
      <c r="X202" s="191" t="s">
        <v>4451</v>
      </c>
      <c r="Y202" s="191" t="s">
        <v>4451</v>
      </c>
      <c r="Z202" s="191" t="s">
        <v>4451</v>
      </c>
      <c r="AA202" s="191" t="s">
        <v>4451</v>
      </c>
      <c r="AB202" s="197" t="s">
        <v>4</v>
      </c>
      <c r="AC202" s="190">
        <f>SUM(W202:AB202)</f>
        <v>0</v>
      </c>
      <c r="AD202" s="73">
        <f>AC202*J202</f>
        <v>0</v>
      </c>
      <c r="AF202" s="7" t="s">
        <v>4</v>
      </c>
      <c r="AG202" s="8" t="e">
        <f t="shared" si="272"/>
        <v>#VALUE!</v>
      </c>
      <c r="AH202" s="8" t="e">
        <f t="shared" si="272"/>
        <v>#VALUE!</v>
      </c>
      <c r="AI202" s="8" t="e">
        <f t="shared" si="272"/>
        <v>#VALUE!</v>
      </c>
      <c r="AJ202" s="8" t="e">
        <f t="shared" si="272"/>
        <v>#VALUE!</v>
      </c>
      <c r="AK202" s="9" t="s">
        <v>4</v>
      </c>
      <c r="AL202" s="7" t="e">
        <f>SUM(AF202:AK202)</f>
        <v>#VALUE!</v>
      </c>
      <c r="AM202" s="99" t="e">
        <f>AL202*K202</f>
        <v>#VALUE!</v>
      </c>
      <c r="AN202" s="7" t="s">
        <v>4</v>
      </c>
      <c r="AO202" s="8">
        <v>1</v>
      </c>
      <c r="AP202" s="8">
        <v>1</v>
      </c>
      <c r="AQ202" s="8">
        <v>1</v>
      </c>
      <c r="AR202" s="8">
        <v>1</v>
      </c>
      <c r="AS202" s="9" t="s">
        <v>4</v>
      </c>
      <c r="AT202" s="72">
        <f>SUM(AN202:AS202)</f>
        <v>4</v>
      </c>
      <c r="AU202" s="99">
        <f>AT202*J202</f>
        <v>95.76</v>
      </c>
      <c r="AV202" s="7" t="s">
        <v>4</v>
      </c>
      <c r="AW202" s="8">
        <v>0</v>
      </c>
      <c r="AX202" s="8">
        <v>0</v>
      </c>
      <c r="AY202" s="8">
        <v>0</v>
      </c>
      <c r="AZ202" s="8">
        <v>0</v>
      </c>
      <c r="BA202" s="9" t="s">
        <v>4</v>
      </c>
      <c r="BB202" s="72">
        <f>SUM(AV202:BA202)</f>
        <v>0</v>
      </c>
      <c r="BC202" s="102">
        <f>BB202*J202</f>
        <v>0</v>
      </c>
      <c r="BD202" s="94"/>
      <c r="BE202" s="11">
        <v>1</v>
      </c>
      <c r="BF202" s="11">
        <v>2</v>
      </c>
      <c r="BG202" s="11">
        <v>1</v>
      </c>
      <c r="BH202" s="11">
        <v>1</v>
      </c>
      <c r="BI202" s="104"/>
      <c r="BJ202" s="106">
        <f>SUM(BD202:BI202)</f>
        <v>5</v>
      </c>
      <c r="BK202" s="84">
        <f>SUMIF(наличие!E:E,E202,наличие!G:G)</f>
        <v>0</v>
      </c>
      <c r="BL202" s="85">
        <f>AT202*N202</f>
        <v>0</v>
      </c>
      <c r="BM202" s="85">
        <f>BB202*N202</f>
        <v>0</v>
      </c>
      <c r="BN202" s="111">
        <f>SUMIF(BP:BP,E202,BW:BW)</f>
        <v>0</v>
      </c>
    </row>
    <row r="203" spans="1:66" s="10" customFormat="1" ht="144" customHeight="1" x14ac:dyDescent="0.25">
      <c r="A203" s="11">
        <v>200</v>
      </c>
      <c r="B203" s="11" t="s">
        <v>3427</v>
      </c>
      <c r="C203" s="11" t="s">
        <v>4114</v>
      </c>
      <c r="D203" s="107" t="s">
        <v>4210</v>
      </c>
      <c r="E203" s="108" t="s">
        <v>4308</v>
      </c>
      <c r="F203" s="109" t="s">
        <v>8</v>
      </c>
      <c r="G203" s="11" t="s">
        <v>4668</v>
      </c>
      <c r="H203" s="29"/>
      <c r="I203" s="14"/>
      <c r="J203" s="44">
        <v>23.94</v>
      </c>
      <c r="K203" s="64">
        <f>J203*1.15</f>
        <v>27.530999999999999</v>
      </c>
      <c r="L203" s="123">
        <f>SUMIF(price!A:A,E203,price!D:D)</f>
        <v>0</v>
      </c>
      <c r="M203" s="124"/>
      <c r="N203" s="20">
        <f>M203*$K$1</f>
        <v>0</v>
      </c>
      <c r="O203" s="16">
        <f>(M203-K203)/K203</f>
        <v>-1</v>
      </c>
      <c r="P203" s="116">
        <f>ROUND(M203*0.55,1)</f>
        <v>0</v>
      </c>
      <c r="Q203" s="21">
        <f>P203*$I$1</f>
        <v>0</v>
      </c>
      <c r="R203" s="16">
        <f>(P203-K203)/K203</f>
        <v>-1</v>
      </c>
      <c r="S203" s="22">
        <f>ROUND(P203*0.8,1)</f>
        <v>0</v>
      </c>
      <c r="T203" s="27">
        <v>2304</v>
      </c>
      <c r="U203" s="21">
        <f>S203*$I$1</f>
        <v>0</v>
      </c>
      <c r="V203" s="189">
        <f>(S203-K203)/K203</f>
        <v>-1</v>
      </c>
      <c r="W203" s="196" t="s">
        <v>4</v>
      </c>
      <c r="X203" s="191" t="s">
        <v>4451</v>
      </c>
      <c r="Y203" s="191" t="s">
        <v>4451</v>
      </c>
      <c r="Z203" s="191" t="s">
        <v>4451</v>
      </c>
      <c r="AA203" s="191" t="s">
        <v>4451</v>
      </c>
      <c r="AB203" s="197" t="s">
        <v>4</v>
      </c>
      <c r="AC203" s="190">
        <f>SUM(W203:AB203)</f>
        <v>0</v>
      </c>
      <c r="AD203" s="73">
        <f>AC203*J203</f>
        <v>0</v>
      </c>
      <c r="AF203" s="7" t="s">
        <v>4</v>
      </c>
      <c r="AG203" s="8" t="e">
        <f t="shared" si="272"/>
        <v>#VALUE!</v>
      </c>
      <c r="AH203" s="8" t="e">
        <f t="shared" si="272"/>
        <v>#VALUE!</v>
      </c>
      <c r="AI203" s="8" t="e">
        <f t="shared" si="272"/>
        <v>#VALUE!</v>
      </c>
      <c r="AJ203" s="8" t="e">
        <f t="shared" si="272"/>
        <v>#VALUE!</v>
      </c>
      <c r="AK203" s="9" t="s">
        <v>4</v>
      </c>
      <c r="AL203" s="7" t="e">
        <f>SUM(AF203:AK203)</f>
        <v>#VALUE!</v>
      </c>
      <c r="AM203" s="99" t="e">
        <f>AL203*K203</f>
        <v>#VALUE!</v>
      </c>
      <c r="AN203" s="7" t="s">
        <v>4</v>
      </c>
      <c r="AO203" s="8">
        <v>1</v>
      </c>
      <c r="AP203" s="8">
        <v>2</v>
      </c>
      <c r="AQ203" s="8">
        <v>2</v>
      </c>
      <c r="AR203" s="8">
        <v>1</v>
      </c>
      <c r="AS203" s="9" t="s">
        <v>4</v>
      </c>
      <c r="AT203" s="72">
        <f>SUM(AN203:AS203)</f>
        <v>6</v>
      </c>
      <c r="AU203" s="99">
        <f>AT203*J203</f>
        <v>143.64000000000001</v>
      </c>
      <c r="AV203" s="7" t="s">
        <v>4</v>
      </c>
      <c r="AW203" s="8">
        <v>0</v>
      </c>
      <c r="AX203" s="8">
        <v>1</v>
      </c>
      <c r="AY203" s="8">
        <v>1</v>
      </c>
      <c r="AZ203" s="8">
        <v>0</v>
      </c>
      <c r="BA203" s="9" t="s">
        <v>4</v>
      </c>
      <c r="BB203" s="72">
        <f>SUM(AV203:BA203)</f>
        <v>2</v>
      </c>
      <c r="BC203" s="102">
        <f>BB203*J203</f>
        <v>47.88</v>
      </c>
      <c r="BD203" s="94"/>
      <c r="BE203" s="11">
        <v>1</v>
      </c>
      <c r="BF203" s="11">
        <v>1</v>
      </c>
      <c r="BG203" s="11">
        <v>3</v>
      </c>
      <c r="BH203" s="11">
        <v>1</v>
      </c>
      <c r="BI203" s="104"/>
      <c r="BJ203" s="106">
        <f>SUM(BD203:BI203)</f>
        <v>6</v>
      </c>
      <c r="BK203" s="84">
        <f>SUMIF(наличие!E:E,E203,наличие!G:G)</f>
        <v>0</v>
      </c>
      <c r="BL203" s="85">
        <f>AT203*N203</f>
        <v>0</v>
      </c>
      <c r="BM203" s="85">
        <f>BB203*N203</f>
        <v>0</v>
      </c>
      <c r="BN203" s="111">
        <f>SUMIF(BP:BP,E203,BW:BW)</f>
        <v>0</v>
      </c>
    </row>
    <row r="204" spans="1:66" s="10" customFormat="1" ht="144" customHeight="1" x14ac:dyDescent="0.25">
      <c r="A204" s="11">
        <v>201</v>
      </c>
      <c r="B204" s="11" t="s">
        <v>3427</v>
      </c>
      <c r="C204" s="11" t="s">
        <v>4114</v>
      </c>
      <c r="D204" s="107" t="s">
        <v>4210</v>
      </c>
      <c r="E204" s="108" t="s">
        <v>4308</v>
      </c>
      <c r="F204" s="109" t="s">
        <v>4373</v>
      </c>
      <c r="G204" s="11" t="s">
        <v>4669</v>
      </c>
      <c r="H204" s="69"/>
      <c r="I204" s="14"/>
      <c r="J204" s="44">
        <v>23.94</v>
      </c>
      <c r="K204" s="64">
        <f t="shared" si="206"/>
        <v>27.530999999999999</v>
      </c>
      <c r="L204" s="123">
        <f>SUMIF(price!A:A,E204,price!D:D)</f>
        <v>0</v>
      </c>
      <c r="M204" s="124"/>
      <c r="N204" s="20">
        <f t="shared" si="247"/>
        <v>0</v>
      </c>
      <c r="O204" s="16">
        <f t="shared" si="248"/>
        <v>-1</v>
      </c>
      <c r="P204" s="116">
        <f t="shared" si="249"/>
        <v>0</v>
      </c>
      <c r="Q204" s="21">
        <f t="shared" si="265"/>
        <v>0</v>
      </c>
      <c r="R204" s="16">
        <f t="shared" si="250"/>
        <v>-1</v>
      </c>
      <c r="S204" s="22">
        <f t="shared" si="251"/>
        <v>0</v>
      </c>
      <c r="T204" s="27">
        <v>2304</v>
      </c>
      <c r="U204" s="21">
        <f t="shared" si="252"/>
        <v>0</v>
      </c>
      <c r="V204" s="189">
        <f t="shared" si="253"/>
        <v>-1</v>
      </c>
      <c r="W204" s="196" t="s">
        <v>4</v>
      </c>
      <c r="X204" s="191" t="s">
        <v>4451</v>
      </c>
      <c r="Y204" s="191" t="s">
        <v>4451</v>
      </c>
      <c r="Z204" s="191" t="s">
        <v>4451</v>
      </c>
      <c r="AA204" s="191" t="s">
        <v>4451</v>
      </c>
      <c r="AB204" s="197" t="s">
        <v>4</v>
      </c>
      <c r="AC204" s="190">
        <f t="shared" si="254"/>
        <v>0</v>
      </c>
      <c r="AD204" s="73">
        <f t="shared" si="266"/>
        <v>0</v>
      </c>
      <c r="AF204" s="7" t="s">
        <v>4</v>
      </c>
      <c r="AG204" s="8" t="e">
        <f t="shared" si="255"/>
        <v>#VALUE!</v>
      </c>
      <c r="AH204" s="8" t="e">
        <f t="shared" si="256"/>
        <v>#VALUE!</v>
      </c>
      <c r="AI204" s="8" t="e">
        <f t="shared" si="257"/>
        <v>#VALUE!</v>
      </c>
      <c r="AJ204" s="8" t="e">
        <f>BH204+AA204-AR204-AZ204</f>
        <v>#VALUE!</v>
      </c>
      <c r="AK204" s="9" t="s">
        <v>4</v>
      </c>
      <c r="AL204" s="7" t="e">
        <f t="shared" si="258"/>
        <v>#VALUE!</v>
      </c>
      <c r="AM204" s="99" t="e">
        <f t="shared" si="259"/>
        <v>#VALUE!</v>
      </c>
      <c r="AN204" s="7" t="s">
        <v>4</v>
      </c>
      <c r="AO204" s="8">
        <v>1</v>
      </c>
      <c r="AP204" s="8">
        <v>2</v>
      </c>
      <c r="AQ204" s="8">
        <v>2</v>
      </c>
      <c r="AR204" s="8">
        <v>1</v>
      </c>
      <c r="AS204" s="9" t="s">
        <v>4</v>
      </c>
      <c r="AT204" s="72">
        <f t="shared" si="269"/>
        <v>6</v>
      </c>
      <c r="AU204" s="99">
        <f t="shared" si="267"/>
        <v>143.64000000000001</v>
      </c>
      <c r="AV204" s="7" t="s">
        <v>4</v>
      </c>
      <c r="AW204" s="8">
        <v>1</v>
      </c>
      <c r="AX204" s="8">
        <v>2</v>
      </c>
      <c r="AY204" s="8">
        <v>2</v>
      </c>
      <c r="AZ204" s="8">
        <v>1</v>
      </c>
      <c r="BA204" s="9" t="s">
        <v>4</v>
      </c>
      <c r="BB204" s="72">
        <f t="shared" si="260"/>
        <v>6</v>
      </c>
      <c r="BC204" s="102">
        <f t="shared" si="271"/>
        <v>143.64000000000001</v>
      </c>
      <c r="BD204" s="94"/>
      <c r="BE204" s="11"/>
      <c r="BF204" s="11">
        <v>1</v>
      </c>
      <c r="BG204" s="11">
        <v>2</v>
      </c>
      <c r="BH204" s="11">
        <v>1</v>
      </c>
      <c r="BI204" s="104"/>
      <c r="BJ204" s="106">
        <f t="shared" si="270"/>
        <v>4</v>
      </c>
      <c r="BK204" s="84">
        <f>SUMIF(наличие!E:E,E204,наличие!G:G)</f>
        <v>0</v>
      </c>
      <c r="BL204" s="85">
        <f t="shared" si="261"/>
        <v>0</v>
      </c>
      <c r="BM204" s="85">
        <f t="shared" si="262"/>
        <v>0</v>
      </c>
      <c r="BN204" s="111">
        <f>SUMIF(BP:BP,E204,BW:BW)</f>
        <v>0</v>
      </c>
    </row>
    <row r="205" spans="1:66" s="10" customFormat="1" ht="144" customHeight="1" x14ac:dyDescent="0.25">
      <c r="A205" s="11">
        <v>202</v>
      </c>
      <c r="B205" s="11" t="s">
        <v>3427</v>
      </c>
      <c r="C205" s="11" t="s">
        <v>4115</v>
      </c>
      <c r="D205" s="107" t="s">
        <v>4211</v>
      </c>
      <c r="E205" s="108" t="s">
        <v>4309</v>
      </c>
      <c r="F205" s="109" t="s">
        <v>5</v>
      </c>
      <c r="G205" s="11" t="s">
        <v>4670</v>
      </c>
      <c r="H205" s="69"/>
      <c r="I205" s="14"/>
      <c r="J205" s="44">
        <v>24.1</v>
      </c>
      <c r="K205" s="64">
        <f t="shared" si="206"/>
        <v>27.715</v>
      </c>
      <c r="L205" s="123">
        <f>SUMIF(price!A:A,E205,price!D:D)</f>
        <v>0</v>
      </c>
      <c r="M205" s="124"/>
      <c r="N205" s="20">
        <f t="shared" si="247"/>
        <v>0</v>
      </c>
      <c r="O205" s="16">
        <f t="shared" si="248"/>
        <v>-1</v>
      </c>
      <c r="P205" s="116">
        <f t="shared" si="249"/>
        <v>0</v>
      </c>
      <c r="Q205" s="21">
        <f t="shared" si="265"/>
        <v>0</v>
      </c>
      <c r="R205" s="16">
        <f t="shared" si="250"/>
        <v>-1</v>
      </c>
      <c r="S205" s="22">
        <f t="shared" si="251"/>
        <v>0</v>
      </c>
      <c r="T205" s="27">
        <v>2304</v>
      </c>
      <c r="U205" s="21">
        <f t="shared" si="252"/>
        <v>0</v>
      </c>
      <c r="V205" s="189">
        <f t="shared" si="253"/>
        <v>-1</v>
      </c>
      <c r="W205" s="196" t="s">
        <v>4</v>
      </c>
      <c r="X205" s="191" t="s">
        <v>4451</v>
      </c>
      <c r="Y205" s="191" t="s">
        <v>4451</v>
      </c>
      <c r="Z205" s="191" t="s">
        <v>4451</v>
      </c>
      <c r="AA205" s="191" t="s">
        <v>4451</v>
      </c>
      <c r="AB205" s="197" t="s">
        <v>4</v>
      </c>
      <c r="AC205" s="190">
        <f t="shared" si="254"/>
        <v>0</v>
      </c>
      <c r="AD205" s="73">
        <f t="shared" si="266"/>
        <v>0</v>
      </c>
      <c r="AF205" s="7" t="s">
        <v>4</v>
      </c>
      <c r="AG205" s="8" t="e">
        <f t="shared" si="255"/>
        <v>#VALUE!</v>
      </c>
      <c r="AH205" s="8" t="e">
        <f t="shared" si="256"/>
        <v>#VALUE!</v>
      </c>
      <c r="AI205" s="8" t="e">
        <f t="shared" si="257"/>
        <v>#VALUE!</v>
      </c>
      <c r="AJ205" s="8" t="e">
        <f>BH205+AA205-AR205-AZ205</f>
        <v>#VALUE!</v>
      </c>
      <c r="AK205" s="9" t="s">
        <v>4</v>
      </c>
      <c r="AL205" s="7" t="e">
        <f t="shared" si="258"/>
        <v>#VALUE!</v>
      </c>
      <c r="AM205" s="99" t="e">
        <f t="shared" si="259"/>
        <v>#VALUE!</v>
      </c>
      <c r="AN205" s="7" t="s">
        <v>4</v>
      </c>
      <c r="AO205" s="8">
        <v>1</v>
      </c>
      <c r="AP205" s="8">
        <v>3</v>
      </c>
      <c r="AQ205" s="8">
        <v>3</v>
      </c>
      <c r="AR205" s="8">
        <v>1</v>
      </c>
      <c r="AS205" s="9" t="s">
        <v>4</v>
      </c>
      <c r="AT205" s="72">
        <f t="shared" si="269"/>
        <v>8</v>
      </c>
      <c r="AU205" s="99">
        <f t="shared" si="267"/>
        <v>192.8</v>
      </c>
      <c r="AV205" s="7" t="s">
        <v>4</v>
      </c>
      <c r="AW205" s="8">
        <v>1</v>
      </c>
      <c r="AX205" s="8">
        <v>3</v>
      </c>
      <c r="AY205" s="8">
        <v>3</v>
      </c>
      <c r="AZ205" s="8">
        <v>1</v>
      </c>
      <c r="BA205" s="9" t="s">
        <v>4</v>
      </c>
      <c r="BB205" s="72">
        <f t="shared" si="260"/>
        <v>8</v>
      </c>
      <c r="BC205" s="102">
        <f t="shared" si="271"/>
        <v>192.8</v>
      </c>
      <c r="BD205" s="94"/>
      <c r="BE205" s="11">
        <v>1</v>
      </c>
      <c r="BF205" s="11">
        <v>0</v>
      </c>
      <c r="BG205" s="11">
        <v>7</v>
      </c>
      <c r="BH205" s="11">
        <v>5</v>
      </c>
      <c r="BI205" s="104"/>
      <c r="BJ205" s="106">
        <f t="shared" si="270"/>
        <v>13</v>
      </c>
      <c r="BK205" s="84">
        <f>SUMIF(наличие!E:E,E205,наличие!G:G)</f>
        <v>0</v>
      </c>
      <c r="BL205" s="85">
        <f t="shared" si="261"/>
        <v>0</v>
      </c>
      <c r="BM205" s="85">
        <f t="shared" si="262"/>
        <v>0</v>
      </c>
      <c r="BN205" s="111">
        <f>SUMIF(BP:BP,E205,BW:BW)</f>
        <v>0</v>
      </c>
    </row>
    <row r="206" spans="1:66" s="10" customFormat="1" ht="144" customHeight="1" x14ac:dyDescent="0.25">
      <c r="A206" s="11">
        <v>203</v>
      </c>
      <c r="B206" s="11" t="s">
        <v>3427</v>
      </c>
      <c r="C206" s="11" t="s">
        <v>4115</v>
      </c>
      <c r="D206" s="107" t="s">
        <v>4211</v>
      </c>
      <c r="E206" s="108" t="s">
        <v>4309</v>
      </c>
      <c r="F206" s="109" t="s">
        <v>4375</v>
      </c>
      <c r="G206" s="11" t="s">
        <v>4671</v>
      </c>
      <c r="H206" s="69"/>
      <c r="I206" s="14"/>
      <c r="J206" s="44">
        <v>24.1</v>
      </c>
      <c r="K206" s="64">
        <f t="shared" si="206"/>
        <v>27.715</v>
      </c>
      <c r="L206" s="123">
        <f>SUMIF(price!A:A,E206,price!D:D)</f>
        <v>0</v>
      </c>
      <c r="M206" s="124"/>
      <c r="N206" s="20">
        <f t="shared" si="247"/>
        <v>0</v>
      </c>
      <c r="O206" s="16">
        <f t="shared" si="248"/>
        <v>-1</v>
      </c>
      <c r="P206" s="116">
        <f t="shared" si="249"/>
        <v>0</v>
      </c>
      <c r="Q206" s="21">
        <f t="shared" si="265"/>
        <v>0</v>
      </c>
      <c r="R206" s="16">
        <f t="shared" si="250"/>
        <v>-1</v>
      </c>
      <c r="S206" s="22">
        <f t="shared" si="251"/>
        <v>0</v>
      </c>
      <c r="T206" s="27">
        <v>2304</v>
      </c>
      <c r="U206" s="21">
        <f t="shared" si="252"/>
        <v>0</v>
      </c>
      <c r="V206" s="189">
        <f t="shared" si="253"/>
        <v>-1</v>
      </c>
      <c r="W206" s="196" t="s">
        <v>4</v>
      </c>
      <c r="X206" s="191" t="s">
        <v>4451</v>
      </c>
      <c r="Y206" s="191" t="s">
        <v>4451</v>
      </c>
      <c r="Z206" s="191" t="s">
        <v>4451</v>
      </c>
      <c r="AA206" s="191" t="s">
        <v>4451</v>
      </c>
      <c r="AB206" s="197" t="s">
        <v>4</v>
      </c>
      <c r="AC206" s="190">
        <f t="shared" si="254"/>
        <v>0</v>
      </c>
      <c r="AD206" s="73">
        <f t="shared" si="266"/>
        <v>0</v>
      </c>
      <c r="AF206" s="7" t="s">
        <v>4</v>
      </c>
      <c r="AG206" s="8" t="e">
        <f t="shared" ref="AG206:AJ207" si="273">BE206+X206-AO206-AW206</f>
        <v>#VALUE!</v>
      </c>
      <c r="AH206" s="8" t="e">
        <f t="shared" si="273"/>
        <v>#VALUE!</v>
      </c>
      <c r="AI206" s="8" t="e">
        <f t="shared" si="273"/>
        <v>#VALUE!</v>
      </c>
      <c r="AJ206" s="8" t="e">
        <f t="shared" si="273"/>
        <v>#VALUE!</v>
      </c>
      <c r="AK206" s="9" t="s">
        <v>4</v>
      </c>
      <c r="AL206" s="7" t="e">
        <f t="shared" si="258"/>
        <v>#VALUE!</v>
      </c>
      <c r="AM206" s="99" t="e">
        <f t="shared" si="259"/>
        <v>#VALUE!</v>
      </c>
      <c r="AN206" s="7" t="s">
        <v>4</v>
      </c>
      <c r="AO206" s="8">
        <v>1</v>
      </c>
      <c r="AP206" s="8">
        <v>2</v>
      </c>
      <c r="AQ206" s="8">
        <v>2</v>
      </c>
      <c r="AR206" s="8">
        <v>1</v>
      </c>
      <c r="AS206" s="9" t="s">
        <v>4</v>
      </c>
      <c r="AT206" s="72">
        <f t="shared" si="269"/>
        <v>6</v>
      </c>
      <c r="AU206" s="99">
        <f t="shared" si="267"/>
        <v>144.60000000000002</v>
      </c>
      <c r="AV206" s="7" t="s">
        <v>4</v>
      </c>
      <c r="AW206" s="8">
        <v>1</v>
      </c>
      <c r="AX206" s="8">
        <v>2</v>
      </c>
      <c r="AY206" s="8">
        <v>2</v>
      </c>
      <c r="AZ206" s="8">
        <v>2</v>
      </c>
      <c r="BA206" s="9" t="s">
        <v>4</v>
      </c>
      <c r="BB206" s="72">
        <f t="shared" si="260"/>
        <v>7</v>
      </c>
      <c r="BC206" s="102">
        <f t="shared" si="271"/>
        <v>168.70000000000002</v>
      </c>
      <c r="BD206" s="94"/>
      <c r="BE206" s="11">
        <v>1</v>
      </c>
      <c r="BF206" s="11">
        <v>2</v>
      </c>
      <c r="BG206" s="11">
        <v>6</v>
      </c>
      <c r="BH206" s="11">
        <v>3</v>
      </c>
      <c r="BI206" s="104"/>
      <c r="BJ206" s="106">
        <f t="shared" si="270"/>
        <v>12</v>
      </c>
      <c r="BK206" s="84">
        <f>SUMIF(наличие!E:E,E206,наличие!G:G)</f>
        <v>0</v>
      </c>
      <c r="BL206" s="85">
        <f t="shared" si="261"/>
        <v>0</v>
      </c>
      <c r="BM206" s="85">
        <f t="shared" si="262"/>
        <v>0</v>
      </c>
      <c r="BN206" s="111">
        <f>SUMIF(BP:BP,E206,BW:BW)</f>
        <v>0</v>
      </c>
    </row>
    <row r="207" spans="1:66" s="10" customFormat="1" ht="144" customHeight="1" x14ac:dyDescent="0.25">
      <c r="A207" s="11">
        <v>204</v>
      </c>
      <c r="B207" s="11" t="s">
        <v>3427</v>
      </c>
      <c r="C207" s="11" t="s">
        <v>4115</v>
      </c>
      <c r="D207" s="107" t="s">
        <v>4211</v>
      </c>
      <c r="E207" s="108" t="s">
        <v>4309</v>
      </c>
      <c r="F207" s="109" t="s">
        <v>7</v>
      </c>
      <c r="G207" s="11" t="s">
        <v>4672</v>
      </c>
      <c r="H207" s="69"/>
      <c r="I207" s="14"/>
      <c r="J207" s="44">
        <v>24.1</v>
      </c>
      <c r="K207" s="64">
        <f t="shared" si="206"/>
        <v>27.715</v>
      </c>
      <c r="L207" s="123">
        <f>SUMIF(price!A:A,E207,price!D:D)</f>
        <v>0</v>
      </c>
      <c r="M207" s="124"/>
      <c r="N207" s="20">
        <f t="shared" si="247"/>
        <v>0</v>
      </c>
      <c r="O207" s="16">
        <f t="shared" si="248"/>
        <v>-1</v>
      </c>
      <c r="P207" s="116">
        <f t="shared" si="249"/>
        <v>0</v>
      </c>
      <c r="Q207" s="21">
        <f t="shared" si="265"/>
        <v>0</v>
      </c>
      <c r="R207" s="16">
        <f t="shared" si="250"/>
        <v>-1</v>
      </c>
      <c r="S207" s="22">
        <f t="shared" si="251"/>
        <v>0</v>
      </c>
      <c r="T207" s="27">
        <v>2304</v>
      </c>
      <c r="U207" s="21">
        <f t="shared" si="252"/>
        <v>0</v>
      </c>
      <c r="V207" s="189">
        <f t="shared" si="253"/>
        <v>-1</v>
      </c>
      <c r="W207" s="196" t="s">
        <v>4</v>
      </c>
      <c r="X207" s="191" t="s">
        <v>4451</v>
      </c>
      <c r="Y207" s="191" t="s">
        <v>4451</v>
      </c>
      <c r="Z207" s="191" t="s">
        <v>4451</v>
      </c>
      <c r="AA207" s="191" t="s">
        <v>4451</v>
      </c>
      <c r="AB207" s="197" t="s">
        <v>4</v>
      </c>
      <c r="AC207" s="190">
        <f t="shared" si="254"/>
        <v>0</v>
      </c>
      <c r="AD207" s="73">
        <f t="shared" si="266"/>
        <v>0</v>
      </c>
      <c r="AF207" s="7" t="s">
        <v>4</v>
      </c>
      <c r="AG207" s="8" t="e">
        <f t="shared" si="273"/>
        <v>#VALUE!</v>
      </c>
      <c r="AH207" s="8" t="e">
        <f t="shared" si="273"/>
        <v>#VALUE!</v>
      </c>
      <c r="AI207" s="8" t="e">
        <f t="shared" si="273"/>
        <v>#VALUE!</v>
      </c>
      <c r="AJ207" s="8" t="e">
        <f t="shared" si="273"/>
        <v>#VALUE!</v>
      </c>
      <c r="AK207" s="9" t="s">
        <v>4</v>
      </c>
      <c r="AL207" s="7" t="e">
        <f t="shared" si="258"/>
        <v>#VALUE!</v>
      </c>
      <c r="AM207" s="99" t="e">
        <f t="shared" si="259"/>
        <v>#VALUE!</v>
      </c>
      <c r="AN207" s="7" t="s">
        <v>4</v>
      </c>
      <c r="AO207" s="8">
        <v>1</v>
      </c>
      <c r="AP207" s="8">
        <v>2</v>
      </c>
      <c r="AQ207" s="8">
        <v>2</v>
      </c>
      <c r="AR207" s="8">
        <v>1</v>
      </c>
      <c r="AS207" s="9" t="s">
        <v>4</v>
      </c>
      <c r="AT207" s="72">
        <f t="shared" si="269"/>
        <v>6</v>
      </c>
      <c r="AU207" s="99">
        <f t="shared" si="267"/>
        <v>144.60000000000002</v>
      </c>
      <c r="AV207" s="7" t="s">
        <v>4</v>
      </c>
      <c r="AW207" s="8">
        <v>1</v>
      </c>
      <c r="AX207" s="8">
        <v>1</v>
      </c>
      <c r="AY207" s="8">
        <v>1</v>
      </c>
      <c r="AZ207" s="8">
        <v>0</v>
      </c>
      <c r="BA207" s="9" t="s">
        <v>4</v>
      </c>
      <c r="BB207" s="72">
        <f t="shared" si="260"/>
        <v>3</v>
      </c>
      <c r="BC207" s="102">
        <f t="shared" si="271"/>
        <v>72.300000000000011</v>
      </c>
      <c r="BD207" s="94"/>
      <c r="BE207" s="11">
        <v>1</v>
      </c>
      <c r="BF207" s="11">
        <v>1</v>
      </c>
      <c r="BG207" s="11">
        <v>3</v>
      </c>
      <c r="BH207" s="11">
        <v>4</v>
      </c>
      <c r="BI207" s="104"/>
      <c r="BJ207" s="106">
        <f t="shared" si="270"/>
        <v>9</v>
      </c>
      <c r="BK207" s="84">
        <f>SUMIF(наличие!E:E,E207,наличие!G:G)</f>
        <v>0</v>
      </c>
      <c r="BL207" s="85">
        <f t="shared" si="261"/>
        <v>0</v>
      </c>
      <c r="BM207" s="85">
        <f t="shared" si="262"/>
        <v>0</v>
      </c>
      <c r="BN207" s="111">
        <f>SUMIF(BP:BP,E207,BW:BW)</f>
        <v>0</v>
      </c>
    </row>
    <row r="208" spans="1:66" s="10" customFormat="1" ht="144" customHeight="1" x14ac:dyDescent="0.25">
      <c r="A208" s="11">
        <v>205</v>
      </c>
      <c r="B208" s="11" t="s">
        <v>3427</v>
      </c>
      <c r="C208" s="11" t="s">
        <v>4116</v>
      </c>
      <c r="D208" s="107" t="s">
        <v>4212</v>
      </c>
      <c r="E208" s="108" t="s">
        <v>4310</v>
      </c>
      <c r="F208" s="109" t="s">
        <v>5</v>
      </c>
      <c r="G208" s="11" t="s">
        <v>4673</v>
      </c>
      <c r="H208" s="29"/>
      <c r="I208" s="15"/>
      <c r="J208" s="44">
        <v>26.56</v>
      </c>
      <c r="K208" s="64">
        <f t="shared" ref="K208:K268" si="274">J208*1.15</f>
        <v>30.543999999999997</v>
      </c>
      <c r="L208" s="123">
        <f>SUMIF(price!A:A,E208,price!D:D)</f>
        <v>0</v>
      </c>
      <c r="M208" s="124"/>
      <c r="N208" s="20">
        <f t="shared" ref="N208:N244" si="275">M208*$K$1</f>
        <v>0</v>
      </c>
      <c r="O208" s="16">
        <f t="shared" ref="O208:O231" si="276">(M208-K208)/K208</f>
        <v>-1</v>
      </c>
      <c r="P208" s="116">
        <f t="shared" ref="P208:P232" si="277">ROUND(M208*0.55,1)</f>
        <v>0</v>
      </c>
      <c r="Q208" s="21">
        <f t="shared" ref="Q208:Q244" si="278">P208*$I$1</f>
        <v>0</v>
      </c>
      <c r="R208" s="16">
        <f t="shared" ref="R208:R231" si="279">(P208-K208)/K208</f>
        <v>-1</v>
      </c>
      <c r="S208" s="22">
        <f t="shared" ref="S208:S232" si="280">ROUND(P208*0.8,1)</f>
        <v>0</v>
      </c>
      <c r="T208" s="27">
        <v>1351</v>
      </c>
      <c r="U208" s="21">
        <f t="shared" ref="U208:U244" si="281">S208*$I$1</f>
        <v>0</v>
      </c>
      <c r="V208" s="189">
        <f t="shared" ref="V208:V231" si="282">(S208-K208)/K208</f>
        <v>-1</v>
      </c>
      <c r="W208" s="196" t="s">
        <v>4</v>
      </c>
      <c r="X208" s="191" t="s">
        <v>4451</v>
      </c>
      <c r="Y208" s="191" t="s">
        <v>4451</v>
      </c>
      <c r="Z208" s="191" t="s">
        <v>4451</v>
      </c>
      <c r="AA208" s="191" t="s">
        <v>4451</v>
      </c>
      <c r="AB208" s="197" t="s">
        <v>4</v>
      </c>
      <c r="AC208" s="190">
        <f t="shared" si="254"/>
        <v>0</v>
      </c>
      <c r="AD208" s="73">
        <f t="shared" si="266"/>
        <v>0</v>
      </c>
      <c r="AF208" s="7" t="s">
        <v>4</v>
      </c>
      <c r="AG208" s="8" t="e">
        <f>BE208+X208-AO208-AW208</f>
        <v>#VALUE!</v>
      </c>
      <c r="AH208" s="8" t="e">
        <f>BF208+Y208-AP208-AX208</f>
        <v>#VALUE!</v>
      </c>
      <c r="AI208" s="8" t="e">
        <f>BG208+Z208-AQ208-AY208</f>
        <v>#VALUE!</v>
      </c>
      <c r="AJ208" s="8" t="e">
        <f t="shared" ref="AJ208:AJ231" si="283">BH208+AA208-AR208-AZ208</f>
        <v>#VALUE!</v>
      </c>
      <c r="AK208" s="9" t="e">
        <f t="shared" ref="AK208:AK247" si="284">BI208+AB208-AS208-BA208</f>
        <v>#VALUE!</v>
      </c>
      <c r="AL208" s="7" t="e">
        <f t="shared" ref="AL208:AL244" si="285">SUM(AF208:AK208)</f>
        <v>#VALUE!</v>
      </c>
      <c r="AM208" s="99" t="e">
        <f t="shared" ref="AM208:AM231" si="286">AL208*K208</f>
        <v>#VALUE!</v>
      </c>
      <c r="AN208" s="7" t="s">
        <v>4</v>
      </c>
      <c r="AO208" s="8">
        <v>0</v>
      </c>
      <c r="AP208" s="8">
        <v>0</v>
      </c>
      <c r="AQ208" s="8">
        <v>0</v>
      </c>
      <c r="AR208" s="8">
        <v>0</v>
      </c>
      <c r="AS208" s="9">
        <v>0</v>
      </c>
      <c r="AT208" s="72">
        <f t="shared" ref="AT208:AT230" si="287">SUM(AN208:AS208)</f>
        <v>0</v>
      </c>
      <c r="AU208" s="99">
        <f t="shared" si="267"/>
        <v>0</v>
      </c>
      <c r="AV208" s="7" t="s">
        <v>4</v>
      </c>
      <c r="AW208" s="8">
        <v>0</v>
      </c>
      <c r="AX208" s="8">
        <v>0</v>
      </c>
      <c r="AY208" s="8">
        <v>0</v>
      </c>
      <c r="AZ208" s="8">
        <v>0</v>
      </c>
      <c r="BA208" s="9">
        <v>0</v>
      </c>
      <c r="BB208" s="72">
        <f t="shared" ref="BB208:BB213" si="288">SUM(AV208:BA208)</f>
        <v>0</v>
      </c>
      <c r="BC208" s="102">
        <f t="shared" si="271"/>
        <v>0</v>
      </c>
      <c r="BD208" s="94"/>
      <c r="BE208" s="11"/>
      <c r="BF208" s="11"/>
      <c r="BG208" s="11"/>
      <c r="BH208" s="11"/>
      <c r="BI208" s="104"/>
      <c r="BJ208" s="106">
        <f t="shared" ref="BJ208:BJ213" si="289">SUM(BD208:BI208)</f>
        <v>0</v>
      </c>
      <c r="BK208" s="84">
        <f>SUMIF(наличие!E:E,E208,наличие!G:G)</f>
        <v>0</v>
      </c>
      <c r="BL208" s="85">
        <f t="shared" ref="BL208:BL231" si="290">AT208*N208</f>
        <v>0</v>
      </c>
      <c r="BM208" s="85">
        <f t="shared" ref="BM208:BM231" si="291">BB208*N208</f>
        <v>0</v>
      </c>
      <c r="BN208" s="111">
        <f>SUMIF(BP:BP,E208,BW:BW)</f>
        <v>0</v>
      </c>
    </row>
    <row r="209" spans="1:66" s="10" customFormat="1" ht="144" customHeight="1" x14ac:dyDescent="0.25">
      <c r="A209" s="11">
        <v>206</v>
      </c>
      <c r="B209" s="11" t="s">
        <v>3427</v>
      </c>
      <c r="C209" s="11" t="s">
        <v>4116</v>
      </c>
      <c r="D209" s="107" t="s">
        <v>4212</v>
      </c>
      <c r="E209" s="108" t="s">
        <v>4310</v>
      </c>
      <c r="F209" s="109" t="s">
        <v>4373</v>
      </c>
      <c r="G209" s="11" t="s">
        <v>4674</v>
      </c>
      <c r="H209" s="29"/>
      <c r="I209" s="15"/>
      <c r="J209" s="44">
        <v>26.56</v>
      </c>
      <c r="K209" s="64">
        <f t="shared" si="274"/>
        <v>30.543999999999997</v>
      </c>
      <c r="L209" s="123">
        <f>SUMIF(price!A:A,E209,price!D:D)</f>
        <v>0</v>
      </c>
      <c r="M209" s="124"/>
      <c r="N209" s="20">
        <f t="shared" si="275"/>
        <v>0</v>
      </c>
      <c r="O209" s="16">
        <f t="shared" si="276"/>
        <v>-1</v>
      </c>
      <c r="P209" s="116">
        <f t="shared" si="277"/>
        <v>0</v>
      </c>
      <c r="Q209" s="21">
        <f t="shared" si="278"/>
        <v>0</v>
      </c>
      <c r="R209" s="16">
        <f t="shared" si="279"/>
        <v>-1</v>
      </c>
      <c r="S209" s="22">
        <f t="shared" si="280"/>
        <v>0</v>
      </c>
      <c r="T209" s="27">
        <v>1351</v>
      </c>
      <c r="U209" s="21">
        <f t="shared" si="281"/>
        <v>0</v>
      </c>
      <c r="V209" s="189">
        <f t="shared" si="282"/>
        <v>-1</v>
      </c>
      <c r="W209" s="196" t="s">
        <v>4</v>
      </c>
      <c r="X209" s="191" t="s">
        <v>4451</v>
      </c>
      <c r="Y209" s="191" t="s">
        <v>4451</v>
      </c>
      <c r="Z209" s="191" t="s">
        <v>4451</v>
      </c>
      <c r="AA209" s="191" t="s">
        <v>4451</v>
      </c>
      <c r="AB209" s="197" t="s">
        <v>4</v>
      </c>
      <c r="AC209" s="190">
        <f t="shared" si="254"/>
        <v>0</v>
      </c>
      <c r="AD209" s="73">
        <f t="shared" si="266"/>
        <v>0</v>
      </c>
      <c r="AF209" s="7" t="s">
        <v>4</v>
      </c>
      <c r="AG209" s="8" t="e">
        <f t="shared" ref="AG209:AG244" si="292">BE209+X209-AO209-AW209</f>
        <v>#VALUE!</v>
      </c>
      <c r="AH209" s="8" t="e">
        <f t="shared" ref="AH209:AH234" si="293">BF209+Y209-AP209-AX209</f>
        <v>#VALUE!</v>
      </c>
      <c r="AI209" s="8" t="e">
        <f t="shared" ref="AI209:AI234" si="294">BG209+Z209-AQ209-AY209</f>
        <v>#VALUE!</v>
      </c>
      <c r="AJ209" s="8" t="e">
        <f t="shared" si="283"/>
        <v>#VALUE!</v>
      </c>
      <c r="AK209" s="9" t="e">
        <f t="shared" si="284"/>
        <v>#VALUE!</v>
      </c>
      <c r="AL209" s="7" t="e">
        <f t="shared" si="285"/>
        <v>#VALUE!</v>
      </c>
      <c r="AM209" s="99" t="e">
        <f t="shared" si="286"/>
        <v>#VALUE!</v>
      </c>
      <c r="AN209" s="7" t="s">
        <v>4</v>
      </c>
      <c r="AO209" s="8">
        <v>0</v>
      </c>
      <c r="AP209" s="8">
        <v>0</v>
      </c>
      <c r="AQ209" s="8">
        <v>0</v>
      </c>
      <c r="AR209" s="8">
        <v>0</v>
      </c>
      <c r="AS209" s="9">
        <v>0</v>
      </c>
      <c r="AT209" s="72">
        <f t="shared" si="287"/>
        <v>0</v>
      </c>
      <c r="AU209" s="99">
        <f t="shared" si="267"/>
        <v>0</v>
      </c>
      <c r="AV209" s="7" t="s">
        <v>4</v>
      </c>
      <c r="AW209" s="8">
        <v>0</v>
      </c>
      <c r="AX209" s="8">
        <v>0</v>
      </c>
      <c r="AY209" s="8">
        <v>0</v>
      </c>
      <c r="AZ209" s="8">
        <v>0</v>
      </c>
      <c r="BA209" s="9">
        <v>0</v>
      </c>
      <c r="BB209" s="72">
        <f t="shared" si="288"/>
        <v>0</v>
      </c>
      <c r="BC209" s="102">
        <f t="shared" si="271"/>
        <v>0</v>
      </c>
      <c r="BD209" s="94"/>
      <c r="BE209" s="11"/>
      <c r="BF209" s="11">
        <v>1</v>
      </c>
      <c r="BG209" s="11"/>
      <c r="BH209" s="11"/>
      <c r="BI209" s="104"/>
      <c r="BJ209" s="106">
        <f t="shared" si="289"/>
        <v>1</v>
      </c>
      <c r="BK209" s="84">
        <f>SUMIF(наличие!E:E,E209,наличие!G:G)</f>
        <v>0</v>
      </c>
      <c r="BL209" s="85">
        <f t="shared" si="290"/>
        <v>0</v>
      </c>
      <c r="BM209" s="85">
        <f t="shared" si="291"/>
        <v>0</v>
      </c>
      <c r="BN209" s="111">
        <f>SUMIF(BP:BP,E209,BW:BW)</f>
        <v>0</v>
      </c>
    </row>
    <row r="210" spans="1:66" s="10" customFormat="1" ht="144" customHeight="1" x14ac:dyDescent="0.25">
      <c r="A210" s="11">
        <v>207</v>
      </c>
      <c r="B210" s="11" t="s">
        <v>3427</v>
      </c>
      <c r="C210" s="11" t="s">
        <v>4117</v>
      </c>
      <c r="D210" s="107" t="s">
        <v>4213</v>
      </c>
      <c r="E210" s="108" t="s">
        <v>4311</v>
      </c>
      <c r="F210" s="109" t="s">
        <v>4403</v>
      </c>
      <c r="G210" s="11" t="s">
        <v>4675</v>
      </c>
      <c r="H210" s="29"/>
      <c r="I210" s="15"/>
      <c r="J210" s="44">
        <v>50.34</v>
      </c>
      <c r="K210" s="64">
        <f t="shared" si="274"/>
        <v>57.890999999999998</v>
      </c>
      <c r="L210" s="123">
        <f>SUMIF(price!A:A,E210,price!D:D)</f>
        <v>0</v>
      </c>
      <c r="M210" s="124"/>
      <c r="N210" s="20">
        <f t="shared" si="275"/>
        <v>0</v>
      </c>
      <c r="O210" s="16">
        <f t="shared" si="276"/>
        <v>-1</v>
      </c>
      <c r="P210" s="116">
        <f t="shared" si="277"/>
        <v>0</v>
      </c>
      <c r="Q210" s="21">
        <f t="shared" si="278"/>
        <v>0</v>
      </c>
      <c r="R210" s="16">
        <f t="shared" si="279"/>
        <v>-1</v>
      </c>
      <c r="S210" s="22">
        <f t="shared" si="280"/>
        <v>0</v>
      </c>
      <c r="T210" s="27">
        <v>1351</v>
      </c>
      <c r="U210" s="21">
        <f t="shared" si="281"/>
        <v>0</v>
      </c>
      <c r="V210" s="189">
        <f t="shared" si="282"/>
        <v>-1</v>
      </c>
      <c r="W210" s="196" t="s">
        <v>4</v>
      </c>
      <c r="X210" s="191" t="s">
        <v>4451</v>
      </c>
      <c r="Y210" s="191" t="s">
        <v>4451</v>
      </c>
      <c r="Z210" s="191" t="s">
        <v>4451</v>
      </c>
      <c r="AA210" s="191" t="s">
        <v>4451</v>
      </c>
      <c r="AB210" s="197" t="s">
        <v>4</v>
      </c>
      <c r="AC210" s="190">
        <f t="shared" si="254"/>
        <v>0</v>
      </c>
      <c r="AD210" s="73">
        <f t="shared" si="266"/>
        <v>0</v>
      </c>
      <c r="AF210" s="7" t="s">
        <v>4</v>
      </c>
      <c r="AG210" s="8" t="e">
        <f t="shared" si="292"/>
        <v>#VALUE!</v>
      </c>
      <c r="AH210" s="8" t="e">
        <f t="shared" si="293"/>
        <v>#VALUE!</v>
      </c>
      <c r="AI210" s="8" t="e">
        <f t="shared" si="294"/>
        <v>#VALUE!</v>
      </c>
      <c r="AJ210" s="8" t="e">
        <f t="shared" si="283"/>
        <v>#VALUE!</v>
      </c>
      <c r="AK210" s="9" t="e">
        <f t="shared" si="284"/>
        <v>#VALUE!</v>
      </c>
      <c r="AL210" s="7" t="e">
        <f t="shared" si="285"/>
        <v>#VALUE!</v>
      </c>
      <c r="AM210" s="99" t="e">
        <f t="shared" si="286"/>
        <v>#VALUE!</v>
      </c>
      <c r="AN210" s="7" t="s">
        <v>4</v>
      </c>
      <c r="AO210" s="8">
        <v>0</v>
      </c>
      <c r="AP210" s="8">
        <v>0</v>
      </c>
      <c r="AQ210" s="8">
        <v>0</v>
      </c>
      <c r="AR210" s="8">
        <v>0</v>
      </c>
      <c r="AS210" s="9">
        <v>0</v>
      </c>
      <c r="AT210" s="72">
        <f t="shared" si="287"/>
        <v>0</v>
      </c>
      <c r="AU210" s="99">
        <f t="shared" si="267"/>
        <v>0</v>
      </c>
      <c r="AV210" s="7" t="s">
        <v>4</v>
      </c>
      <c r="AW210" s="8">
        <v>0</v>
      </c>
      <c r="AX210" s="8">
        <v>0</v>
      </c>
      <c r="AY210" s="8">
        <v>0</v>
      </c>
      <c r="AZ210" s="8">
        <v>0</v>
      </c>
      <c r="BA210" s="9">
        <v>0</v>
      </c>
      <c r="BB210" s="72">
        <f t="shared" si="288"/>
        <v>0</v>
      </c>
      <c r="BC210" s="102">
        <f t="shared" si="271"/>
        <v>0</v>
      </c>
      <c r="BD210" s="94"/>
      <c r="BE210" s="11"/>
      <c r="BF210" s="11"/>
      <c r="BG210" s="11"/>
      <c r="BH210" s="11"/>
      <c r="BI210" s="104"/>
      <c r="BJ210" s="106">
        <f t="shared" si="289"/>
        <v>0</v>
      </c>
      <c r="BK210" s="84">
        <f>SUMIF(наличие!E:E,E210,наличие!G:G)</f>
        <v>0</v>
      </c>
      <c r="BL210" s="85">
        <f t="shared" si="290"/>
        <v>0</v>
      </c>
      <c r="BM210" s="85">
        <f t="shared" si="291"/>
        <v>0</v>
      </c>
      <c r="BN210" s="111">
        <f>SUMIF(BP:BP,E210,BW:BW)</f>
        <v>0</v>
      </c>
    </row>
    <row r="211" spans="1:66" s="10" customFormat="1" ht="144" customHeight="1" x14ac:dyDescent="0.25">
      <c r="A211" s="11">
        <v>208</v>
      </c>
      <c r="B211" s="11" t="s">
        <v>3427</v>
      </c>
      <c r="C211" s="11" t="s">
        <v>4117</v>
      </c>
      <c r="D211" s="107" t="s">
        <v>4213</v>
      </c>
      <c r="E211" s="108" t="s">
        <v>4311</v>
      </c>
      <c r="F211" s="109" t="s">
        <v>4373</v>
      </c>
      <c r="G211" s="11" t="s">
        <v>4676</v>
      </c>
      <c r="H211" s="29"/>
      <c r="I211" s="15"/>
      <c r="J211" s="44">
        <v>50.34</v>
      </c>
      <c r="K211" s="64">
        <f t="shared" si="274"/>
        <v>57.890999999999998</v>
      </c>
      <c r="L211" s="123">
        <f>SUMIF(price!A:A,E211,price!D:D)</f>
        <v>0</v>
      </c>
      <c r="M211" s="124"/>
      <c r="N211" s="20">
        <f t="shared" si="275"/>
        <v>0</v>
      </c>
      <c r="O211" s="16">
        <f t="shared" si="276"/>
        <v>-1</v>
      </c>
      <c r="P211" s="116">
        <f t="shared" si="277"/>
        <v>0</v>
      </c>
      <c r="Q211" s="21">
        <f t="shared" si="278"/>
        <v>0</v>
      </c>
      <c r="R211" s="16">
        <f t="shared" si="279"/>
        <v>-1</v>
      </c>
      <c r="S211" s="22">
        <f t="shared" si="280"/>
        <v>0</v>
      </c>
      <c r="T211" s="27">
        <v>1351</v>
      </c>
      <c r="U211" s="21">
        <f t="shared" si="281"/>
        <v>0</v>
      </c>
      <c r="V211" s="189">
        <f t="shared" si="282"/>
        <v>-1</v>
      </c>
      <c r="W211" s="196" t="s">
        <v>4</v>
      </c>
      <c r="X211" s="191" t="s">
        <v>4451</v>
      </c>
      <c r="Y211" s="191" t="s">
        <v>4451</v>
      </c>
      <c r="Z211" s="191" t="s">
        <v>4451</v>
      </c>
      <c r="AA211" s="191" t="s">
        <v>4451</v>
      </c>
      <c r="AB211" s="197" t="s">
        <v>4</v>
      </c>
      <c r="AC211" s="190">
        <f>SUM(W211:AB211)</f>
        <v>0</v>
      </c>
      <c r="AD211" s="73">
        <f t="shared" si="266"/>
        <v>0</v>
      </c>
      <c r="AF211" s="7" t="s">
        <v>4</v>
      </c>
      <c r="AG211" s="8" t="e">
        <f t="shared" si="292"/>
        <v>#VALUE!</v>
      </c>
      <c r="AH211" s="8" t="e">
        <f t="shared" si="293"/>
        <v>#VALUE!</v>
      </c>
      <c r="AI211" s="8" t="e">
        <f t="shared" si="294"/>
        <v>#VALUE!</v>
      </c>
      <c r="AJ211" s="8" t="e">
        <f t="shared" si="283"/>
        <v>#VALUE!</v>
      </c>
      <c r="AK211" s="9" t="e">
        <f t="shared" si="284"/>
        <v>#VALUE!</v>
      </c>
      <c r="AL211" s="7" t="e">
        <f t="shared" si="285"/>
        <v>#VALUE!</v>
      </c>
      <c r="AM211" s="99" t="e">
        <f t="shared" si="286"/>
        <v>#VALUE!</v>
      </c>
      <c r="AN211" s="7" t="s">
        <v>4</v>
      </c>
      <c r="AO211" s="8">
        <v>0</v>
      </c>
      <c r="AP211" s="8">
        <v>0</v>
      </c>
      <c r="AQ211" s="8">
        <v>0</v>
      </c>
      <c r="AR211" s="8">
        <v>0</v>
      </c>
      <c r="AS211" s="9">
        <v>0</v>
      </c>
      <c r="AT211" s="72">
        <f t="shared" si="287"/>
        <v>0</v>
      </c>
      <c r="AU211" s="99">
        <f t="shared" si="267"/>
        <v>0</v>
      </c>
      <c r="AV211" s="7" t="s">
        <v>4</v>
      </c>
      <c r="AW211" s="8">
        <v>0</v>
      </c>
      <c r="AX211" s="8">
        <v>0</v>
      </c>
      <c r="AY211" s="8">
        <v>0</v>
      </c>
      <c r="AZ211" s="8">
        <v>0</v>
      </c>
      <c r="BA211" s="9">
        <v>0</v>
      </c>
      <c r="BB211" s="72">
        <f t="shared" si="288"/>
        <v>0</v>
      </c>
      <c r="BC211" s="102">
        <f t="shared" si="271"/>
        <v>0</v>
      </c>
      <c r="BD211" s="94"/>
      <c r="BE211" s="11"/>
      <c r="BF211" s="11">
        <v>2</v>
      </c>
      <c r="BG211" s="11">
        <v>3</v>
      </c>
      <c r="BH211" s="11">
        <v>3</v>
      </c>
      <c r="BI211" s="104">
        <v>2</v>
      </c>
      <c r="BJ211" s="106">
        <f t="shared" si="289"/>
        <v>10</v>
      </c>
      <c r="BK211" s="84">
        <f>SUMIF(наличие!E:E,E211,наличие!G:G)</f>
        <v>0</v>
      </c>
      <c r="BL211" s="85">
        <f t="shared" si="290"/>
        <v>0</v>
      </c>
      <c r="BM211" s="85">
        <f t="shared" si="291"/>
        <v>0</v>
      </c>
      <c r="BN211" s="111">
        <f>SUMIF(BP:BP,E211,BW:BW)</f>
        <v>0</v>
      </c>
    </row>
    <row r="212" spans="1:66" s="10" customFormat="1" ht="144" customHeight="1" x14ac:dyDescent="0.25">
      <c r="A212" s="11">
        <v>209</v>
      </c>
      <c r="B212" s="11" t="s">
        <v>3427</v>
      </c>
      <c r="C212" s="11" t="s">
        <v>4117</v>
      </c>
      <c r="D212" s="107" t="s">
        <v>4213</v>
      </c>
      <c r="E212" s="108" t="s">
        <v>4311</v>
      </c>
      <c r="F212" s="109" t="s">
        <v>11</v>
      </c>
      <c r="G212" s="11" t="s">
        <v>4677</v>
      </c>
      <c r="H212" s="29"/>
      <c r="I212" s="15"/>
      <c r="J212" s="44">
        <v>50.34</v>
      </c>
      <c r="K212" s="64">
        <f t="shared" si="274"/>
        <v>57.890999999999998</v>
      </c>
      <c r="L212" s="123">
        <f>SUMIF(price!A:A,E212,price!D:D)</f>
        <v>0</v>
      </c>
      <c r="M212" s="124"/>
      <c r="N212" s="20">
        <f t="shared" si="275"/>
        <v>0</v>
      </c>
      <c r="O212" s="16">
        <f t="shared" si="276"/>
        <v>-1</v>
      </c>
      <c r="P212" s="116">
        <f t="shared" si="277"/>
        <v>0</v>
      </c>
      <c r="Q212" s="21">
        <f t="shared" si="278"/>
        <v>0</v>
      </c>
      <c r="R212" s="16">
        <f t="shared" si="279"/>
        <v>-1</v>
      </c>
      <c r="S212" s="22">
        <f t="shared" si="280"/>
        <v>0</v>
      </c>
      <c r="T212" s="27">
        <v>1351</v>
      </c>
      <c r="U212" s="21">
        <f t="shared" si="281"/>
        <v>0</v>
      </c>
      <c r="V212" s="189">
        <f t="shared" si="282"/>
        <v>-1</v>
      </c>
      <c r="W212" s="196" t="s">
        <v>4</v>
      </c>
      <c r="X212" s="191" t="s">
        <v>4451</v>
      </c>
      <c r="Y212" s="191" t="s">
        <v>4451</v>
      </c>
      <c r="Z212" s="191" t="s">
        <v>4451</v>
      </c>
      <c r="AA212" s="191" t="s">
        <v>4451</v>
      </c>
      <c r="AB212" s="197" t="s">
        <v>4</v>
      </c>
      <c r="AC212" s="190">
        <f>SUM(W212:AB212)</f>
        <v>0</v>
      </c>
      <c r="AD212" s="73">
        <f t="shared" si="266"/>
        <v>0</v>
      </c>
      <c r="AF212" s="7" t="s">
        <v>4</v>
      </c>
      <c r="AG212" s="8" t="e">
        <f t="shared" si="292"/>
        <v>#VALUE!</v>
      </c>
      <c r="AH212" s="8" t="e">
        <f t="shared" si="293"/>
        <v>#VALUE!</v>
      </c>
      <c r="AI212" s="8" t="e">
        <f t="shared" si="294"/>
        <v>#VALUE!</v>
      </c>
      <c r="AJ212" s="8" t="e">
        <f t="shared" si="283"/>
        <v>#VALUE!</v>
      </c>
      <c r="AK212" s="9" t="e">
        <f t="shared" si="284"/>
        <v>#VALUE!</v>
      </c>
      <c r="AL212" s="7" t="e">
        <f t="shared" si="285"/>
        <v>#VALUE!</v>
      </c>
      <c r="AM212" s="99" t="e">
        <f t="shared" si="286"/>
        <v>#VALUE!</v>
      </c>
      <c r="AN212" s="7" t="s">
        <v>4</v>
      </c>
      <c r="AO212" s="8">
        <v>0</v>
      </c>
      <c r="AP212" s="8">
        <v>0</v>
      </c>
      <c r="AQ212" s="8">
        <v>0</v>
      </c>
      <c r="AR212" s="8">
        <v>0</v>
      </c>
      <c r="AS212" s="9">
        <v>0</v>
      </c>
      <c r="AT212" s="72">
        <f t="shared" si="287"/>
        <v>0</v>
      </c>
      <c r="AU212" s="99">
        <f t="shared" si="267"/>
        <v>0</v>
      </c>
      <c r="AV212" s="7" t="s">
        <v>4</v>
      </c>
      <c r="AW212" s="8">
        <v>0</v>
      </c>
      <c r="AX212" s="8">
        <v>0</v>
      </c>
      <c r="AY212" s="8">
        <v>0</v>
      </c>
      <c r="AZ212" s="8">
        <v>0</v>
      </c>
      <c r="BA212" s="9">
        <v>0</v>
      </c>
      <c r="BB212" s="72">
        <f t="shared" si="288"/>
        <v>0</v>
      </c>
      <c r="BC212" s="102">
        <f t="shared" si="271"/>
        <v>0</v>
      </c>
      <c r="BD212" s="94"/>
      <c r="BE212" s="11">
        <v>1</v>
      </c>
      <c r="BF212" s="11">
        <v>3</v>
      </c>
      <c r="BG212" s="11">
        <v>4</v>
      </c>
      <c r="BH212" s="11">
        <v>4</v>
      </c>
      <c r="BI212" s="104">
        <v>1</v>
      </c>
      <c r="BJ212" s="106">
        <f t="shared" si="289"/>
        <v>13</v>
      </c>
      <c r="BK212" s="84">
        <f>SUMIF(наличие!E:E,E212,наличие!G:G)</f>
        <v>0</v>
      </c>
      <c r="BL212" s="85">
        <f t="shared" si="290"/>
        <v>0</v>
      </c>
      <c r="BM212" s="85">
        <f t="shared" si="291"/>
        <v>0</v>
      </c>
      <c r="BN212" s="111">
        <f>SUMIF(BP:BP,E212,BW:BW)</f>
        <v>0</v>
      </c>
    </row>
    <row r="213" spans="1:66" s="10" customFormat="1" ht="144" customHeight="1" x14ac:dyDescent="0.25">
      <c r="A213" s="11">
        <v>210</v>
      </c>
      <c r="B213" s="11" t="s">
        <v>3427</v>
      </c>
      <c r="C213" s="11" t="s">
        <v>4118</v>
      </c>
      <c r="D213" s="107" t="s">
        <v>4214</v>
      </c>
      <c r="E213" s="108" t="s">
        <v>4312</v>
      </c>
      <c r="F213" s="109" t="s">
        <v>4375</v>
      </c>
      <c r="G213" s="11" t="s">
        <v>4678</v>
      </c>
      <c r="H213" s="29"/>
      <c r="I213" s="15"/>
      <c r="J213" s="44">
        <v>49.65</v>
      </c>
      <c r="K213" s="64">
        <f t="shared" si="274"/>
        <v>57.097499999999997</v>
      </c>
      <c r="L213" s="123">
        <f>SUMIF(price!A:A,E213,price!D:D)</f>
        <v>0</v>
      </c>
      <c r="M213" s="124"/>
      <c r="N213" s="20">
        <f t="shared" si="275"/>
        <v>0</v>
      </c>
      <c r="O213" s="16">
        <f t="shared" si="276"/>
        <v>-1</v>
      </c>
      <c r="P213" s="116">
        <f t="shared" si="277"/>
        <v>0</v>
      </c>
      <c r="Q213" s="21">
        <f t="shared" si="278"/>
        <v>0</v>
      </c>
      <c r="R213" s="16">
        <f t="shared" si="279"/>
        <v>-1</v>
      </c>
      <c r="S213" s="22">
        <f t="shared" si="280"/>
        <v>0</v>
      </c>
      <c r="T213" s="27">
        <v>1351</v>
      </c>
      <c r="U213" s="21">
        <f t="shared" si="281"/>
        <v>0</v>
      </c>
      <c r="V213" s="189">
        <f t="shared" si="282"/>
        <v>-1</v>
      </c>
      <c r="W213" s="196" t="s">
        <v>4</v>
      </c>
      <c r="X213" s="191" t="s">
        <v>4451</v>
      </c>
      <c r="Y213" s="191" t="s">
        <v>4451</v>
      </c>
      <c r="Z213" s="191" t="s">
        <v>4451</v>
      </c>
      <c r="AA213" s="191" t="s">
        <v>4451</v>
      </c>
      <c r="AB213" s="197" t="s">
        <v>4</v>
      </c>
      <c r="AC213" s="190">
        <f>SUM(W213:AB213)</f>
        <v>0</v>
      </c>
      <c r="AD213" s="73">
        <f t="shared" si="266"/>
        <v>0</v>
      </c>
      <c r="AF213" s="7" t="s">
        <v>4</v>
      </c>
      <c r="AG213" s="8" t="e">
        <f t="shared" si="292"/>
        <v>#VALUE!</v>
      </c>
      <c r="AH213" s="8" t="e">
        <f t="shared" si="293"/>
        <v>#VALUE!</v>
      </c>
      <c r="AI213" s="8" t="e">
        <f t="shared" si="294"/>
        <v>#VALUE!</v>
      </c>
      <c r="AJ213" s="8" t="e">
        <f t="shared" si="283"/>
        <v>#VALUE!</v>
      </c>
      <c r="AK213" s="9" t="e">
        <f t="shared" si="284"/>
        <v>#VALUE!</v>
      </c>
      <c r="AL213" s="7" t="e">
        <f t="shared" si="285"/>
        <v>#VALUE!</v>
      </c>
      <c r="AM213" s="99" t="e">
        <f t="shared" si="286"/>
        <v>#VALUE!</v>
      </c>
      <c r="AN213" s="7" t="s">
        <v>4</v>
      </c>
      <c r="AO213" s="8">
        <v>0</v>
      </c>
      <c r="AP213" s="8">
        <v>0</v>
      </c>
      <c r="AQ213" s="8">
        <v>0</v>
      </c>
      <c r="AR213" s="8">
        <v>0</v>
      </c>
      <c r="AS213" s="9">
        <v>0</v>
      </c>
      <c r="AT213" s="72">
        <f t="shared" si="287"/>
        <v>0</v>
      </c>
      <c r="AU213" s="99">
        <f t="shared" si="267"/>
        <v>0</v>
      </c>
      <c r="AV213" s="7" t="s">
        <v>4</v>
      </c>
      <c r="AW213" s="8">
        <v>0</v>
      </c>
      <c r="AX213" s="8">
        <v>0</v>
      </c>
      <c r="AY213" s="8">
        <v>0</v>
      </c>
      <c r="AZ213" s="8">
        <v>0</v>
      </c>
      <c r="BA213" s="9">
        <v>0</v>
      </c>
      <c r="BB213" s="72">
        <f t="shared" si="288"/>
        <v>0</v>
      </c>
      <c r="BC213" s="102">
        <f t="shared" si="271"/>
        <v>0</v>
      </c>
      <c r="BD213" s="94"/>
      <c r="BE213" s="11"/>
      <c r="BF213" s="11"/>
      <c r="BG213" s="11">
        <v>1</v>
      </c>
      <c r="BH213" s="11"/>
      <c r="BI213" s="104"/>
      <c r="BJ213" s="106">
        <f t="shared" si="289"/>
        <v>1</v>
      </c>
      <c r="BK213" s="84">
        <f>SUMIF(наличие!E:E,E213,наличие!G:G)</f>
        <v>0</v>
      </c>
      <c r="BL213" s="85">
        <f t="shared" si="290"/>
        <v>0</v>
      </c>
      <c r="BM213" s="85">
        <f t="shared" si="291"/>
        <v>0</v>
      </c>
      <c r="BN213" s="111">
        <f>SUMIF(BP:BP,E213,BW:BW)</f>
        <v>0</v>
      </c>
    </row>
    <row r="214" spans="1:66" s="10" customFormat="1" ht="144" customHeight="1" x14ac:dyDescent="0.25">
      <c r="A214" s="11">
        <v>211</v>
      </c>
      <c r="B214" s="11" t="s">
        <v>3427</v>
      </c>
      <c r="C214" s="11" t="s">
        <v>4118</v>
      </c>
      <c r="D214" s="107" t="s">
        <v>4214</v>
      </c>
      <c r="E214" s="108" t="s">
        <v>4312</v>
      </c>
      <c r="F214" s="109" t="s">
        <v>4403</v>
      </c>
      <c r="G214" s="11" t="s">
        <v>4679</v>
      </c>
      <c r="H214" s="29"/>
      <c r="I214" s="15"/>
      <c r="J214" s="44">
        <v>49.65</v>
      </c>
      <c r="K214" s="64">
        <f t="shared" si="274"/>
        <v>57.097499999999997</v>
      </c>
      <c r="L214" s="123">
        <f>SUMIF(price!A:A,E214,price!D:D)</f>
        <v>0</v>
      </c>
      <c r="M214" s="124"/>
      <c r="N214" s="20">
        <f t="shared" ref="N214:N221" si="295">M214*$K$1</f>
        <v>0</v>
      </c>
      <c r="O214" s="16">
        <f t="shared" si="276"/>
        <v>-1</v>
      </c>
      <c r="P214" s="116">
        <f t="shared" si="277"/>
        <v>0</v>
      </c>
      <c r="Q214" s="21">
        <f t="shared" ref="Q214:Q221" si="296">P214*$I$1</f>
        <v>0</v>
      </c>
      <c r="R214" s="16">
        <f t="shared" si="279"/>
        <v>-1</v>
      </c>
      <c r="S214" s="22">
        <f t="shared" si="280"/>
        <v>0</v>
      </c>
      <c r="T214" s="27">
        <v>1351</v>
      </c>
      <c r="U214" s="21">
        <f t="shared" ref="U214:U221" si="297">S214*$I$1</f>
        <v>0</v>
      </c>
      <c r="V214" s="189">
        <f t="shared" si="282"/>
        <v>-1</v>
      </c>
      <c r="W214" s="196" t="s">
        <v>4</v>
      </c>
      <c r="X214" s="191" t="s">
        <v>4451</v>
      </c>
      <c r="Y214" s="191" t="s">
        <v>4451</v>
      </c>
      <c r="Z214" s="191" t="s">
        <v>4451</v>
      </c>
      <c r="AA214" s="191" t="s">
        <v>4451</v>
      </c>
      <c r="AB214" s="197" t="s">
        <v>4</v>
      </c>
      <c r="AC214" s="190">
        <f t="shared" ref="AC214:AC221" si="298">SUM(W214:AB214)</f>
        <v>0</v>
      </c>
      <c r="AD214" s="73">
        <f t="shared" si="266"/>
        <v>0</v>
      </c>
      <c r="AF214" s="7" t="s">
        <v>4</v>
      </c>
      <c r="AG214" s="8" t="e">
        <f t="shared" si="292"/>
        <v>#VALUE!</v>
      </c>
      <c r="AH214" s="8" t="e">
        <f t="shared" si="293"/>
        <v>#VALUE!</v>
      </c>
      <c r="AI214" s="8" t="e">
        <f t="shared" si="294"/>
        <v>#VALUE!</v>
      </c>
      <c r="AJ214" s="8" t="e">
        <f t="shared" si="283"/>
        <v>#VALUE!</v>
      </c>
      <c r="AK214" s="9" t="e">
        <f t="shared" si="284"/>
        <v>#VALUE!</v>
      </c>
      <c r="AL214" s="7" t="e">
        <f t="shared" ref="AL214:AL221" si="299">SUM(AF214:AK214)</f>
        <v>#VALUE!</v>
      </c>
      <c r="AM214" s="99" t="e">
        <f t="shared" si="286"/>
        <v>#VALUE!</v>
      </c>
      <c r="AN214" s="7" t="s">
        <v>4</v>
      </c>
      <c r="AO214" s="8">
        <v>0</v>
      </c>
      <c r="AP214" s="8">
        <v>0</v>
      </c>
      <c r="AQ214" s="8">
        <v>0</v>
      </c>
      <c r="AR214" s="8">
        <v>0</v>
      </c>
      <c r="AS214" s="9">
        <v>0</v>
      </c>
      <c r="AT214" s="72">
        <f t="shared" si="287"/>
        <v>0</v>
      </c>
      <c r="AU214" s="99">
        <f t="shared" si="267"/>
        <v>0</v>
      </c>
      <c r="AV214" s="7" t="s">
        <v>4</v>
      </c>
      <c r="AW214" s="8">
        <v>0</v>
      </c>
      <c r="AX214" s="8">
        <v>0</v>
      </c>
      <c r="AY214" s="8">
        <v>0</v>
      </c>
      <c r="AZ214" s="8">
        <v>0</v>
      </c>
      <c r="BA214" s="9">
        <v>0</v>
      </c>
      <c r="BB214" s="72">
        <f t="shared" ref="BB214:BB221" si="300">SUM(AV214:BA214)</f>
        <v>0</v>
      </c>
      <c r="BC214" s="102">
        <f t="shared" si="271"/>
        <v>0</v>
      </c>
      <c r="BD214" s="94"/>
      <c r="BE214" s="11"/>
      <c r="BF214" s="11"/>
      <c r="BG214" s="11"/>
      <c r="BH214" s="11"/>
      <c r="BI214" s="104"/>
      <c r="BJ214" s="106">
        <f t="shared" ref="BJ214:BJ221" si="301">SUM(BD214:BI214)</f>
        <v>0</v>
      </c>
      <c r="BK214" s="84">
        <f>SUMIF(наличие!E:E,E214,наличие!G:G)</f>
        <v>0</v>
      </c>
      <c r="BL214" s="85">
        <f t="shared" si="290"/>
        <v>0</v>
      </c>
      <c r="BM214" s="85">
        <f t="shared" si="291"/>
        <v>0</v>
      </c>
      <c r="BN214" s="111">
        <f>SUMIF(BP:BP,E214,BW:BW)</f>
        <v>0</v>
      </c>
    </row>
    <row r="215" spans="1:66" s="10" customFormat="1" ht="113.65" customHeight="1" x14ac:dyDescent="0.25">
      <c r="A215" s="11">
        <v>212</v>
      </c>
      <c r="B215" s="11" t="s">
        <v>3427</v>
      </c>
      <c r="C215" s="11" t="s">
        <v>4119</v>
      </c>
      <c r="D215" s="107" t="s">
        <v>4215</v>
      </c>
      <c r="E215" s="108" t="s">
        <v>4313</v>
      </c>
      <c r="F215" s="109" t="s">
        <v>4412</v>
      </c>
      <c r="G215" s="11" t="s">
        <v>4680</v>
      </c>
      <c r="H215" s="29"/>
      <c r="I215" s="15"/>
      <c r="J215" s="44">
        <v>46.96</v>
      </c>
      <c r="K215" s="64">
        <f t="shared" si="274"/>
        <v>54.003999999999998</v>
      </c>
      <c r="L215" s="123">
        <f>SUMIF(price!A:A,E215,price!D:D)</f>
        <v>0</v>
      </c>
      <c r="M215" s="124"/>
      <c r="N215" s="20">
        <f t="shared" si="295"/>
        <v>0</v>
      </c>
      <c r="O215" s="16">
        <f t="shared" si="276"/>
        <v>-1</v>
      </c>
      <c r="P215" s="116">
        <f t="shared" si="277"/>
        <v>0</v>
      </c>
      <c r="Q215" s="21">
        <f t="shared" si="296"/>
        <v>0</v>
      </c>
      <c r="R215" s="16">
        <f t="shared" si="279"/>
        <v>-1</v>
      </c>
      <c r="S215" s="22">
        <f t="shared" si="280"/>
        <v>0</v>
      </c>
      <c r="T215" s="27">
        <v>1351</v>
      </c>
      <c r="U215" s="21">
        <f t="shared" si="297"/>
        <v>0</v>
      </c>
      <c r="V215" s="189">
        <f t="shared" si="282"/>
        <v>-1</v>
      </c>
      <c r="W215" s="196" t="s">
        <v>4</v>
      </c>
      <c r="X215" s="191" t="s">
        <v>4451</v>
      </c>
      <c r="Y215" s="191" t="s">
        <v>4451</v>
      </c>
      <c r="Z215" s="191" t="s">
        <v>4451</v>
      </c>
      <c r="AA215" s="191" t="s">
        <v>4451</v>
      </c>
      <c r="AB215" s="197" t="s">
        <v>4</v>
      </c>
      <c r="AC215" s="190">
        <f t="shared" si="298"/>
        <v>0</v>
      </c>
      <c r="AD215" s="73">
        <f t="shared" si="266"/>
        <v>0</v>
      </c>
      <c r="AF215" s="7" t="s">
        <v>4</v>
      </c>
      <c r="AG215" s="8" t="e">
        <f t="shared" si="292"/>
        <v>#VALUE!</v>
      </c>
      <c r="AH215" s="8" t="e">
        <f t="shared" si="293"/>
        <v>#VALUE!</v>
      </c>
      <c r="AI215" s="8" t="e">
        <f t="shared" si="294"/>
        <v>#VALUE!</v>
      </c>
      <c r="AJ215" s="8" t="e">
        <f t="shared" si="283"/>
        <v>#VALUE!</v>
      </c>
      <c r="AK215" s="9" t="e">
        <f t="shared" si="284"/>
        <v>#VALUE!</v>
      </c>
      <c r="AL215" s="7" t="e">
        <f t="shared" si="299"/>
        <v>#VALUE!</v>
      </c>
      <c r="AM215" s="99" t="e">
        <f t="shared" si="286"/>
        <v>#VALUE!</v>
      </c>
      <c r="AN215" s="7" t="s">
        <v>4</v>
      </c>
      <c r="AO215" s="8">
        <v>0</v>
      </c>
      <c r="AP215" s="8">
        <v>0</v>
      </c>
      <c r="AQ215" s="8">
        <v>0</v>
      </c>
      <c r="AR215" s="8">
        <v>0</v>
      </c>
      <c r="AS215" s="9">
        <v>0</v>
      </c>
      <c r="AT215" s="72">
        <f t="shared" si="287"/>
        <v>0</v>
      </c>
      <c r="AU215" s="99">
        <f t="shared" si="267"/>
        <v>0</v>
      </c>
      <c r="AV215" s="7" t="s">
        <v>4</v>
      </c>
      <c r="AW215" s="8">
        <v>0</v>
      </c>
      <c r="AX215" s="8">
        <v>0</v>
      </c>
      <c r="AY215" s="8">
        <v>0</v>
      </c>
      <c r="AZ215" s="8">
        <v>0</v>
      </c>
      <c r="BA215" s="9">
        <v>0</v>
      </c>
      <c r="BB215" s="72">
        <f t="shared" si="300"/>
        <v>0</v>
      </c>
      <c r="BC215" s="102">
        <f t="shared" si="271"/>
        <v>0</v>
      </c>
      <c r="BD215" s="94"/>
      <c r="BE215" s="11"/>
      <c r="BF215" s="11"/>
      <c r="BG215" s="11"/>
      <c r="BH215" s="11"/>
      <c r="BI215" s="104"/>
      <c r="BJ215" s="106">
        <f t="shared" si="301"/>
        <v>0</v>
      </c>
      <c r="BK215" s="84">
        <f>SUMIF(наличие!E:E,E215,наличие!G:G)</f>
        <v>0</v>
      </c>
      <c r="BL215" s="85">
        <f t="shared" si="290"/>
        <v>0</v>
      </c>
      <c r="BM215" s="85">
        <f t="shared" si="291"/>
        <v>0</v>
      </c>
      <c r="BN215" s="111">
        <f>SUMIF(BP:BP,E215,BW:BW)</f>
        <v>0</v>
      </c>
    </row>
    <row r="216" spans="1:66" s="10" customFormat="1" ht="115.9" customHeight="1" x14ac:dyDescent="0.25">
      <c r="A216" s="11">
        <v>213</v>
      </c>
      <c r="B216" s="11" t="s">
        <v>3427</v>
      </c>
      <c r="C216" s="11" t="s">
        <v>4120</v>
      </c>
      <c r="D216" s="107" t="s">
        <v>4216</v>
      </c>
      <c r="E216" s="108" t="s">
        <v>4314</v>
      </c>
      <c r="F216" s="109" t="s">
        <v>11</v>
      </c>
      <c r="G216" s="11" t="s">
        <v>4681</v>
      </c>
      <c r="H216" s="29"/>
      <c r="I216" s="15"/>
      <c r="J216" s="44">
        <v>48.37</v>
      </c>
      <c r="K216" s="64">
        <f t="shared" si="274"/>
        <v>55.625499999999995</v>
      </c>
      <c r="L216" s="123">
        <f>SUMIF(price!A:A,E216,price!D:D)</f>
        <v>0</v>
      </c>
      <c r="M216" s="124"/>
      <c r="N216" s="20">
        <f t="shared" si="295"/>
        <v>0</v>
      </c>
      <c r="O216" s="16">
        <f t="shared" si="276"/>
        <v>-1</v>
      </c>
      <c r="P216" s="116">
        <f t="shared" si="277"/>
        <v>0</v>
      </c>
      <c r="Q216" s="21">
        <f t="shared" si="296"/>
        <v>0</v>
      </c>
      <c r="R216" s="16">
        <f t="shared" si="279"/>
        <v>-1</v>
      </c>
      <c r="S216" s="22">
        <f t="shared" si="280"/>
        <v>0</v>
      </c>
      <c r="T216" s="27">
        <v>1351</v>
      </c>
      <c r="U216" s="21">
        <f t="shared" si="297"/>
        <v>0</v>
      </c>
      <c r="V216" s="189">
        <f t="shared" si="282"/>
        <v>-1</v>
      </c>
      <c r="W216" s="196" t="s">
        <v>4</v>
      </c>
      <c r="X216" s="191" t="s">
        <v>4451</v>
      </c>
      <c r="Y216" s="191" t="s">
        <v>4451</v>
      </c>
      <c r="Z216" s="191" t="s">
        <v>4451</v>
      </c>
      <c r="AA216" s="191" t="s">
        <v>4451</v>
      </c>
      <c r="AB216" s="197" t="s">
        <v>4</v>
      </c>
      <c r="AC216" s="190">
        <f t="shared" si="298"/>
        <v>0</v>
      </c>
      <c r="AD216" s="73">
        <f t="shared" si="266"/>
        <v>0</v>
      </c>
      <c r="AF216" s="7" t="s">
        <v>4</v>
      </c>
      <c r="AG216" s="8" t="e">
        <f t="shared" si="292"/>
        <v>#VALUE!</v>
      </c>
      <c r="AH216" s="8" t="e">
        <f t="shared" si="293"/>
        <v>#VALUE!</v>
      </c>
      <c r="AI216" s="8" t="e">
        <f t="shared" si="294"/>
        <v>#VALUE!</v>
      </c>
      <c r="AJ216" s="8" t="e">
        <f t="shared" si="283"/>
        <v>#VALUE!</v>
      </c>
      <c r="AK216" s="9" t="e">
        <f t="shared" si="284"/>
        <v>#VALUE!</v>
      </c>
      <c r="AL216" s="7" t="e">
        <f t="shared" si="299"/>
        <v>#VALUE!</v>
      </c>
      <c r="AM216" s="99" t="e">
        <f t="shared" si="286"/>
        <v>#VALUE!</v>
      </c>
      <c r="AN216" s="7" t="s">
        <v>4</v>
      </c>
      <c r="AO216" s="8">
        <v>0</v>
      </c>
      <c r="AP216" s="8">
        <v>0</v>
      </c>
      <c r="AQ216" s="8">
        <v>0</v>
      </c>
      <c r="AR216" s="8">
        <v>0</v>
      </c>
      <c r="AS216" s="9">
        <v>0</v>
      </c>
      <c r="AT216" s="72">
        <f t="shared" si="287"/>
        <v>0</v>
      </c>
      <c r="AU216" s="99">
        <f t="shared" si="267"/>
        <v>0</v>
      </c>
      <c r="AV216" s="7" t="s">
        <v>4</v>
      </c>
      <c r="AW216" s="8">
        <v>0</v>
      </c>
      <c r="AX216" s="8">
        <v>0</v>
      </c>
      <c r="AY216" s="8">
        <v>0</v>
      </c>
      <c r="AZ216" s="8">
        <v>0</v>
      </c>
      <c r="BA216" s="9">
        <v>0</v>
      </c>
      <c r="BB216" s="72">
        <f t="shared" si="300"/>
        <v>0</v>
      </c>
      <c r="BC216" s="102">
        <f t="shared" si="271"/>
        <v>0</v>
      </c>
      <c r="BD216" s="94"/>
      <c r="BE216" s="11"/>
      <c r="BF216" s="11"/>
      <c r="BG216" s="11"/>
      <c r="BH216" s="11"/>
      <c r="BI216" s="104"/>
      <c r="BJ216" s="106">
        <f t="shared" si="301"/>
        <v>0</v>
      </c>
      <c r="BK216" s="84">
        <f>SUMIF(наличие!E:E,E216,наличие!G:G)</f>
        <v>0</v>
      </c>
      <c r="BL216" s="85">
        <f t="shared" si="290"/>
        <v>0</v>
      </c>
      <c r="BM216" s="85">
        <f t="shared" si="291"/>
        <v>0</v>
      </c>
      <c r="BN216" s="111">
        <f>SUMIF(BP:BP,E216,BW:BW)</f>
        <v>0</v>
      </c>
    </row>
    <row r="217" spans="1:66" s="10" customFormat="1" ht="144" customHeight="1" x14ac:dyDescent="0.25">
      <c r="A217" s="11">
        <v>214</v>
      </c>
      <c r="B217" s="11" t="s">
        <v>3427</v>
      </c>
      <c r="C217" s="11" t="s">
        <v>4121</v>
      </c>
      <c r="D217" s="107" t="s">
        <v>4217</v>
      </c>
      <c r="E217" s="108" t="s">
        <v>4315</v>
      </c>
      <c r="F217" s="109" t="s">
        <v>4413</v>
      </c>
      <c r="G217" s="11" t="s">
        <v>4682</v>
      </c>
      <c r="H217" s="29"/>
      <c r="I217" s="15"/>
      <c r="J217" s="44">
        <v>47.85</v>
      </c>
      <c r="K217" s="64">
        <f t="shared" si="274"/>
        <v>55.027499999999996</v>
      </c>
      <c r="L217" s="123">
        <f>SUMIF(price!A:A,E217,price!D:D)</f>
        <v>0</v>
      </c>
      <c r="M217" s="124"/>
      <c r="N217" s="20">
        <f t="shared" si="295"/>
        <v>0</v>
      </c>
      <c r="O217" s="16">
        <f t="shared" si="276"/>
        <v>-1</v>
      </c>
      <c r="P217" s="116">
        <f t="shared" si="277"/>
        <v>0</v>
      </c>
      <c r="Q217" s="21">
        <f t="shared" si="296"/>
        <v>0</v>
      </c>
      <c r="R217" s="16">
        <f t="shared" si="279"/>
        <v>-1</v>
      </c>
      <c r="S217" s="22">
        <f t="shared" si="280"/>
        <v>0</v>
      </c>
      <c r="T217" s="27">
        <v>1351</v>
      </c>
      <c r="U217" s="21">
        <f t="shared" si="297"/>
        <v>0</v>
      </c>
      <c r="V217" s="189">
        <f t="shared" si="282"/>
        <v>-1</v>
      </c>
      <c r="W217" s="196" t="s">
        <v>4</v>
      </c>
      <c r="X217" s="191" t="s">
        <v>4451</v>
      </c>
      <c r="Y217" s="191" t="s">
        <v>4451</v>
      </c>
      <c r="Z217" s="191" t="s">
        <v>4451</v>
      </c>
      <c r="AA217" s="191" t="s">
        <v>4451</v>
      </c>
      <c r="AB217" s="197" t="s">
        <v>4</v>
      </c>
      <c r="AC217" s="190">
        <f t="shared" si="298"/>
        <v>0</v>
      </c>
      <c r="AD217" s="73">
        <f t="shared" si="266"/>
        <v>0</v>
      </c>
      <c r="AF217" s="7" t="s">
        <v>4</v>
      </c>
      <c r="AG217" s="8" t="e">
        <f t="shared" si="292"/>
        <v>#VALUE!</v>
      </c>
      <c r="AH217" s="8" t="e">
        <f t="shared" si="293"/>
        <v>#VALUE!</v>
      </c>
      <c r="AI217" s="8" t="e">
        <f t="shared" si="294"/>
        <v>#VALUE!</v>
      </c>
      <c r="AJ217" s="8" t="e">
        <f t="shared" si="283"/>
        <v>#VALUE!</v>
      </c>
      <c r="AK217" s="9" t="e">
        <f t="shared" si="284"/>
        <v>#VALUE!</v>
      </c>
      <c r="AL217" s="7" t="e">
        <f t="shared" si="299"/>
        <v>#VALUE!</v>
      </c>
      <c r="AM217" s="99" t="e">
        <f t="shared" si="286"/>
        <v>#VALUE!</v>
      </c>
      <c r="AN217" s="7" t="s">
        <v>4</v>
      </c>
      <c r="AO217" s="8">
        <v>0</v>
      </c>
      <c r="AP217" s="8">
        <v>0</v>
      </c>
      <c r="AQ217" s="8">
        <v>0</v>
      </c>
      <c r="AR217" s="8">
        <v>0</v>
      </c>
      <c r="AS217" s="9">
        <v>0</v>
      </c>
      <c r="AT217" s="72">
        <f t="shared" si="287"/>
        <v>0</v>
      </c>
      <c r="AU217" s="99">
        <f t="shared" si="267"/>
        <v>0</v>
      </c>
      <c r="AV217" s="7" t="s">
        <v>4</v>
      </c>
      <c r="AW217" s="8">
        <v>0</v>
      </c>
      <c r="AX217" s="8">
        <v>0</v>
      </c>
      <c r="AY217" s="8">
        <v>0</v>
      </c>
      <c r="AZ217" s="8">
        <v>0</v>
      </c>
      <c r="BA217" s="9">
        <v>0</v>
      </c>
      <c r="BB217" s="72">
        <f t="shared" si="300"/>
        <v>0</v>
      </c>
      <c r="BC217" s="102">
        <f t="shared" si="271"/>
        <v>0</v>
      </c>
      <c r="BD217" s="94"/>
      <c r="BE217" s="11"/>
      <c r="BF217" s="11"/>
      <c r="BG217" s="11"/>
      <c r="BH217" s="11"/>
      <c r="BI217" s="104"/>
      <c r="BJ217" s="106">
        <f t="shared" si="301"/>
        <v>0</v>
      </c>
      <c r="BK217" s="84">
        <f>SUMIF(наличие!E:E,E217,наличие!G:G)</f>
        <v>0</v>
      </c>
      <c r="BL217" s="85">
        <f t="shared" si="290"/>
        <v>0</v>
      </c>
      <c r="BM217" s="85">
        <f t="shared" si="291"/>
        <v>0</v>
      </c>
      <c r="BN217" s="111">
        <f>SUMIF(BP:BP,E217,BW:BW)</f>
        <v>0</v>
      </c>
    </row>
    <row r="218" spans="1:66" s="10" customFormat="1" ht="144" customHeight="1" x14ac:dyDescent="0.25">
      <c r="A218" s="11">
        <v>215</v>
      </c>
      <c r="B218" s="11" t="s">
        <v>3427</v>
      </c>
      <c r="C218" s="11" t="s">
        <v>4121</v>
      </c>
      <c r="D218" s="107" t="s">
        <v>4217</v>
      </c>
      <c r="E218" s="108" t="s">
        <v>4315</v>
      </c>
      <c r="F218" s="109" t="s">
        <v>6</v>
      </c>
      <c r="G218" s="11" t="s">
        <v>4683</v>
      </c>
      <c r="H218" s="29"/>
      <c r="I218" s="15"/>
      <c r="J218" s="44">
        <v>47.85</v>
      </c>
      <c r="K218" s="64">
        <f t="shared" si="274"/>
        <v>55.027499999999996</v>
      </c>
      <c r="L218" s="123">
        <f>SUMIF(price!A:A,E218,price!D:D)</f>
        <v>0</v>
      </c>
      <c r="M218" s="124"/>
      <c r="N218" s="20">
        <f>M218*$K$1</f>
        <v>0</v>
      </c>
      <c r="O218" s="16">
        <f>(M218-K218)/K218</f>
        <v>-1</v>
      </c>
      <c r="P218" s="116">
        <f>ROUND(M218*0.55,1)</f>
        <v>0</v>
      </c>
      <c r="Q218" s="21">
        <f>P218*$I$1</f>
        <v>0</v>
      </c>
      <c r="R218" s="16">
        <f>(P218-K218)/K218</f>
        <v>-1</v>
      </c>
      <c r="S218" s="22">
        <f>ROUND(P218*0.8,1)</f>
        <v>0</v>
      </c>
      <c r="T218" s="27">
        <v>1351</v>
      </c>
      <c r="U218" s="21">
        <f>S218*$I$1</f>
        <v>0</v>
      </c>
      <c r="V218" s="189">
        <f>(S218-K218)/K218</f>
        <v>-1</v>
      </c>
      <c r="W218" s="196" t="s">
        <v>4</v>
      </c>
      <c r="X218" s="191" t="s">
        <v>4451</v>
      </c>
      <c r="Y218" s="191" t="s">
        <v>4451</v>
      </c>
      <c r="Z218" s="191" t="s">
        <v>4451</v>
      </c>
      <c r="AA218" s="191" t="s">
        <v>4451</v>
      </c>
      <c r="AB218" s="197" t="s">
        <v>4</v>
      </c>
      <c r="AC218" s="190">
        <f>SUM(W218:AB218)</f>
        <v>0</v>
      </c>
      <c r="AD218" s="73">
        <f t="shared" si="266"/>
        <v>0</v>
      </c>
      <c r="AF218" s="7" t="s">
        <v>4</v>
      </c>
      <c r="AG218" s="8" t="e">
        <f t="shared" si="292"/>
        <v>#VALUE!</v>
      </c>
      <c r="AH218" s="8" t="e">
        <f t="shared" si="293"/>
        <v>#VALUE!</v>
      </c>
      <c r="AI218" s="8" t="e">
        <f t="shared" si="294"/>
        <v>#VALUE!</v>
      </c>
      <c r="AJ218" s="8" t="e">
        <f>BH218+AA218-AR218-AZ218</f>
        <v>#VALUE!</v>
      </c>
      <c r="AK218" s="9" t="e">
        <f>BI218+AB218-AS218-BA218</f>
        <v>#VALUE!</v>
      </c>
      <c r="AL218" s="7" t="e">
        <f>SUM(AF218:AK218)</f>
        <v>#VALUE!</v>
      </c>
      <c r="AM218" s="99" t="e">
        <f>AL218*K218</f>
        <v>#VALUE!</v>
      </c>
      <c r="AN218" s="7" t="s">
        <v>4</v>
      </c>
      <c r="AO218" s="8">
        <v>0</v>
      </c>
      <c r="AP218" s="8">
        <v>0</v>
      </c>
      <c r="AQ218" s="8">
        <v>0</v>
      </c>
      <c r="AR218" s="8">
        <v>0</v>
      </c>
      <c r="AS218" s="9">
        <v>0</v>
      </c>
      <c r="AT218" s="72">
        <f t="shared" si="287"/>
        <v>0</v>
      </c>
      <c r="AU218" s="99">
        <f t="shared" si="267"/>
        <v>0</v>
      </c>
      <c r="AV218" s="7" t="s">
        <v>4</v>
      </c>
      <c r="AW218" s="8">
        <v>0</v>
      </c>
      <c r="AX218" s="8">
        <v>0</v>
      </c>
      <c r="AY218" s="8">
        <v>0</v>
      </c>
      <c r="AZ218" s="8">
        <v>0</v>
      </c>
      <c r="BA218" s="9">
        <v>0</v>
      </c>
      <c r="BB218" s="72">
        <f>SUM(AV218:BA218)</f>
        <v>0</v>
      </c>
      <c r="BC218" s="102">
        <f t="shared" si="271"/>
        <v>0</v>
      </c>
      <c r="BD218" s="94"/>
      <c r="BE218" s="11"/>
      <c r="BF218" s="11"/>
      <c r="BG218" s="11"/>
      <c r="BH218" s="11"/>
      <c r="BI218" s="104"/>
      <c r="BJ218" s="106">
        <f>SUM(BD218:BI218)</f>
        <v>0</v>
      </c>
      <c r="BK218" s="84">
        <f>SUMIF(наличие!E:E,E218,наличие!G:G)</f>
        <v>0</v>
      </c>
      <c r="BL218" s="85">
        <f>AT218*N218</f>
        <v>0</v>
      </c>
      <c r="BM218" s="85">
        <f>BB218*N218</f>
        <v>0</v>
      </c>
      <c r="BN218" s="111">
        <f>SUMIF(BP:BP,E218,BW:BW)</f>
        <v>0</v>
      </c>
    </row>
    <row r="219" spans="1:66" s="10" customFormat="1" ht="144" customHeight="1" x14ac:dyDescent="0.25">
      <c r="A219" s="11">
        <v>216</v>
      </c>
      <c r="B219" s="11" t="s">
        <v>3427</v>
      </c>
      <c r="C219" s="11" t="s">
        <v>4122</v>
      </c>
      <c r="D219" s="107" t="s">
        <v>4218</v>
      </c>
      <c r="E219" s="108" t="s">
        <v>4316</v>
      </c>
      <c r="F219" s="109" t="s">
        <v>5</v>
      </c>
      <c r="G219" s="11" t="s">
        <v>4684</v>
      </c>
      <c r="H219" s="29"/>
      <c r="I219" s="15"/>
      <c r="J219" s="44">
        <v>47.47</v>
      </c>
      <c r="K219" s="64">
        <f t="shared" si="274"/>
        <v>54.590499999999992</v>
      </c>
      <c r="L219" s="123">
        <f>SUMIF(price!A:A,E219,price!D:D)</f>
        <v>0</v>
      </c>
      <c r="M219" s="124"/>
      <c r="N219" s="20">
        <f>M219*$K$1</f>
        <v>0</v>
      </c>
      <c r="O219" s="16">
        <f>(M219-K219)/K219</f>
        <v>-1</v>
      </c>
      <c r="P219" s="116">
        <f>ROUND(M219*0.55,1)</f>
        <v>0</v>
      </c>
      <c r="Q219" s="21">
        <f>P219*$I$1</f>
        <v>0</v>
      </c>
      <c r="R219" s="16">
        <f>(P219-K219)/K219</f>
        <v>-1</v>
      </c>
      <c r="S219" s="22">
        <f>ROUND(P219*0.8,1)</f>
        <v>0</v>
      </c>
      <c r="T219" s="27">
        <v>1351</v>
      </c>
      <c r="U219" s="21">
        <f>S219*$I$1</f>
        <v>0</v>
      </c>
      <c r="V219" s="189">
        <f>(S219-K219)/K219</f>
        <v>-1</v>
      </c>
      <c r="W219" s="196" t="s">
        <v>4</v>
      </c>
      <c r="X219" s="191" t="s">
        <v>4451</v>
      </c>
      <c r="Y219" s="191" t="s">
        <v>4451</v>
      </c>
      <c r="Z219" s="191" t="s">
        <v>4451</v>
      </c>
      <c r="AA219" s="191" t="s">
        <v>4451</v>
      </c>
      <c r="AB219" s="197" t="s">
        <v>4</v>
      </c>
      <c r="AC219" s="190">
        <f>SUM(W219:AB219)</f>
        <v>0</v>
      </c>
      <c r="AD219" s="73">
        <f t="shared" si="266"/>
        <v>0</v>
      </c>
      <c r="AF219" s="7" t="s">
        <v>4</v>
      </c>
      <c r="AG219" s="8" t="e">
        <f t="shared" si="292"/>
        <v>#VALUE!</v>
      </c>
      <c r="AH219" s="8" t="e">
        <f t="shared" si="293"/>
        <v>#VALUE!</v>
      </c>
      <c r="AI219" s="8" t="e">
        <f t="shared" si="294"/>
        <v>#VALUE!</v>
      </c>
      <c r="AJ219" s="8" t="e">
        <f>BH219+AA219-AR219-AZ219</f>
        <v>#VALUE!</v>
      </c>
      <c r="AK219" s="9" t="e">
        <f>BI219+AB219-AS219-BA219</f>
        <v>#VALUE!</v>
      </c>
      <c r="AL219" s="7" t="e">
        <f>SUM(AF219:AK219)</f>
        <v>#VALUE!</v>
      </c>
      <c r="AM219" s="99" t="e">
        <f>AL219*K219</f>
        <v>#VALUE!</v>
      </c>
      <c r="AN219" s="7" t="s">
        <v>4</v>
      </c>
      <c r="AO219" s="8">
        <v>0</v>
      </c>
      <c r="AP219" s="8">
        <v>0</v>
      </c>
      <c r="AQ219" s="8">
        <v>0</v>
      </c>
      <c r="AR219" s="8">
        <v>0</v>
      </c>
      <c r="AS219" s="9">
        <v>0</v>
      </c>
      <c r="AT219" s="72">
        <f t="shared" si="287"/>
        <v>0</v>
      </c>
      <c r="AU219" s="99">
        <f t="shared" si="267"/>
        <v>0</v>
      </c>
      <c r="AV219" s="7" t="s">
        <v>4</v>
      </c>
      <c r="AW219" s="8">
        <v>0</v>
      </c>
      <c r="AX219" s="8">
        <v>0</v>
      </c>
      <c r="AY219" s="8">
        <v>0</v>
      </c>
      <c r="AZ219" s="8">
        <v>0</v>
      </c>
      <c r="BA219" s="9">
        <v>0</v>
      </c>
      <c r="BB219" s="72">
        <f>SUM(AV219:BA219)</f>
        <v>0</v>
      </c>
      <c r="BC219" s="102">
        <f t="shared" si="271"/>
        <v>0</v>
      </c>
      <c r="BD219" s="94"/>
      <c r="BE219" s="11"/>
      <c r="BF219" s="11"/>
      <c r="BG219" s="11"/>
      <c r="BH219" s="11"/>
      <c r="BI219" s="104"/>
      <c r="BJ219" s="106">
        <f>SUM(BD219:BI219)</f>
        <v>0</v>
      </c>
      <c r="BK219" s="84">
        <f>SUMIF(наличие!E:E,E219,наличие!G:G)</f>
        <v>0</v>
      </c>
      <c r="BL219" s="85">
        <f>AT219*N219</f>
        <v>0</v>
      </c>
      <c r="BM219" s="85">
        <f>BB219*N219</f>
        <v>0</v>
      </c>
      <c r="BN219" s="111">
        <f>SUMIF(BP:BP,E219,BW:BW)</f>
        <v>0</v>
      </c>
    </row>
    <row r="220" spans="1:66" s="10" customFormat="1" ht="144" customHeight="1" x14ac:dyDescent="0.25">
      <c r="A220" s="11">
        <v>217</v>
      </c>
      <c r="B220" s="11" t="s">
        <v>3427</v>
      </c>
      <c r="C220" s="11" t="s">
        <v>4122</v>
      </c>
      <c r="D220" s="107" t="s">
        <v>4218</v>
      </c>
      <c r="E220" s="108" t="s">
        <v>4316</v>
      </c>
      <c r="F220" s="109" t="s">
        <v>4414</v>
      </c>
      <c r="G220" s="11" t="s">
        <v>4685</v>
      </c>
      <c r="H220" s="29"/>
      <c r="I220" s="15"/>
      <c r="J220" s="44">
        <v>47.47</v>
      </c>
      <c r="K220" s="64">
        <f t="shared" si="274"/>
        <v>54.590499999999992</v>
      </c>
      <c r="L220" s="123">
        <f>SUMIF(price!A:A,E220,price!D:D)</f>
        <v>0</v>
      </c>
      <c r="M220" s="124"/>
      <c r="N220" s="20">
        <f t="shared" si="295"/>
        <v>0</v>
      </c>
      <c r="O220" s="16">
        <f t="shared" si="276"/>
        <v>-1</v>
      </c>
      <c r="P220" s="116">
        <f t="shared" si="277"/>
        <v>0</v>
      </c>
      <c r="Q220" s="21">
        <f t="shared" si="296"/>
        <v>0</v>
      </c>
      <c r="R220" s="16">
        <f t="shared" si="279"/>
        <v>-1</v>
      </c>
      <c r="S220" s="22">
        <f t="shared" si="280"/>
        <v>0</v>
      </c>
      <c r="T220" s="27">
        <v>1351</v>
      </c>
      <c r="U220" s="21">
        <f t="shared" si="297"/>
        <v>0</v>
      </c>
      <c r="V220" s="189">
        <f t="shared" si="282"/>
        <v>-1</v>
      </c>
      <c r="W220" s="196" t="s">
        <v>4</v>
      </c>
      <c r="X220" s="191" t="s">
        <v>4451</v>
      </c>
      <c r="Y220" s="191" t="s">
        <v>4451</v>
      </c>
      <c r="Z220" s="191" t="s">
        <v>4451</v>
      </c>
      <c r="AA220" s="191" t="s">
        <v>4451</v>
      </c>
      <c r="AB220" s="197" t="s">
        <v>4</v>
      </c>
      <c r="AC220" s="190">
        <f t="shared" si="298"/>
        <v>0</v>
      </c>
      <c r="AD220" s="73">
        <f t="shared" si="266"/>
        <v>0</v>
      </c>
      <c r="AF220" s="7" t="s">
        <v>4</v>
      </c>
      <c r="AG220" s="8" t="e">
        <f t="shared" si="292"/>
        <v>#VALUE!</v>
      </c>
      <c r="AH220" s="8" t="e">
        <f t="shared" si="293"/>
        <v>#VALUE!</v>
      </c>
      <c r="AI220" s="8" t="e">
        <f t="shared" si="294"/>
        <v>#VALUE!</v>
      </c>
      <c r="AJ220" s="8" t="e">
        <f t="shared" si="283"/>
        <v>#VALUE!</v>
      </c>
      <c r="AK220" s="9" t="e">
        <f t="shared" si="284"/>
        <v>#VALUE!</v>
      </c>
      <c r="AL220" s="7" t="e">
        <f t="shared" si="299"/>
        <v>#VALUE!</v>
      </c>
      <c r="AM220" s="99" t="e">
        <f t="shared" si="286"/>
        <v>#VALUE!</v>
      </c>
      <c r="AN220" s="7" t="s">
        <v>4</v>
      </c>
      <c r="AO220" s="8">
        <v>0</v>
      </c>
      <c r="AP220" s="8">
        <v>1</v>
      </c>
      <c r="AQ220" s="8">
        <v>1</v>
      </c>
      <c r="AR220" s="8">
        <v>0</v>
      </c>
      <c r="AS220" s="9">
        <v>0</v>
      </c>
      <c r="AT220" s="72">
        <f t="shared" si="287"/>
        <v>2</v>
      </c>
      <c r="AU220" s="99">
        <f t="shared" si="267"/>
        <v>94.94</v>
      </c>
      <c r="AV220" s="7" t="s">
        <v>4</v>
      </c>
      <c r="AW220" s="8">
        <v>0</v>
      </c>
      <c r="AX220" s="8">
        <v>0</v>
      </c>
      <c r="AY220" s="8">
        <v>0</v>
      </c>
      <c r="AZ220" s="8">
        <v>0</v>
      </c>
      <c r="BA220" s="9">
        <v>0</v>
      </c>
      <c r="BB220" s="72">
        <f t="shared" si="300"/>
        <v>0</v>
      </c>
      <c r="BC220" s="102">
        <f t="shared" si="271"/>
        <v>0</v>
      </c>
      <c r="BD220" s="94"/>
      <c r="BE220" s="11"/>
      <c r="BF220" s="11"/>
      <c r="BG220" s="11">
        <v>1</v>
      </c>
      <c r="BH220" s="11"/>
      <c r="BI220" s="104"/>
      <c r="BJ220" s="106">
        <f t="shared" si="301"/>
        <v>1</v>
      </c>
      <c r="BK220" s="84">
        <f>SUMIF(наличие!E:E,E220,наличие!G:G)</f>
        <v>0</v>
      </c>
      <c r="BL220" s="85">
        <f t="shared" si="290"/>
        <v>0</v>
      </c>
      <c r="BM220" s="85">
        <f t="shared" si="291"/>
        <v>0</v>
      </c>
      <c r="BN220" s="111">
        <f>SUMIF(BP:BP,E220,BW:BW)</f>
        <v>0</v>
      </c>
    </row>
    <row r="221" spans="1:66" s="10" customFormat="1" ht="144" customHeight="1" x14ac:dyDescent="0.25">
      <c r="A221" s="11">
        <v>218</v>
      </c>
      <c r="B221" s="11" t="s">
        <v>3427</v>
      </c>
      <c r="C221" s="11" t="s">
        <v>4122</v>
      </c>
      <c r="D221" s="107" t="s">
        <v>4218</v>
      </c>
      <c r="E221" s="108" t="s">
        <v>4316</v>
      </c>
      <c r="F221" s="109" t="s">
        <v>4373</v>
      </c>
      <c r="G221" s="11" t="s">
        <v>4686</v>
      </c>
      <c r="H221" s="29"/>
      <c r="I221" s="15"/>
      <c r="J221" s="44">
        <v>47.47</v>
      </c>
      <c r="K221" s="64">
        <f t="shared" si="274"/>
        <v>54.590499999999992</v>
      </c>
      <c r="L221" s="123">
        <f>SUMIF(price!A:A,E221,price!D:D)</f>
        <v>0</v>
      </c>
      <c r="M221" s="124"/>
      <c r="N221" s="20">
        <f t="shared" si="295"/>
        <v>0</v>
      </c>
      <c r="O221" s="16">
        <f t="shared" si="276"/>
        <v>-1</v>
      </c>
      <c r="P221" s="116">
        <f t="shared" si="277"/>
        <v>0</v>
      </c>
      <c r="Q221" s="21">
        <f t="shared" si="296"/>
        <v>0</v>
      </c>
      <c r="R221" s="16">
        <f t="shared" si="279"/>
        <v>-1</v>
      </c>
      <c r="S221" s="22">
        <f t="shared" si="280"/>
        <v>0</v>
      </c>
      <c r="T221" s="27">
        <v>1351</v>
      </c>
      <c r="U221" s="21">
        <f t="shared" si="297"/>
        <v>0</v>
      </c>
      <c r="V221" s="189">
        <f t="shared" si="282"/>
        <v>-1</v>
      </c>
      <c r="W221" s="196" t="s">
        <v>4</v>
      </c>
      <c r="X221" s="191" t="s">
        <v>4451</v>
      </c>
      <c r="Y221" s="191" t="s">
        <v>4451</v>
      </c>
      <c r="Z221" s="191" t="s">
        <v>4451</v>
      </c>
      <c r="AA221" s="191" t="s">
        <v>4451</v>
      </c>
      <c r="AB221" s="197" t="s">
        <v>4</v>
      </c>
      <c r="AC221" s="190">
        <f t="shared" si="298"/>
        <v>0</v>
      </c>
      <c r="AD221" s="73">
        <f t="shared" si="266"/>
        <v>0</v>
      </c>
      <c r="AF221" s="7" t="s">
        <v>4</v>
      </c>
      <c r="AG221" s="8" t="e">
        <f t="shared" si="292"/>
        <v>#VALUE!</v>
      </c>
      <c r="AH221" s="8" t="e">
        <f t="shared" si="293"/>
        <v>#VALUE!</v>
      </c>
      <c r="AI221" s="8" t="e">
        <f t="shared" si="294"/>
        <v>#VALUE!</v>
      </c>
      <c r="AJ221" s="8" t="e">
        <f t="shared" si="283"/>
        <v>#VALUE!</v>
      </c>
      <c r="AK221" s="9" t="e">
        <f t="shared" si="284"/>
        <v>#VALUE!</v>
      </c>
      <c r="AL221" s="7" t="e">
        <f t="shared" si="299"/>
        <v>#VALUE!</v>
      </c>
      <c r="AM221" s="99" t="e">
        <f t="shared" si="286"/>
        <v>#VALUE!</v>
      </c>
      <c r="AN221" s="7" t="s">
        <v>4</v>
      </c>
      <c r="AO221" s="8">
        <v>0</v>
      </c>
      <c r="AP221" s="8">
        <v>1</v>
      </c>
      <c r="AQ221" s="8">
        <v>1</v>
      </c>
      <c r="AR221" s="8">
        <v>0</v>
      </c>
      <c r="AS221" s="9">
        <v>0</v>
      </c>
      <c r="AT221" s="72">
        <f t="shared" si="287"/>
        <v>2</v>
      </c>
      <c r="AU221" s="99">
        <f t="shared" si="267"/>
        <v>94.94</v>
      </c>
      <c r="AV221" s="7" t="s">
        <v>4</v>
      </c>
      <c r="AW221" s="8">
        <v>0</v>
      </c>
      <c r="AX221" s="8">
        <v>0</v>
      </c>
      <c r="AY221" s="8">
        <v>0</v>
      </c>
      <c r="AZ221" s="8">
        <v>0</v>
      </c>
      <c r="BA221" s="9">
        <v>0</v>
      </c>
      <c r="BB221" s="72">
        <f t="shared" si="300"/>
        <v>0</v>
      </c>
      <c r="BC221" s="102">
        <f t="shared" si="271"/>
        <v>0</v>
      </c>
      <c r="BD221" s="94"/>
      <c r="BE221" s="11"/>
      <c r="BF221" s="11"/>
      <c r="BG221" s="11"/>
      <c r="BH221" s="11"/>
      <c r="BI221" s="104"/>
      <c r="BJ221" s="106">
        <f t="shared" si="301"/>
        <v>0</v>
      </c>
      <c r="BK221" s="84">
        <f>SUMIF(наличие!E:E,E221,наличие!G:G)</f>
        <v>0</v>
      </c>
      <c r="BL221" s="85">
        <f t="shared" si="290"/>
        <v>0</v>
      </c>
      <c r="BM221" s="85">
        <f t="shared" si="291"/>
        <v>0</v>
      </c>
      <c r="BN221" s="111">
        <f>SUMIF(BP:BP,E221,BW:BW)</f>
        <v>0</v>
      </c>
    </row>
    <row r="222" spans="1:66" s="10" customFormat="1" ht="144" customHeight="1" x14ac:dyDescent="0.25">
      <c r="A222" s="11">
        <v>219</v>
      </c>
      <c r="B222" s="11" t="s">
        <v>3427</v>
      </c>
      <c r="C222" s="11" t="s">
        <v>4123</v>
      </c>
      <c r="D222" s="107" t="s">
        <v>4219</v>
      </c>
      <c r="E222" s="108" t="s">
        <v>4317</v>
      </c>
      <c r="F222" s="109" t="s">
        <v>8</v>
      </c>
      <c r="G222" s="11" t="s">
        <v>4687</v>
      </c>
      <c r="H222" s="29"/>
      <c r="I222" s="15"/>
      <c r="J222" s="44">
        <v>58.45</v>
      </c>
      <c r="K222" s="64">
        <f t="shared" si="274"/>
        <v>67.217500000000001</v>
      </c>
      <c r="L222" s="123">
        <f>SUMIF(price!A:A,E222,price!D:D)</f>
        <v>0</v>
      </c>
      <c r="M222" s="124"/>
      <c r="N222" s="20">
        <f t="shared" si="275"/>
        <v>0</v>
      </c>
      <c r="O222" s="16">
        <f t="shared" si="276"/>
        <v>-1</v>
      </c>
      <c r="P222" s="116">
        <f t="shared" si="277"/>
        <v>0</v>
      </c>
      <c r="Q222" s="21">
        <f t="shared" si="278"/>
        <v>0</v>
      </c>
      <c r="R222" s="16">
        <f t="shared" si="279"/>
        <v>-1</v>
      </c>
      <c r="S222" s="22">
        <f t="shared" si="280"/>
        <v>0</v>
      </c>
      <c r="T222" s="27">
        <v>1351</v>
      </c>
      <c r="U222" s="21">
        <f t="shared" si="281"/>
        <v>0</v>
      </c>
      <c r="V222" s="189">
        <f t="shared" si="282"/>
        <v>-1</v>
      </c>
      <c r="W222" s="196" t="s">
        <v>4</v>
      </c>
      <c r="X222" s="191" t="s">
        <v>4451</v>
      </c>
      <c r="Y222" s="191" t="s">
        <v>4451</v>
      </c>
      <c r="Z222" s="191" t="s">
        <v>4451</v>
      </c>
      <c r="AA222" s="191" t="s">
        <v>4451</v>
      </c>
      <c r="AB222" s="197" t="s">
        <v>4</v>
      </c>
      <c r="AC222" s="190">
        <f t="shared" ref="AC222:AC247" si="302">SUM(W222:AB222)</f>
        <v>0</v>
      </c>
      <c r="AD222" s="73">
        <f t="shared" si="266"/>
        <v>0</v>
      </c>
      <c r="AF222" s="7" t="s">
        <v>4</v>
      </c>
      <c r="AG222" s="8" t="e">
        <f t="shared" si="292"/>
        <v>#VALUE!</v>
      </c>
      <c r="AH222" s="8" t="e">
        <f t="shared" si="293"/>
        <v>#VALUE!</v>
      </c>
      <c r="AI222" s="8" t="e">
        <f t="shared" si="294"/>
        <v>#VALUE!</v>
      </c>
      <c r="AJ222" s="8" t="e">
        <f t="shared" si="283"/>
        <v>#VALUE!</v>
      </c>
      <c r="AK222" s="9" t="e">
        <f t="shared" si="284"/>
        <v>#VALUE!</v>
      </c>
      <c r="AL222" s="7" t="e">
        <f t="shared" si="285"/>
        <v>#VALUE!</v>
      </c>
      <c r="AM222" s="99" t="e">
        <f t="shared" si="286"/>
        <v>#VALUE!</v>
      </c>
      <c r="AN222" s="7" t="s">
        <v>4</v>
      </c>
      <c r="AO222" s="8">
        <v>0</v>
      </c>
      <c r="AP222" s="8">
        <v>0</v>
      </c>
      <c r="AQ222" s="8">
        <v>0</v>
      </c>
      <c r="AR222" s="8">
        <v>0</v>
      </c>
      <c r="AS222" s="9">
        <v>0</v>
      </c>
      <c r="AT222" s="72">
        <f t="shared" si="287"/>
        <v>0</v>
      </c>
      <c r="AU222" s="99">
        <f t="shared" si="267"/>
        <v>0</v>
      </c>
      <c r="AV222" s="7" t="s">
        <v>4</v>
      </c>
      <c r="AW222" s="8">
        <v>0</v>
      </c>
      <c r="AX222" s="8">
        <v>0</v>
      </c>
      <c r="AY222" s="8">
        <v>0</v>
      </c>
      <c r="AZ222" s="8">
        <v>0</v>
      </c>
      <c r="BA222" s="9">
        <v>0</v>
      </c>
      <c r="BB222" s="72">
        <f t="shared" ref="BB222:BB247" si="303">SUM(AV222:BA222)</f>
        <v>0</v>
      </c>
      <c r="BC222" s="102">
        <f t="shared" si="271"/>
        <v>0</v>
      </c>
      <c r="BD222" s="94"/>
      <c r="BE222" s="11"/>
      <c r="BF222" s="11"/>
      <c r="BG222" s="11">
        <v>2</v>
      </c>
      <c r="BH222" s="11"/>
      <c r="BI222" s="104"/>
      <c r="BJ222" s="106">
        <f t="shared" ref="BJ222:BJ247" si="304">SUM(BD222:BI222)</f>
        <v>2</v>
      </c>
      <c r="BK222" s="84">
        <f>SUMIF(наличие!E:E,E222,наличие!G:G)</f>
        <v>0</v>
      </c>
      <c r="BL222" s="85">
        <f t="shared" si="290"/>
        <v>0</v>
      </c>
      <c r="BM222" s="85">
        <f t="shared" si="291"/>
        <v>0</v>
      </c>
      <c r="BN222" s="111">
        <f>SUMIF(BP:BP,E222,BW:BW)</f>
        <v>0</v>
      </c>
    </row>
    <row r="223" spans="1:66" s="10" customFormat="1" ht="144" customHeight="1" x14ac:dyDescent="0.25">
      <c r="A223" s="11">
        <v>220</v>
      </c>
      <c r="B223" s="11" t="s">
        <v>3427</v>
      </c>
      <c r="C223" s="11" t="s">
        <v>4123</v>
      </c>
      <c r="D223" s="107" t="s">
        <v>4219</v>
      </c>
      <c r="E223" s="108" t="s">
        <v>4317</v>
      </c>
      <c r="F223" s="109" t="s">
        <v>4373</v>
      </c>
      <c r="G223" s="11" t="s">
        <v>4688</v>
      </c>
      <c r="H223" s="29"/>
      <c r="I223" s="15"/>
      <c r="J223" s="44">
        <v>58.45</v>
      </c>
      <c r="K223" s="64">
        <f t="shared" si="274"/>
        <v>67.217500000000001</v>
      </c>
      <c r="L223" s="123">
        <f>SUMIF(price!A:A,E223,price!D:D)</f>
        <v>0</v>
      </c>
      <c r="M223" s="124"/>
      <c r="N223" s="20">
        <f t="shared" si="275"/>
        <v>0</v>
      </c>
      <c r="O223" s="16">
        <f t="shared" si="276"/>
        <v>-1</v>
      </c>
      <c r="P223" s="116">
        <f t="shared" si="277"/>
        <v>0</v>
      </c>
      <c r="Q223" s="21">
        <f t="shared" si="278"/>
        <v>0</v>
      </c>
      <c r="R223" s="16">
        <f t="shared" si="279"/>
        <v>-1</v>
      </c>
      <c r="S223" s="22">
        <f t="shared" si="280"/>
        <v>0</v>
      </c>
      <c r="T223" s="27">
        <v>1351</v>
      </c>
      <c r="U223" s="21">
        <f t="shared" si="281"/>
        <v>0</v>
      </c>
      <c r="V223" s="189">
        <f t="shared" si="282"/>
        <v>-1</v>
      </c>
      <c r="W223" s="196" t="s">
        <v>4</v>
      </c>
      <c r="X223" s="191" t="s">
        <v>4451</v>
      </c>
      <c r="Y223" s="191" t="s">
        <v>4451</v>
      </c>
      <c r="Z223" s="191" t="s">
        <v>4451</v>
      </c>
      <c r="AA223" s="191" t="s">
        <v>4451</v>
      </c>
      <c r="AB223" s="197" t="s">
        <v>4</v>
      </c>
      <c r="AC223" s="190">
        <f t="shared" si="302"/>
        <v>0</v>
      </c>
      <c r="AD223" s="73">
        <f t="shared" si="266"/>
        <v>0</v>
      </c>
      <c r="AF223" s="7" t="s">
        <v>4</v>
      </c>
      <c r="AG223" s="8" t="e">
        <f t="shared" si="292"/>
        <v>#VALUE!</v>
      </c>
      <c r="AH223" s="8" t="e">
        <f t="shared" si="293"/>
        <v>#VALUE!</v>
      </c>
      <c r="AI223" s="8" t="e">
        <f t="shared" si="294"/>
        <v>#VALUE!</v>
      </c>
      <c r="AJ223" s="8" t="e">
        <f t="shared" si="283"/>
        <v>#VALUE!</v>
      </c>
      <c r="AK223" s="9" t="e">
        <f t="shared" si="284"/>
        <v>#VALUE!</v>
      </c>
      <c r="AL223" s="7" t="e">
        <f t="shared" si="285"/>
        <v>#VALUE!</v>
      </c>
      <c r="AM223" s="99" t="e">
        <f t="shared" si="286"/>
        <v>#VALUE!</v>
      </c>
      <c r="AN223" s="7" t="s">
        <v>4</v>
      </c>
      <c r="AO223" s="8">
        <v>0</v>
      </c>
      <c r="AP223" s="8">
        <v>0</v>
      </c>
      <c r="AQ223" s="8">
        <v>0</v>
      </c>
      <c r="AR223" s="8">
        <v>0</v>
      </c>
      <c r="AS223" s="9">
        <v>0</v>
      </c>
      <c r="AT223" s="72">
        <f t="shared" si="287"/>
        <v>0</v>
      </c>
      <c r="AU223" s="99">
        <f t="shared" si="267"/>
        <v>0</v>
      </c>
      <c r="AV223" s="7" t="s">
        <v>4</v>
      </c>
      <c r="AW223" s="8">
        <v>0</v>
      </c>
      <c r="AX223" s="8">
        <v>0</v>
      </c>
      <c r="AY223" s="8">
        <v>0</v>
      </c>
      <c r="AZ223" s="8">
        <v>0</v>
      </c>
      <c r="BA223" s="9">
        <v>0</v>
      </c>
      <c r="BB223" s="72">
        <f t="shared" si="303"/>
        <v>0</v>
      </c>
      <c r="BC223" s="102">
        <f t="shared" si="271"/>
        <v>0</v>
      </c>
      <c r="BD223" s="94"/>
      <c r="BE223" s="11"/>
      <c r="BF223" s="11"/>
      <c r="BG223" s="11">
        <v>1</v>
      </c>
      <c r="BH223" s="11"/>
      <c r="BI223" s="104"/>
      <c r="BJ223" s="106">
        <f t="shared" si="304"/>
        <v>1</v>
      </c>
      <c r="BK223" s="84">
        <f>SUMIF(наличие!E:E,E223,наличие!G:G)</f>
        <v>0</v>
      </c>
      <c r="BL223" s="85">
        <f t="shared" si="290"/>
        <v>0</v>
      </c>
      <c r="BM223" s="85">
        <f t="shared" si="291"/>
        <v>0</v>
      </c>
      <c r="BN223" s="111">
        <f>SUMIF(BP:BP,E223,BW:BW)</f>
        <v>0</v>
      </c>
    </row>
    <row r="224" spans="1:66" s="10" customFormat="1" ht="144" customHeight="1" x14ac:dyDescent="0.25">
      <c r="A224" s="11">
        <v>221</v>
      </c>
      <c r="B224" s="11" t="s">
        <v>3427</v>
      </c>
      <c r="C224" s="11" t="s">
        <v>4124</v>
      </c>
      <c r="D224" s="107" t="s">
        <v>4220</v>
      </c>
      <c r="E224" s="108" t="s">
        <v>4318</v>
      </c>
      <c r="F224" s="109" t="s">
        <v>4415</v>
      </c>
      <c r="G224" s="11" t="s">
        <v>4767</v>
      </c>
      <c r="H224" s="29"/>
      <c r="I224" s="15"/>
      <c r="J224" s="44">
        <v>72.2</v>
      </c>
      <c r="K224" s="64">
        <f t="shared" si="274"/>
        <v>83.03</v>
      </c>
      <c r="L224" s="123">
        <f>SUMIF(price!A:A,E224,price!D:D)</f>
        <v>0</v>
      </c>
      <c r="M224" s="124"/>
      <c r="N224" s="20">
        <f t="shared" si="275"/>
        <v>0</v>
      </c>
      <c r="O224" s="16">
        <f t="shared" si="276"/>
        <v>-1</v>
      </c>
      <c r="P224" s="116">
        <f t="shared" si="277"/>
        <v>0</v>
      </c>
      <c r="Q224" s="21">
        <f t="shared" si="278"/>
        <v>0</v>
      </c>
      <c r="R224" s="16">
        <f t="shared" si="279"/>
        <v>-1</v>
      </c>
      <c r="S224" s="22">
        <f t="shared" si="280"/>
        <v>0</v>
      </c>
      <c r="T224" s="27">
        <v>1351</v>
      </c>
      <c r="U224" s="21">
        <f t="shared" si="281"/>
        <v>0</v>
      </c>
      <c r="V224" s="189">
        <f t="shared" si="282"/>
        <v>-1</v>
      </c>
      <c r="W224" s="196" t="s">
        <v>4</v>
      </c>
      <c r="X224" s="191" t="s">
        <v>4451</v>
      </c>
      <c r="Y224" s="191" t="s">
        <v>4451</v>
      </c>
      <c r="Z224" s="191" t="s">
        <v>4451</v>
      </c>
      <c r="AA224" s="191" t="s">
        <v>4451</v>
      </c>
      <c r="AB224" s="197" t="s">
        <v>4</v>
      </c>
      <c r="AC224" s="190">
        <f t="shared" si="302"/>
        <v>0</v>
      </c>
      <c r="AD224" s="73">
        <f t="shared" si="266"/>
        <v>0</v>
      </c>
      <c r="AF224" s="7" t="s">
        <v>4</v>
      </c>
      <c r="AG224" s="8" t="e">
        <f t="shared" si="292"/>
        <v>#VALUE!</v>
      </c>
      <c r="AH224" s="8" t="e">
        <f t="shared" si="293"/>
        <v>#VALUE!</v>
      </c>
      <c r="AI224" s="8" t="e">
        <f t="shared" si="294"/>
        <v>#VALUE!</v>
      </c>
      <c r="AJ224" s="8" t="e">
        <f t="shared" si="283"/>
        <v>#VALUE!</v>
      </c>
      <c r="AK224" s="9" t="e">
        <f t="shared" si="284"/>
        <v>#VALUE!</v>
      </c>
      <c r="AL224" s="7" t="e">
        <f t="shared" si="285"/>
        <v>#VALUE!</v>
      </c>
      <c r="AM224" s="99" t="e">
        <f t="shared" si="286"/>
        <v>#VALUE!</v>
      </c>
      <c r="AN224" s="7" t="s">
        <v>4</v>
      </c>
      <c r="AO224" s="8">
        <v>0</v>
      </c>
      <c r="AP224" s="8">
        <v>0</v>
      </c>
      <c r="AQ224" s="8">
        <v>0</v>
      </c>
      <c r="AR224" s="8">
        <v>0</v>
      </c>
      <c r="AS224" s="9">
        <v>0</v>
      </c>
      <c r="AT224" s="72">
        <f t="shared" si="287"/>
        <v>0</v>
      </c>
      <c r="AU224" s="99">
        <f t="shared" si="267"/>
        <v>0</v>
      </c>
      <c r="AV224" s="7" t="s">
        <v>4</v>
      </c>
      <c r="AW224" s="8">
        <v>0</v>
      </c>
      <c r="AX224" s="8">
        <v>0</v>
      </c>
      <c r="AY224" s="8">
        <v>0</v>
      </c>
      <c r="AZ224" s="8">
        <v>0</v>
      </c>
      <c r="BA224" s="9">
        <v>0</v>
      </c>
      <c r="BB224" s="72">
        <f t="shared" si="303"/>
        <v>0</v>
      </c>
      <c r="BC224" s="102">
        <f t="shared" si="271"/>
        <v>0</v>
      </c>
      <c r="BD224" s="94"/>
      <c r="BE224" s="11"/>
      <c r="BF224" s="11"/>
      <c r="BG224" s="11"/>
      <c r="BH224" s="11"/>
      <c r="BI224" s="104"/>
      <c r="BJ224" s="106">
        <f t="shared" si="304"/>
        <v>0</v>
      </c>
      <c r="BK224" s="84">
        <f>SUMIF(наличие!E:E,E224,наличие!G:G)</f>
        <v>0</v>
      </c>
      <c r="BL224" s="85">
        <f t="shared" si="290"/>
        <v>0</v>
      </c>
      <c r="BM224" s="85">
        <f t="shared" si="291"/>
        <v>0</v>
      </c>
      <c r="BN224" s="111">
        <f>SUMIF(BP:BP,E224,BW:BW)</f>
        <v>0</v>
      </c>
    </row>
    <row r="225" spans="1:66" s="10" customFormat="1" ht="144" customHeight="1" x14ac:dyDescent="0.25">
      <c r="A225" s="11">
        <v>222</v>
      </c>
      <c r="B225" s="11" t="s">
        <v>3427</v>
      </c>
      <c r="C225" s="11" t="s">
        <v>4124</v>
      </c>
      <c r="D225" s="107" t="s">
        <v>4220</v>
      </c>
      <c r="E225" s="108" t="s">
        <v>4318</v>
      </c>
      <c r="F225" s="109" t="s">
        <v>4391</v>
      </c>
      <c r="G225" s="11" t="s">
        <v>4689</v>
      </c>
      <c r="H225" s="29"/>
      <c r="I225" s="15"/>
      <c r="J225" s="44">
        <v>72.2</v>
      </c>
      <c r="K225" s="64">
        <f t="shared" si="274"/>
        <v>83.03</v>
      </c>
      <c r="L225" s="123">
        <f>SUMIF(price!A:A,E225,price!D:D)</f>
        <v>0</v>
      </c>
      <c r="M225" s="124"/>
      <c r="N225" s="20">
        <f>M225*$K$1</f>
        <v>0</v>
      </c>
      <c r="O225" s="16">
        <f t="shared" si="276"/>
        <v>-1</v>
      </c>
      <c r="P225" s="116">
        <f t="shared" si="277"/>
        <v>0</v>
      </c>
      <c r="Q225" s="21">
        <f>P225*$I$1</f>
        <v>0</v>
      </c>
      <c r="R225" s="16">
        <f t="shared" si="279"/>
        <v>-1</v>
      </c>
      <c r="S225" s="22">
        <f t="shared" si="280"/>
        <v>0</v>
      </c>
      <c r="T225" s="27">
        <v>1351</v>
      </c>
      <c r="U225" s="21">
        <f>S225*$I$1</f>
        <v>0</v>
      </c>
      <c r="V225" s="189">
        <f t="shared" si="282"/>
        <v>-1</v>
      </c>
      <c r="W225" s="196" t="s">
        <v>4</v>
      </c>
      <c r="X225" s="191" t="s">
        <v>4451</v>
      </c>
      <c r="Y225" s="191" t="s">
        <v>4451</v>
      </c>
      <c r="Z225" s="191" t="s">
        <v>4451</v>
      </c>
      <c r="AA225" s="191" t="s">
        <v>4451</v>
      </c>
      <c r="AB225" s="197" t="s">
        <v>4</v>
      </c>
      <c r="AC225" s="190">
        <f t="shared" si="302"/>
        <v>0</v>
      </c>
      <c r="AD225" s="73">
        <f t="shared" si="266"/>
        <v>0</v>
      </c>
      <c r="AF225" s="7" t="s">
        <v>4</v>
      </c>
      <c r="AG225" s="8" t="e">
        <f t="shared" si="292"/>
        <v>#VALUE!</v>
      </c>
      <c r="AH225" s="8" t="e">
        <f t="shared" si="293"/>
        <v>#VALUE!</v>
      </c>
      <c r="AI225" s="8" t="e">
        <f t="shared" si="294"/>
        <v>#VALUE!</v>
      </c>
      <c r="AJ225" s="8" t="e">
        <f t="shared" si="283"/>
        <v>#VALUE!</v>
      </c>
      <c r="AK225" s="9" t="e">
        <f t="shared" si="284"/>
        <v>#VALUE!</v>
      </c>
      <c r="AL225" s="7" t="e">
        <f>SUM(AF225:AK225)</f>
        <v>#VALUE!</v>
      </c>
      <c r="AM225" s="99" t="e">
        <f t="shared" si="286"/>
        <v>#VALUE!</v>
      </c>
      <c r="AN225" s="7" t="s">
        <v>4</v>
      </c>
      <c r="AO225" s="8">
        <v>0</v>
      </c>
      <c r="AP225" s="8">
        <v>0</v>
      </c>
      <c r="AQ225" s="8">
        <v>0</v>
      </c>
      <c r="AR225" s="8">
        <v>0</v>
      </c>
      <c r="AS225" s="9">
        <v>0</v>
      </c>
      <c r="AT225" s="72">
        <f t="shared" si="287"/>
        <v>0</v>
      </c>
      <c r="AU225" s="99">
        <f t="shared" si="267"/>
        <v>0</v>
      </c>
      <c r="AV225" s="7" t="s">
        <v>4</v>
      </c>
      <c r="AW225" s="8">
        <v>0</v>
      </c>
      <c r="AX225" s="8">
        <v>0</v>
      </c>
      <c r="AY225" s="8">
        <v>0</v>
      </c>
      <c r="AZ225" s="8">
        <v>0</v>
      </c>
      <c r="BA225" s="9">
        <v>0</v>
      </c>
      <c r="BB225" s="72">
        <f t="shared" si="303"/>
        <v>0</v>
      </c>
      <c r="BC225" s="102">
        <f t="shared" si="271"/>
        <v>0</v>
      </c>
      <c r="BD225" s="94"/>
      <c r="BE225" s="11"/>
      <c r="BF225" s="11"/>
      <c r="BG225" s="11"/>
      <c r="BH225" s="11"/>
      <c r="BI225" s="104"/>
      <c r="BJ225" s="106">
        <f t="shared" si="304"/>
        <v>0</v>
      </c>
      <c r="BK225" s="84">
        <f>SUMIF(наличие!E:E,E225,наличие!G:G)</f>
        <v>0</v>
      </c>
      <c r="BL225" s="85">
        <f t="shared" si="290"/>
        <v>0</v>
      </c>
      <c r="BM225" s="85">
        <f t="shared" si="291"/>
        <v>0</v>
      </c>
      <c r="BN225" s="111">
        <f>SUMIF(BP:BP,E225,BW:BW)</f>
        <v>0</v>
      </c>
    </row>
    <row r="226" spans="1:66" s="10" customFormat="1" ht="144" customHeight="1" x14ac:dyDescent="0.25">
      <c r="A226" s="11">
        <v>223</v>
      </c>
      <c r="B226" s="11" t="s">
        <v>3427</v>
      </c>
      <c r="C226" s="11" t="s">
        <v>4124</v>
      </c>
      <c r="D226" s="107" t="s">
        <v>4220</v>
      </c>
      <c r="E226" s="108" t="s">
        <v>4318</v>
      </c>
      <c r="F226" s="109" t="s">
        <v>4416</v>
      </c>
      <c r="G226" s="11" t="s">
        <v>4690</v>
      </c>
      <c r="H226" s="29"/>
      <c r="I226" s="15"/>
      <c r="J226" s="44">
        <v>72.2</v>
      </c>
      <c r="K226" s="64">
        <f t="shared" si="274"/>
        <v>83.03</v>
      </c>
      <c r="L226" s="123">
        <f>SUMIF(price!A:A,E226,price!D:D)</f>
        <v>0</v>
      </c>
      <c r="M226" s="124"/>
      <c r="N226" s="20">
        <f>M226*$K$1</f>
        <v>0</v>
      </c>
      <c r="O226" s="16">
        <f t="shared" si="276"/>
        <v>-1</v>
      </c>
      <c r="P226" s="116">
        <f t="shared" si="277"/>
        <v>0</v>
      </c>
      <c r="Q226" s="21">
        <f>P226*$I$1</f>
        <v>0</v>
      </c>
      <c r="R226" s="16">
        <f t="shared" si="279"/>
        <v>-1</v>
      </c>
      <c r="S226" s="22">
        <f t="shared" si="280"/>
        <v>0</v>
      </c>
      <c r="T226" s="27">
        <v>1351</v>
      </c>
      <c r="U226" s="21">
        <f>S226*$I$1</f>
        <v>0</v>
      </c>
      <c r="V226" s="189">
        <f t="shared" si="282"/>
        <v>-1</v>
      </c>
      <c r="W226" s="196" t="s">
        <v>4</v>
      </c>
      <c r="X226" s="191" t="s">
        <v>4451</v>
      </c>
      <c r="Y226" s="191" t="s">
        <v>4451</v>
      </c>
      <c r="Z226" s="191" t="s">
        <v>4451</v>
      </c>
      <c r="AA226" s="191" t="s">
        <v>4451</v>
      </c>
      <c r="AB226" s="197" t="s">
        <v>4</v>
      </c>
      <c r="AC226" s="190">
        <f t="shared" si="302"/>
        <v>0</v>
      </c>
      <c r="AD226" s="73">
        <f t="shared" si="266"/>
        <v>0</v>
      </c>
      <c r="AF226" s="7" t="s">
        <v>4</v>
      </c>
      <c r="AG226" s="8" t="e">
        <f t="shared" si="292"/>
        <v>#VALUE!</v>
      </c>
      <c r="AH226" s="8" t="e">
        <f t="shared" si="293"/>
        <v>#VALUE!</v>
      </c>
      <c r="AI226" s="8" t="e">
        <f t="shared" si="294"/>
        <v>#VALUE!</v>
      </c>
      <c r="AJ226" s="8" t="e">
        <f t="shared" si="283"/>
        <v>#VALUE!</v>
      </c>
      <c r="AK226" s="9" t="e">
        <f t="shared" si="284"/>
        <v>#VALUE!</v>
      </c>
      <c r="AL226" s="7" t="e">
        <f>SUM(AF226:AK226)</f>
        <v>#VALUE!</v>
      </c>
      <c r="AM226" s="99" t="e">
        <f t="shared" si="286"/>
        <v>#VALUE!</v>
      </c>
      <c r="AN226" s="7" t="s">
        <v>4</v>
      </c>
      <c r="AO226" s="8">
        <v>0</v>
      </c>
      <c r="AP226" s="8">
        <v>0</v>
      </c>
      <c r="AQ226" s="8">
        <v>0</v>
      </c>
      <c r="AR226" s="8">
        <v>0</v>
      </c>
      <c r="AS226" s="9">
        <v>0</v>
      </c>
      <c r="AT226" s="72">
        <f t="shared" si="287"/>
        <v>0</v>
      </c>
      <c r="AU226" s="99">
        <f t="shared" si="267"/>
        <v>0</v>
      </c>
      <c r="AV226" s="7" t="s">
        <v>4</v>
      </c>
      <c r="AW226" s="8">
        <v>0</v>
      </c>
      <c r="AX226" s="8">
        <v>0</v>
      </c>
      <c r="AY226" s="8">
        <v>0</v>
      </c>
      <c r="AZ226" s="8">
        <v>0</v>
      </c>
      <c r="BA226" s="9">
        <v>0</v>
      </c>
      <c r="BB226" s="72">
        <f t="shared" si="303"/>
        <v>0</v>
      </c>
      <c r="BC226" s="102">
        <f t="shared" si="271"/>
        <v>0</v>
      </c>
      <c r="BD226" s="94"/>
      <c r="BE226" s="11"/>
      <c r="BF226" s="11"/>
      <c r="BG226" s="11"/>
      <c r="BH226" s="11">
        <v>2</v>
      </c>
      <c r="BI226" s="104"/>
      <c r="BJ226" s="106">
        <f t="shared" si="304"/>
        <v>2</v>
      </c>
      <c r="BK226" s="84">
        <f>SUMIF(наличие!E:E,E226,наличие!G:G)</f>
        <v>0</v>
      </c>
      <c r="BL226" s="85">
        <f t="shared" si="290"/>
        <v>0</v>
      </c>
      <c r="BM226" s="85">
        <f t="shared" si="291"/>
        <v>0</v>
      </c>
      <c r="BN226" s="111">
        <f>SUMIF(BP:BP,E226,BW:BW)</f>
        <v>0</v>
      </c>
    </row>
    <row r="227" spans="1:66" s="10" customFormat="1" ht="144" customHeight="1" x14ac:dyDescent="0.25">
      <c r="A227" s="11">
        <v>224</v>
      </c>
      <c r="B227" s="11" t="s">
        <v>3427</v>
      </c>
      <c r="C227" s="11" t="s">
        <v>4125</v>
      </c>
      <c r="D227" s="107" t="s">
        <v>4221</v>
      </c>
      <c r="E227" s="108" t="s">
        <v>4319</v>
      </c>
      <c r="F227" s="109" t="s">
        <v>4373</v>
      </c>
      <c r="G227" s="11" t="s">
        <v>4691</v>
      </c>
      <c r="H227" s="29"/>
      <c r="I227" s="15"/>
      <c r="J227" s="44">
        <v>49.24</v>
      </c>
      <c r="K227" s="64">
        <f t="shared" si="274"/>
        <v>56.625999999999998</v>
      </c>
      <c r="L227" s="123">
        <f>SUMIF(price!A:A,E227,price!D:D)</f>
        <v>0</v>
      </c>
      <c r="M227" s="124"/>
      <c r="N227" s="20">
        <f>M227*$K$1</f>
        <v>0</v>
      </c>
      <c r="O227" s="16">
        <f t="shared" si="276"/>
        <v>-1</v>
      </c>
      <c r="P227" s="116">
        <f t="shared" si="277"/>
        <v>0</v>
      </c>
      <c r="Q227" s="21">
        <f>P227*$I$1</f>
        <v>0</v>
      </c>
      <c r="R227" s="16">
        <f t="shared" si="279"/>
        <v>-1</v>
      </c>
      <c r="S227" s="22">
        <f t="shared" si="280"/>
        <v>0</v>
      </c>
      <c r="T227" s="27">
        <v>1351</v>
      </c>
      <c r="U227" s="21">
        <f>S227*$I$1</f>
        <v>0</v>
      </c>
      <c r="V227" s="189">
        <f t="shared" si="282"/>
        <v>-1</v>
      </c>
      <c r="W227" s="196" t="s">
        <v>4</v>
      </c>
      <c r="X227" s="191" t="s">
        <v>4451</v>
      </c>
      <c r="Y227" s="191" t="s">
        <v>4451</v>
      </c>
      <c r="Z227" s="191" t="s">
        <v>4451</v>
      </c>
      <c r="AA227" s="191" t="s">
        <v>4451</v>
      </c>
      <c r="AB227" s="197" t="s">
        <v>4</v>
      </c>
      <c r="AC227" s="190">
        <f t="shared" si="302"/>
        <v>0</v>
      </c>
      <c r="AD227" s="73">
        <f t="shared" si="266"/>
        <v>0</v>
      </c>
      <c r="AF227" s="7" t="s">
        <v>4</v>
      </c>
      <c r="AG227" s="8" t="e">
        <f t="shared" si="292"/>
        <v>#VALUE!</v>
      </c>
      <c r="AH227" s="8" t="e">
        <f t="shared" si="293"/>
        <v>#VALUE!</v>
      </c>
      <c r="AI227" s="8" t="e">
        <f t="shared" si="294"/>
        <v>#VALUE!</v>
      </c>
      <c r="AJ227" s="8" t="e">
        <f t="shared" si="283"/>
        <v>#VALUE!</v>
      </c>
      <c r="AK227" s="9" t="e">
        <f t="shared" si="284"/>
        <v>#VALUE!</v>
      </c>
      <c r="AL227" s="7" t="e">
        <f>SUM(AF227:AK227)</f>
        <v>#VALUE!</v>
      </c>
      <c r="AM227" s="99" t="e">
        <f t="shared" si="286"/>
        <v>#VALUE!</v>
      </c>
      <c r="AN227" s="7" t="s">
        <v>4</v>
      </c>
      <c r="AO227" s="8">
        <v>0</v>
      </c>
      <c r="AP227" s="8">
        <v>0</v>
      </c>
      <c r="AQ227" s="8">
        <v>0</v>
      </c>
      <c r="AR227" s="8">
        <v>0</v>
      </c>
      <c r="AS227" s="9">
        <v>0</v>
      </c>
      <c r="AT227" s="72">
        <f t="shared" si="287"/>
        <v>0</v>
      </c>
      <c r="AU227" s="99">
        <f t="shared" si="267"/>
        <v>0</v>
      </c>
      <c r="AV227" s="7" t="s">
        <v>4</v>
      </c>
      <c r="AW227" s="8">
        <v>0</v>
      </c>
      <c r="AX227" s="8">
        <v>0</v>
      </c>
      <c r="AY227" s="8">
        <v>0</v>
      </c>
      <c r="AZ227" s="8">
        <v>0</v>
      </c>
      <c r="BA227" s="9">
        <v>0</v>
      </c>
      <c r="BB227" s="72">
        <f t="shared" si="303"/>
        <v>0</v>
      </c>
      <c r="BC227" s="102">
        <f t="shared" si="271"/>
        <v>0</v>
      </c>
      <c r="BD227" s="94"/>
      <c r="BE227" s="11"/>
      <c r="BF227" s="11"/>
      <c r="BG227" s="11">
        <v>3</v>
      </c>
      <c r="BH227" s="11"/>
      <c r="BI227" s="104"/>
      <c r="BJ227" s="106">
        <f t="shared" si="304"/>
        <v>3</v>
      </c>
      <c r="BK227" s="84">
        <f>SUMIF(наличие!E:E,E227,наличие!G:G)</f>
        <v>0</v>
      </c>
      <c r="BL227" s="85">
        <f t="shared" si="290"/>
        <v>0</v>
      </c>
      <c r="BM227" s="85">
        <f t="shared" si="291"/>
        <v>0</v>
      </c>
      <c r="BN227" s="111">
        <f>SUMIF(BP:BP,E227,BW:BW)</f>
        <v>0</v>
      </c>
    </row>
    <row r="228" spans="1:66" s="10" customFormat="1" ht="144" customHeight="1" x14ac:dyDescent="0.25">
      <c r="A228" s="11">
        <v>225</v>
      </c>
      <c r="B228" s="11" t="s">
        <v>3427</v>
      </c>
      <c r="C228" s="11" t="s">
        <v>4126</v>
      </c>
      <c r="D228" s="107" t="s">
        <v>4222</v>
      </c>
      <c r="E228" s="108" t="s">
        <v>4320</v>
      </c>
      <c r="F228" s="109" t="s">
        <v>5</v>
      </c>
      <c r="G228" s="11" t="s">
        <v>4692</v>
      </c>
      <c r="H228" s="29"/>
      <c r="I228" s="15"/>
      <c r="J228" s="44">
        <v>70.510000000000005</v>
      </c>
      <c r="K228" s="64">
        <f t="shared" si="274"/>
        <v>81.086500000000001</v>
      </c>
      <c r="L228" s="123">
        <f>SUMIF(price!A:A,E228,price!D:D)</f>
        <v>0</v>
      </c>
      <c r="M228" s="124"/>
      <c r="N228" s="20">
        <f t="shared" si="275"/>
        <v>0</v>
      </c>
      <c r="O228" s="16">
        <f t="shared" si="276"/>
        <v>-1</v>
      </c>
      <c r="P228" s="116">
        <f t="shared" si="277"/>
        <v>0</v>
      </c>
      <c r="Q228" s="21">
        <f t="shared" si="278"/>
        <v>0</v>
      </c>
      <c r="R228" s="16">
        <f t="shared" si="279"/>
        <v>-1</v>
      </c>
      <c r="S228" s="22">
        <f t="shared" si="280"/>
        <v>0</v>
      </c>
      <c r="T228" s="27">
        <v>1390</v>
      </c>
      <c r="U228" s="21">
        <f t="shared" si="281"/>
        <v>0</v>
      </c>
      <c r="V228" s="189">
        <f t="shared" si="282"/>
        <v>-1</v>
      </c>
      <c r="W228" s="196" t="s">
        <v>4</v>
      </c>
      <c r="X228" s="191" t="s">
        <v>4451</v>
      </c>
      <c r="Y228" s="191" t="s">
        <v>4451</v>
      </c>
      <c r="Z228" s="191" t="s">
        <v>4451</v>
      </c>
      <c r="AA228" s="191" t="s">
        <v>4451</v>
      </c>
      <c r="AB228" s="197" t="s">
        <v>4</v>
      </c>
      <c r="AC228" s="190">
        <f t="shared" si="302"/>
        <v>0</v>
      </c>
      <c r="AD228" s="73">
        <f t="shared" si="266"/>
        <v>0</v>
      </c>
      <c r="AF228" s="7" t="s">
        <v>4</v>
      </c>
      <c r="AG228" s="8" t="e">
        <f t="shared" si="292"/>
        <v>#VALUE!</v>
      </c>
      <c r="AH228" s="8" t="e">
        <f t="shared" si="293"/>
        <v>#VALUE!</v>
      </c>
      <c r="AI228" s="8" t="e">
        <f t="shared" si="294"/>
        <v>#VALUE!</v>
      </c>
      <c r="AJ228" s="8" t="e">
        <f t="shared" si="283"/>
        <v>#VALUE!</v>
      </c>
      <c r="AK228" s="9" t="e">
        <f t="shared" si="284"/>
        <v>#VALUE!</v>
      </c>
      <c r="AL228" s="7" t="e">
        <f t="shared" si="285"/>
        <v>#VALUE!</v>
      </c>
      <c r="AM228" s="99" t="e">
        <f t="shared" si="286"/>
        <v>#VALUE!</v>
      </c>
      <c r="AN228" s="7" t="s">
        <v>4</v>
      </c>
      <c r="AO228" s="8">
        <v>0</v>
      </c>
      <c r="AP228" s="8">
        <v>0</v>
      </c>
      <c r="AQ228" s="8">
        <v>0</v>
      </c>
      <c r="AR228" s="8">
        <v>0</v>
      </c>
      <c r="AS228" s="9">
        <v>0</v>
      </c>
      <c r="AT228" s="72">
        <f t="shared" si="287"/>
        <v>0</v>
      </c>
      <c r="AU228" s="99">
        <f t="shared" si="267"/>
        <v>0</v>
      </c>
      <c r="AV228" s="7" t="s">
        <v>4</v>
      </c>
      <c r="AW228" s="8">
        <v>0</v>
      </c>
      <c r="AX228" s="8">
        <v>1</v>
      </c>
      <c r="AY228" s="8">
        <v>1</v>
      </c>
      <c r="AZ228" s="8">
        <v>0</v>
      </c>
      <c r="BA228" s="9">
        <v>0</v>
      </c>
      <c r="BB228" s="72">
        <f t="shared" si="303"/>
        <v>2</v>
      </c>
      <c r="BC228" s="102">
        <f t="shared" si="271"/>
        <v>141.02000000000001</v>
      </c>
      <c r="BD228" s="94"/>
      <c r="BE228" s="11"/>
      <c r="BF228" s="11"/>
      <c r="BG228" s="11">
        <v>3</v>
      </c>
      <c r="BH228" s="11">
        <v>2</v>
      </c>
      <c r="BI228" s="104">
        <v>1</v>
      </c>
      <c r="BJ228" s="106">
        <f t="shared" si="304"/>
        <v>6</v>
      </c>
      <c r="BK228" s="84">
        <f>SUMIF(наличие!E:E,E228,наличие!G:G)</f>
        <v>0</v>
      </c>
      <c r="BL228" s="85">
        <f t="shared" si="290"/>
        <v>0</v>
      </c>
      <c r="BM228" s="85">
        <f t="shared" si="291"/>
        <v>0</v>
      </c>
      <c r="BN228" s="111">
        <f>SUMIF(BP:BP,E228,BW:BW)</f>
        <v>0</v>
      </c>
    </row>
    <row r="229" spans="1:66" s="10" customFormat="1" ht="144" customHeight="1" x14ac:dyDescent="0.25">
      <c r="A229" s="11">
        <v>226</v>
      </c>
      <c r="B229" s="11" t="s">
        <v>3427</v>
      </c>
      <c r="C229" s="11" t="s">
        <v>4126</v>
      </c>
      <c r="D229" s="107" t="s">
        <v>4222</v>
      </c>
      <c r="E229" s="108" t="s">
        <v>4320</v>
      </c>
      <c r="F229" s="109" t="s">
        <v>4373</v>
      </c>
      <c r="G229" s="11" t="s">
        <v>4693</v>
      </c>
      <c r="H229" s="29"/>
      <c r="I229" s="15"/>
      <c r="J229" s="44">
        <v>70.510000000000005</v>
      </c>
      <c r="K229" s="64">
        <f t="shared" si="274"/>
        <v>81.086500000000001</v>
      </c>
      <c r="L229" s="123">
        <f>SUMIF(price!A:A,E229,price!D:D)</f>
        <v>0</v>
      </c>
      <c r="M229" s="124"/>
      <c r="N229" s="20">
        <f t="shared" si="275"/>
        <v>0</v>
      </c>
      <c r="O229" s="16">
        <f t="shared" si="276"/>
        <v>-1</v>
      </c>
      <c r="P229" s="116">
        <f t="shared" si="277"/>
        <v>0</v>
      </c>
      <c r="Q229" s="21">
        <f t="shared" si="278"/>
        <v>0</v>
      </c>
      <c r="R229" s="16">
        <f t="shared" si="279"/>
        <v>-1</v>
      </c>
      <c r="S229" s="22">
        <f t="shared" si="280"/>
        <v>0</v>
      </c>
      <c r="T229" s="27">
        <v>1390</v>
      </c>
      <c r="U229" s="21">
        <f t="shared" si="281"/>
        <v>0</v>
      </c>
      <c r="V229" s="189">
        <f t="shared" si="282"/>
        <v>-1</v>
      </c>
      <c r="W229" s="196" t="s">
        <v>4</v>
      </c>
      <c r="X229" s="191" t="s">
        <v>4451</v>
      </c>
      <c r="Y229" s="191" t="s">
        <v>4451</v>
      </c>
      <c r="Z229" s="191" t="s">
        <v>4451</v>
      </c>
      <c r="AA229" s="191" t="s">
        <v>4451</v>
      </c>
      <c r="AB229" s="197" t="s">
        <v>4</v>
      </c>
      <c r="AC229" s="190">
        <f t="shared" si="302"/>
        <v>0</v>
      </c>
      <c r="AD229" s="73">
        <f t="shared" si="266"/>
        <v>0</v>
      </c>
      <c r="AF229" s="7" t="s">
        <v>4</v>
      </c>
      <c r="AG229" s="8" t="e">
        <f t="shared" si="292"/>
        <v>#VALUE!</v>
      </c>
      <c r="AH229" s="8" t="e">
        <f t="shared" si="293"/>
        <v>#VALUE!</v>
      </c>
      <c r="AI229" s="8" t="e">
        <f t="shared" si="294"/>
        <v>#VALUE!</v>
      </c>
      <c r="AJ229" s="8" t="e">
        <f t="shared" si="283"/>
        <v>#VALUE!</v>
      </c>
      <c r="AK229" s="9" t="e">
        <f t="shared" si="284"/>
        <v>#VALUE!</v>
      </c>
      <c r="AL229" s="7" t="e">
        <f t="shared" si="285"/>
        <v>#VALUE!</v>
      </c>
      <c r="AM229" s="99" t="e">
        <f t="shared" si="286"/>
        <v>#VALUE!</v>
      </c>
      <c r="AN229" s="7" t="s">
        <v>4</v>
      </c>
      <c r="AO229" s="8">
        <v>0</v>
      </c>
      <c r="AP229" s="8">
        <v>0</v>
      </c>
      <c r="AQ229" s="8">
        <v>0</v>
      </c>
      <c r="AR229" s="8">
        <v>0</v>
      </c>
      <c r="AS229" s="9">
        <v>0</v>
      </c>
      <c r="AT229" s="72">
        <f t="shared" si="287"/>
        <v>0</v>
      </c>
      <c r="AU229" s="99">
        <f t="shared" si="267"/>
        <v>0</v>
      </c>
      <c r="AV229" s="7" t="s">
        <v>4</v>
      </c>
      <c r="AW229" s="8">
        <v>0</v>
      </c>
      <c r="AX229" s="8">
        <v>1</v>
      </c>
      <c r="AY229" s="8">
        <v>1</v>
      </c>
      <c r="AZ229" s="8">
        <v>0</v>
      </c>
      <c r="BA229" s="9">
        <v>0</v>
      </c>
      <c r="BB229" s="72">
        <f t="shared" si="303"/>
        <v>2</v>
      </c>
      <c r="BC229" s="102">
        <f t="shared" si="271"/>
        <v>141.02000000000001</v>
      </c>
      <c r="BD229" s="94"/>
      <c r="BE229" s="11"/>
      <c r="BF229" s="11"/>
      <c r="BG229" s="11"/>
      <c r="BH229" s="11"/>
      <c r="BI229" s="104"/>
      <c r="BJ229" s="106">
        <f t="shared" si="304"/>
        <v>0</v>
      </c>
      <c r="BK229" s="84">
        <f>SUMIF(наличие!E:E,E229,наличие!G:G)</f>
        <v>0</v>
      </c>
      <c r="BL229" s="85">
        <f t="shared" si="290"/>
        <v>0</v>
      </c>
      <c r="BM229" s="85">
        <f t="shared" si="291"/>
        <v>0</v>
      </c>
      <c r="BN229" s="111">
        <f>SUMIF(BP:BP,E229,BW:BW)</f>
        <v>0</v>
      </c>
    </row>
    <row r="230" spans="1:66" s="10" customFormat="1" ht="144" customHeight="1" x14ac:dyDescent="0.25">
      <c r="A230" s="11">
        <v>227</v>
      </c>
      <c r="B230" s="11" t="s">
        <v>3427</v>
      </c>
      <c r="C230" s="11" t="s">
        <v>4127</v>
      </c>
      <c r="D230" s="107" t="s">
        <v>4223</v>
      </c>
      <c r="E230" s="108" t="s">
        <v>4321</v>
      </c>
      <c r="F230" s="109" t="s">
        <v>5</v>
      </c>
      <c r="G230" s="11" t="s">
        <v>4694</v>
      </c>
      <c r="H230" s="29"/>
      <c r="I230" s="15"/>
      <c r="J230" s="44">
        <v>60.68</v>
      </c>
      <c r="K230" s="64">
        <f t="shared" si="274"/>
        <v>69.781999999999996</v>
      </c>
      <c r="L230" s="123">
        <f>SUMIF(price!A:A,E230,price!D:D)</f>
        <v>0</v>
      </c>
      <c r="M230" s="124"/>
      <c r="N230" s="20">
        <f t="shared" si="275"/>
        <v>0</v>
      </c>
      <c r="O230" s="16">
        <f t="shared" si="276"/>
        <v>-1</v>
      </c>
      <c r="P230" s="116">
        <f t="shared" si="277"/>
        <v>0</v>
      </c>
      <c r="Q230" s="21">
        <f t="shared" si="278"/>
        <v>0</v>
      </c>
      <c r="R230" s="16">
        <f t="shared" si="279"/>
        <v>-1</v>
      </c>
      <c r="S230" s="22">
        <f t="shared" si="280"/>
        <v>0</v>
      </c>
      <c r="T230" s="27">
        <v>1390</v>
      </c>
      <c r="U230" s="21">
        <f t="shared" si="281"/>
        <v>0</v>
      </c>
      <c r="V230" s="189">
        <f t="shared" si="282"/>
        <v>-1</v>
      </c>
      <c r="W230" s="196" t="s">
        <v>4</v>
      </c>
      <c r="X230" s="191" t="s">
        <v>4451</v>
      </c>
      <c r="Y230" s="191" t="s">
        <v>4451</v>
      </c>
      <c r="Z230" s="191" t="s">
        <v>4451</v>
      </c>
      <c r="AA230" s="191" t="s">
        <v>4451</v>
      </c>
      <c r="AB230" s="197" t="s">
        <v>4</v>
      </c>
      <c r="AC230" s="190">
        <f t="shared" si="302"/>
        <v>0</v>
      </c>
      <c r="AD230" s="73">
        <f t="shared" si="266"/>
        <v>0</v>
      </c>
      <c r="AF230" s="7" t="s">
        <v>4</v>
      </c>
      <c r="AG230" s="8" t="e">
        <f t="shared" si="292"/>
        <v>#VALUE!</v>
      </c>
      <c r="AH230" s="8" t="e">
        <f t="shared" si="293"/>
        <v>#VALUE!</v>
      </c>
      <c r="AI230" s="8" t="e">
        <f t="shared" si="294"/>
        <v>#VALUE!</v>
      </c>
      <c r="AJ230" s="8" t="e">
        <f t="shared" si="283"/>
        <v>#VALUE!</v>
      </c>
      <c r="AK230" s="9" t="e">
        <f t="shared" si="284"/>
        <v>#VALUE!</v>
      </c>
      <c r="AL230" s="7" t="e">
        <f t="shared" si="285"/>
        <v>#VALUE!</v>
      </c>
      <c r="AM230" s="99" t="e">
        <f t="shared" si="286"/>
        <v>#VALUE!</v>
      </c>
      <c r="AN230" s="7" t="s">
        <v>4</v>
      </c>
      <c r="AO230" s="8">
        <v>0</v>
      </c>
      <c r="AP230" s="8">
        <v>0</v>
      </c>
      <c r="AQ230" s="8">
        <v>0</v>
      </c>
      <c r="AR230" s="8">
        <v>0</v>
      </c>
      <c r="AS230" s="9">
        <v>0</v>
      </c>
      <c r="AT230" s="72">
        <f t="shared" si="287"/>
        <v>0</v>
      </c>
      <c r="AU230" s="99">
        <f t="shared" si="267"/>
        <v>0</v>
      </c>
      <c r="AV230" s="7" t="s">
        <v>4</v>
      </c>
      <c r="AW230" s="8">
        <v>0</v>
      </c>
      <c r="AX230" s="8">
        <v>0</v>
      </c>
      <c r="AY230" s="8">
        <v>0</v>
      </c>
      <c r="AZ230" s="8">
        <v>0</v>
      </c>
      <c r="BA230" s="9">
        <v>0</v>
      </c>
      <c r="BB230" s="72">
        <f t="shared" si="303"/>
        <v>0</v>
      </c>
      <c r="BC230" s="102">
        <f t="shared" si="271"/>
        <v>0</v>
      </c>
      <c r="BD230" s="94"/>
      <c r="BE230" s="11">
        <v>1</v>
      </c>
      <c r="BF230" s="11">
        <v>1</v>
      </c>
      <c r="BG230" s="11">
        <v>1</v>
      </c>
      <c r="BH230" s="11">
        <v>1</v>
      </c>
      <c r="BI230" s="104"/>
      <c r="BJ230" s="106">
        <f t="shared" si="304"/>
        <v>4</v>
      </c>
      <c r="BK230" s="84">
        <f>SUMIF(наличие!E:E,E230,наличие!G:G)</f>
        <v>0</v>
      </c>
      <c r="BL230" s="85">
        <f t="shared" si="290"/>
        <v>0</v>
      </c>
      <c r="BM230" s="85">
        <f t="shared" si="291"/>
        <v>0</v>
      </c>
      <c r="BN230" s="111">
        <f>SUMIF(BP:BP,E230,BW:BW)</f>
        <v>0</v>
      </c>
    </row>
    <row r="231" spans="1:66" s="10" customFormat="1" ht="144" customHeight="1" x14ac:dyDescent="0.25">
      <c r="A231" s="11">
        <v>228</v>
      </c>
      <c r="B231" s="11" t="s">
        <v>3427</v>
      </c>
      <c r="C231" s="11" t="s">
        <v>4127</v>
      </c>
      <c r="D231" s="107" t="s">
        <v>4223</v>
      </c>
      <c r="E231" s="108" t="s">
        <v>4321</v>
      </c>
      <c r="F231" s="109" t="s">
        <v>4373</v>
      </c>
      <c r="G231" s="11" t="s">
        <v>4695</v>
      </c>
      <c r="H231" s="29"/>
      <c r="I231" s="15"/>
      <c r="J231" s="44">
        <v>60.68</v>
      </c>
      <c r="K231" s="64">
        <f t="shared" si="274"/>
        <v>69.781999999999996</v>
      </c>
      <c r="L231" s="123">
        <f>SUMIF(price!A:A,E231,price!D:D)</f>
        <v>0</v>
      </c>
      <c r="M231" s="124"/>
      <c r="N231" s="20">
        <f t="shared" si="275"/>
        <v>0</v>
      </c>
      <c r="O231" s="16">
        <f t="shared" si="276"/>
        <v>-1</v>
      </c>
      <c r="P231" s="116">
        <f t="shared" si="277"/>
        <v>0</v>
      </c>
      <c r="Q231" s="21">
        <f t="shared" si="278"/>
        <v>0</v>
      </c>
      <c r="R231" s="16">
        <f t="shared" si="279"/>
        <v>-1</v>
      </c>
      <c r="S231" s="22">
        <f t="shared" si="280"/>
        <v>0</v>
      </c>
      <c r="T231" s="27">
        <v>1390</v>
      </c>
      <c r="U231" s="21">
        <f t="shared" si="281"/>
        <v>0</v>
      </c>
      <c r="V231" s="189">
        <f t="shared" si="282"/>
        <v>-1</v>
      </c>
      <c r="W231" s="196" t="s">
        <v>4</v>
      </c>
      <c r="X231" s="191" t="s">
        <v>4451</v>
      </c>
      <c r="Y231" s="191" t="s">
        <v>4451</v>
      </c>
      <c r="Z231" s="191" t="s">
        <v>4451</v>
      </c>
      <c r="AA231" s="191" t="s">
        <v>4451</v>
      </c>
      <c r="AB231" s="197" t="s">
        <v>4</v>
      </c>
      <c r="AC231" s="190">
        <f t="shared" si="302"/>
        <v>0</v>
      </c>
      <c r="AD231" s="73">
        <f t="shared" si="266"/>
        <v>0</v>
      </c>
      <c r="AF231" s="7" t="s">
        <v>4</v>
      </c>
      <c r="AG231" s="8" t="e">
        <f t="shared" si="292"/>
        <v>#VALUE!</v>
      </c>
      <c r="AH231" s="8" t="e">
        <f t="shared" si="293"/>
        <v>#VALUE!</v>
      </c>
      <c r="AI231" s="8" t="e">
        <f t="shared" si="294"/>
        <v>#VALUE!</v>
      </c>
      <c r="AJ231" s="8" t="e">
        <f t="shared" si="283"/>
        <v>#VALUE!</v>
      </c>
      <c r="AK231" s="9" t="e">
        <f t="shared" si="284"/>
        <v>#VALUE!</v>
      </c>
      <c r="AL231" s="7" t="e">
        <f t="shared" si="285"/>
        <v>#VALUE!</v>
      </c>
      <c r="AM231" s="99" t="e">
        <f t="shared" si="286"/>
        <v>#VALUE!</v>
      </c>
      <c r="AN231" s="7" t="s">
        <v>4</v>
      </c>
      <c r="AO231" s="8">
        <v>0</v>
      </c>
      <c r="AP231" s="8">
        <v>0</v>
      </c>
      <c r="AQ231" s="8">
        <v>0</v>
      </c>
      <c r="AR231" s="8">
        <v>0</v>
      </c>
      <c r="AS231" s="9">
        <v>0</v>
      </c>
      <c r="AT231" s="72">
        <f>SUM(AN231:AS231)</f>
        <v>0</v>
      </c>
      <c r="AU231" s="99">
        <f t="shared" si="267"/>
        <v>0</v>
      </c>
      <c r="AV231" s="7" t="s">
        <v>4</v>
      </c>
      <c r="AW231" s="8">
        <v>0</v>
      </c>
      <c r="AX231" s="8">
        <v>0</v>
      </c>
      <c r="AY231" s="8">
        <v>0</v>
      </c>
      <c r="AZ231" s="8">
        <v>0</v>
      </c>
      <c r="BA231" s="9">
        <v>0</v>
      </c>
      <c r="BB231" s="72">
        <f t="shared" si="303"/>
        <v>0</v>
      </c>
      <c r="BC231" s="102">
        <f t="shared" si="271"/>
        <v>0</v>
      </c>
      <c r="BD231" s="94"/>
      <c r="BE231" s="11"/>
      <c r="BF231" s="11"/>
      <c r="BG231" s="11">
        <v>3</v>
      </c>
      <c r="BH231" s="11"/>
      <c r="BI231" s="104"/>
      <c r="BJ231" s="106">
        <f t="shared" si="304"/>
        <v>3</v>
      </c>
      <c r="BK231" s="84">
        <f>SUMIF(наличие!E:E,E231,наличие!G:G)</f>
        <v>0</v>
      </c>
      <c r="BL231" s="85">
        <f t="shared" si="290"/>
        <v>0</v>
      </c>
      <c r="BM231" s="85">
        <f t="shared" si="291"/>
        <v>0</v>
      </c>
      <c r="BN231" s="111">
        <f>SUMIF(BP:BP,E231,BW:BW)</f>
        <v>0</v>
      </c>
    </row>
    <row r="232" spans="1:66" s="10" customFormat="1" ht="116.1" customHeight="1" x14ac:dyDescent="0.25">
      <c r="A232" s="11">
        <v>229</v>
      </c>
      <c r="B232" s="11" t="s">
        <v>3427</v>
      </c>
      <c r="C232" s="11" t="s">
        <v>4128</v>
      </c>
      <c r="D232" s="107">
        <v>63112</v>
      </c>
      <c r="E232" s="108" t="s">
        <v>4322</v>
      </c>
      <c r="F232" s="109" t="s">
        <v>4417</v>
      </c>
      <c r="G232" s="11" t="s">
        <v>4769</v>
      </c>
      <c r="H232" s="29"/>
      <c r="I232" s="15"/>
      <c r="J232" s="44">
        <v>52.84</v>
      </c>
      <c r="K232" s="64">
        <f t="shared" si="274"/>
        <v>60.765999999999998</v>
      </c>
      <c r="L232" s="123">
        <f>SUMIF(price!A:A,E232,price!D:D)</f>
        <v>0</v>
      </c>
      <c r="M232" s="124"/>
      <c r="N232" s="20">
        <f t="shared" si="275"/>
        <v>0</v>
      </c>
      <c r="O232" s="16">
        <f t="shared" ref="O232:O247" si="305">(M232-K232)/K232</f>
        <v>-1</v>
      </c>
      <c r="P232" s="116">
        <f t="shared" si="277"/>
        <v>0</v>
      </c>
      <c r="Q232" s="21">
        <f t="shared" si="278"/>
        <v>0</v>
      </c>
      <c r="R232" s="16">
        <f t="shared" ref="R232:R247" si="306">(P232-K232)/K232</f>
        <v>-1</v>
      </c>
      <c r="S232" s="22">
        <f t="shared" si="280"/>
        <v>0</v>
      </c>
      <c r="T232" s="27">
        <v>1390</v>
      </c>
      <c r="U232" s="21">
        <f t="shared" si="281"/>
        <v>0</v>
      </c>
      <c r="V232" s="189">
        <f t="shared" ref="V232:V247" si="307">(S232-K232)/K232</f>
        <v>-1</v>
      </c>
      <c r="W232" s="196" t="s">
        <v>4</v>
      </c>
      <c r="X232" s="191" t="s">
        <v>4451</v>
      </c>
      <c r="Y232" s="191" t="s">
        <v>4451</v>
      </c>
      <c r="Z232" s="191" t="s">
        <v>4451</v>
      </c>
      <c r="AA232" s="191" t="s">
        <v>4451</v>
      </c>
      <c r="AB232" s="197" t="s">
        <v>4</v>
      </c>
      <c r="AC232" s="190">
        <f t="shared" si="302"/>
        <v>0</v>
      </c>
      <c r="AD232" s="73">
        <f t="shared" si="266"/>
        <v>0</v>
      </c>
      <c r="AF232" s="7" t="s">
        <v>4</v>
      </c>
      <c r="AG232" s="8" t="e">
        <f t="shared" si="292"/>
        <v>#VALUE!</v>
      </c>
      <c r="AH232" s="8" t="e">
        <f t="shared" si="293"/>
        <v>#VALUE!</v>
      </c>
      <c r="AI232" s="8" t="e">
        <f t="shared" si="294"/>
        <v>#VALUE!</v>
      </c>
      <c r="AJ232" s="8" t="e">
        <f>BH232+AA232-AR232-AZ232</f>
        <v>#VALUE!</v>
      </c>
      <c r="AK232" s="9" t="e">
        <f t="shared" si="284"/>
        <v>#VALUE!</v>
      </c>
      <c r="AL232" s="7" t="e">
        <f t="shared" si="285"/>
        <v>#VALUE!</v>
      </c>
      <c r="AM232" s="99" t="e">
        <f t="shared" ref="AM232:AM247" si="308">AL232*K232</f>
        <v>#VALUE!</v>
      </c>
      <c r="AN232" s="7" t="s">
        <v>4</v>
      </c>
      <c r="AO232" s="8">
        <v>0</v>
      </c>
      <c r="AP232" s="8">
        <v>0</v>
      </c>
      <c r="AQ232" s="8">
        <v>1</v>
      </c>
      <c r="AR232" s="8">
        <v>1</v>
      </c>
      <c r="AS232" s="9">
        <v>1</v>
      </c>
      <c r="AT232" s="72">
        <f>SUM(AN232:AS232)</f>
        <v>3</v>
      </c>
      <c r="AU232" s="99">
        <f t="shared" si="267"/>
        <v>158.52000000000001</v>
      </c>
      <c r="AV232" s="7" t="s">
        <v>4</v>
      </c>
      <c r="AW232" s="8">
        <v>0</v>
      </c>
      <c r="AX232" s="8">
        <v>1</v>
      </c>
      <c r="AY232" s="8">
        <v>1</v>
      </c>
      <c r="AZ232" s="8">
        <v>0</v>
      </c>
      <c r="BA232" s="9">
        <v>0</v>
      </c>
      <c r="BB232" s="72">
        <f t="shared" si="303"/>
        <v>2</v>
      </c>
      <c r="BC232" s="102">
        <f t="shared" si="271"/>
        <v>105.68</v>
      </c>
      <c r="BD232" s="94"/>
      <c r="BE232" s="11">
        <v>2</v>
      </c>
      <c r="BF232" s="11">
        <v>1</v>
      </c>
      <c r="BG232" s="11">
        <v>5</v>
      </c>
      <c r="BH232" s="11">
        <v>6</v>
      </c>
      <c r="BI232" s="104">
        <v>2</v>
      </c>
      <c r="BJ232" s="106">
        <f t="shared" si="304"/>
        <v>16</v>
      </c>
      <c r="BK232" s="84">
        <f>SUMIF(наличие!E:E,E232,наличие!G:G)</f>
        <v>0</v>
      </c>
      <c r="BL232" s="85">
        <f t="shared" ref="BL232:BL247" si="309">AT232*N232</f>
        <v>0</v>
      </c>
      <c r="BM232" s="85">
        <f t="shared" ref="BM232:BM247" si="310">BB232*N232</f>
        <v>0</v>
      </c>
      <c r="BN232" s="111">
        <f>SUMIF(BP:BP,E232,BW:BW)</f>
        <v>0</v>
      </c>
    </row>
    <row r="233" spans="1:66" s="10" customFormat="1" ht="116.1" customHeight="1" x14ac:dyDescent="0.25">
      <c r="A233" s="11">
        <v>230</v>
      </c>
      <c r="B233" s="11" t="s">
        <v>3427</v>
      </c>
      <c r="C233" s="11" t="s">
        <v>4128</v>
      </c>
      <c r="D233" s="107">
        <v>63112</v>
      </c>
      <c r="E233" s="108" t="s">
        <v>4322</v>
      </c>
      <c r="F233" s="109" t="s">
        <v>4418</v>
      </c>
      <c r="G233" s="11" t="s">
        <v>4768</v>
      </c>
      <c r="H233" s="29"/>
      <c r="I233" s="15"/>
      <c r="J233" s="44">
        <v>52.84</v>
      </c>
      <c r="K233" s="64">
        <f t="shared" si="274"/>
        <v>60.765999999999998</v>
      </c>
      <c r="L233" s="123">
        <f>SUMIF(price!A:A,E233,price!D:D)</f>
        <v>0</v>
      </c>
      <c r="M233" s="124"/>
      <c r="N233" s="20">
        <f t="shared" si="275"/>
        <v>0</v>
      </c>
      <c r="O233" s="16">
        <f t="shared" si="305"/>
        <v>-1</v>
      </c>
      <c r="P233" s="116">
        <f t="shared" ref="P233:P244" si="311">ROUND(M233*0.55,1)</f>
        <v>0</v>
      </c>
      <c r="Q233" s="21">
        <f t="shared" si="278"/>
        <v>0</v>
      </c>
      <c r="R233" s="16">
        <f t="shared" si="306"/>
        <v>-1</v>
      </c>
      <c r="S233" s="22">
        <f t="shared" ref="S233:S244" si="312">ROUND(P233*0.8,1)</f>
        <v>0</v>
      </c>
      <c r="T233" s="27">
        <v>1390</v>
      </c>
      <c r="U233" s="21">
        <f t="shared" si="281"/>
        <v>0</v>
      </c>
      <c r="V233" s="189">
        <f t="shared" si="307"/>
        <v>-1</v>
      </c>
      <c r="W233" s="196" t="s">
        <v>4</v>
      </c>
      <c r="X233" s="191" t="s">
        <v>4451</v>
      </c>
      <c r="Y233" s="191" t="s">
        <v>4451</v>
      </c>
      <c r="Z233" s="191" t="s">
        <v>4451</v>
      </c>
      <c r="AA233" s="191" t="s">
        <v>4451</v>
      </c>
      <c r="AB233" s="197" t="s">
        <v>4</v>
      </c>
      <c r="AC233" s="190">
        <f t="shared" si="302"/>
        <v>0</v>
      </c>
      <c r="AD233" s="73">
        <f t="shared" si="266"/>
        <v>0</v>
      </c>
      <c r="AF233" s="7" t="s">
        <v>4</v>
      </c>
      <c r="AG233" s="8" t="e">
        <f t="shared" si="292"/>
        <v>#VALUE!</v>
      </c>
      <c r="AH233" s="8" t="e">
        <f t="shared" si="293"/>
        <v>#VALUE!</v>
      </c>
      <c r="AI233" s="8" t="e">
        <f t="shared" si="294"/>
        <v>#VALUE!</v>
      </c>
      <c r="AJ233" s="8" t="e">
        <f>BH233+AA233-AR233-AZ233</f>
        <v>#VALUE!</v>
      </c>
      <c r="AK233" s="9" t="e">
        <f t="shared" si="284"/>
        <v>#VALUE!</v>
      </c>
      <c r="AL233" s="7" t="e">
        <f t="shared" si="285"/>
        <v>#VALUE!</v>
      </c>
      <c r="AM233" s="99" t="e">
        <f t="shared" si="308"/>
        <v>#VALUE!</v>
      </c>
      <c r="AN233" s="7" t="s">
        <v>4</v>
      </c>
      <c r="AO233" s="8">
        <v>0</v>
      </c>
      <c r="AP233" s="8">
        <v>0</v>
      </c>
      <c r="AQ233" s="8">
        <v>0</v>
      </c>
      <c r="AR233" s="8">
        <v>0</v>
      </c>
      <c r="AS233" s="9">
        <v>0</v>
      </c>
      <c r="AT233" s="72">
        <f>SUM(AN233:AS233)</f>
        <v>0</v>
      </c>
      <c r="AU233" s="99">
        <f t="shared" si="267"/>
        <v>0</v>
      </c>
      <c r="AV233" s="7" t="s">
        <v>4</v>
      </c>
      <c r="AW233" s="8">
        <v>0</v>
      </c>
      <c r="AX233" s="8">
        <v>0</v>
      </c>
      <c r="AY233" s="8">
        <v>0</v>
      </c>
      <c r="AZ233" s="8">
        <v>0</v>
      </c>
      <c r="BA233" s="9">
        <v>0</v>
      </c>
      <c r="BB233" s="72">
        <f t="shared" si="303"/>
        <v>0</v>
      </c>
      <c r="BC233" s="102">
        <f t="shared" si="271"/>
        <v>0</v>
      </c>
      <c r="BD233" s="94"/>
      <c r="BE233" s="11"/>
      <c r="BF233" s="11"/>
      <c r="BG233" s="11"/>
      <c r="BH233" s="11"/>
      <c r="BI233" s="104"/>
      <c r="BJ233" s="106">
        <f t="shared" si="304"/>
        <v>0</v>
      </c>
      <c r="BK233" s="84">
        <f>SUMIF(наличие!E:E,E233,наличие!G:G)</f>
        <v>0</v>
      </c>
      <c r="BL233" s="85">
        <f t="shared" si="309"/>
        <v>0</v>
      </c>
      <c r="BM233" s="85">
        <f t="shared" si="310"/>
        <v>0</v>
      </c>
      <c r="BN233" s="111">
        <f>SUMIF(BP:BP,E233,BW:BW)</f>
        <v>0</v>
      </c>
    </row>
    <row r="234" spans="1:66" s="10" customFormat="1" ht="102.4" customHeight="1" x14ac:dyDescent="0.25">
      <c r="A234" s="11">
        <v>231</v>
      </c>
      <c r="B234" s="11" t="s">
        <v>3427</v>
      </c>
      <c r="C234" s="11" t="s">
        <v>4129</v>
      </c>
      <c r="D234" s="107">
        <v>63114</v>
      </c>
      <c r="E234" s="108" t="s">
        <v>4323</v>
      </c>
      <c r="F234" s="109" t="s">
        <v>4415</v>
      </c>
      <c r="G234" s="11" t="s">
        <v>4771</v>
      </c>
      <c r="H234" s="29"/>
      <c r="I234" s="15"/>
      <c r="J234" s="44">
        <v>53.91</v>
      </c>
      <c r="K234" s="64">
        <f t="shared" si="274"/>
        <v>61.99649999999999</v>
      </c>
      <c r="L234" s="123">
        <f>SUMIF(price!A:A,E234,price!D:D)</f>
        <v>0</v>
      </c>
      <c r="M234" s="124"/>
      <c r="N234" s="20">
        <f t="shared" si="275"/>
        <v>0</v>
      </c>
      <c r="O234" s="16">
        <f t="shared" si="305"/>
        <v>-1</v>
      </c>
      <c r="P234" s="116">
        <f t="shared" si="311"/>
        <v>0</v>
      </c>
      <c r="Q234" s="21">
        <f t="shared" si="278"/>
        <v>0</v>
      </c>
      <c r="R234" s="16">
        <f t="shared" si="306"/>
        <v>-1</v>
      </c>
      <c r="S234" s="22">
        <f t="shared" si="312"/>
        <v>0</v>
      </c>
      <c r="T234" s="27">
        <v>1390</v>
      </c>
      <c r="U234" s="21">
        <f t="shared" si="281"/>
        <v>0</v>
      </c>
      <c r="V234" s="189">
        <f t="shared" si="307"/>
        <v>-1</v>
      </c>
      <c r="W234" s="196" t="s">
        <v>4</v>
      </c>
      <c r="X234" s="191" t="s">
        <v>4451</v>
      </c>
      <c r="Y234" s="191" t="s">
        <v>4451</v>
      </c>
      <c r="Z234" s="191" t="s">
        <v>4451</v>
      </c>
      <c r="AA234" s="191" t="s">
        <v>4451</v>
      </c>
      <c r="AB234" s="197" t="s">
        <v>4451</v>
      </c>
      <c r="AC234" s="190">
        <f t="shared" si="302"/>
        <v>0</v>
      </c>
      <c r="AD234" s="73">
        <f t="shared" si="266"/>
        <v>0</v>
      </c>
      <c r="AF234" s="7" t="s">
        <v>4</v>
      </c>
      <c r="AG234" s="8" t="e">
        <f t="shared" si="292"/>
        <v>#VALUE!</v>
      </c>
      <c r="AH234" s="8" t="e">
        <f t="shared" si="293"/>
        <v>#VALUE!</v>
      </c>
      <c r="AI234" s="8" t="e">
        <f t="shared" si="294"/>
        <v>#VALUE!</v>
      </c>
      <c r="AJ234" s="8" t="e">
        <f>BH234+AA234-AR234-AZ234</f>
        <v>#VALUE!</v>
      </c>
      <c r="AK234" s="9" t="e">
        <f t="shared" si="284"/>
        <v>#VALUE!</v>
      </c>
      <c r="AL234" s="7" t="e">
        <f t="shared" si="285"/>
        <v>#VALUE!</v>
      </c>
      <c r="AM234" s="99" t="e">
        <f t="shared" si="308"/>
        <v>#VALUE!</v>
      </c>
      <c r="AN234" s="7" t="s">
        <v>4</v>
      </c>
      <c r="AO234" s="8">
        <v>0</v>
      </c>
      <c r="AP234" s="8">
        <v>1</v>
      </c>
      <c r="AQ234" s="8">
        <v>1</v>
      </c>
      <c r="AR234" s="8">
        <v>0</v>
      </c>
      <c r="AS234" s="9">
        <v>1</v>
      </c>
      <c r="AT234" s="72">
        <f t="shared" ref="AT234:AT247" si="313">SUM(AN234:AS234)</f>
        <v>3</v>
      </c>
      <c r="AU234" s="99">
        <f t="shared" si="267"/>
        <v>161.72999999999999</v>
      </c>
      <c r="AV234" s="7" t="s">
        <v>4</v>
      </c>
      <c r="AW234" s="8">
        <v>0</v>
      </c>
      <c r="AX234" s="8">
        <v>1</v>
      </c>
      <c r="AY234" s="8">
        <v>2</v>
      </c>
      <c r="AZ234" s="8">
        <v>1</v>
      </c>
      <c r="BA234" s="9">
        <v>0</v>
      </c>
      <c r="BB234" s="72">
        <f t="shared" si="303"/>
        <v>4</v>
      </c>
      <c r="BC234" s="102">
        <f t="shared" si="271"/>
        <v>215.64</v>
      </c>
      <c r="BD234" s="94"/>
      <c r="BE234" s="11">
        <v>2</v>
      </c>
      <c r="BF234" s="11">
        <v>1</v>
      </c>
      <c r="BG234" s="11">
        <v>3</v>
      </c>
      <c r="BH234" s="11">
        <v>4</v>
      </c>
      <c r="BI234" s="104">
        <v>2</v>
      </c>
      <c r="BJ234" s="106">
        <f t="shared" si="304"/>
        <v>12</v>
      </c>
      <c r="BK234" s="84">
        <f>SUMIF(наличие!E:E,E234,наличие!G:G)</f>
        <v>0</v>
      </c>
      <c r="BL234" s="85">
        <f t="shared" si="309"/>
        <v>0</v>
      </c>
      <c r="BM234" s="85">
        <f t="shared" si="310"/>
        <v>0</v>
      </c>
      <c r="BN234" s="111">
        <f>SUMIF(BP:BP,E234,BW:BW)</f>
        <v>0</v>
      </c>
    </row>
    <row r="235" spans="1:66" s="10" customFormat="1" ht="110.65" customHeight="1" x14ac:dyDescent="0.25">
      <c r="A235" s="11">
        <v>232</v>
      </c>
      <c r="B235" s="11" t="s">
        <v>3427</v>
      </c>
      <c r="C235" s="11" t="s">
        <v>4129</v>
      </c>
      <c r="D235" s="107">
        <v>63114</v>
      </c>
      <c r="E235" s="108" t="s">
        <v>4323</v>
      </c>
      <c r="F235" s="109" t="s">
        <v>4419</v>
      </c>
      <c r="G235" s="11" t="s">
        <v>4770</v>
      </c>
      <c r="H235" s="29"/>
      <c r="I235" s="15"/>
      <c r="J235" s="44">
        <v>53.91</v>
      </c>
      <c r="K235" s="64">
        <f t="shared" si="274"/>
        <v>61.99649999999999</v>
      </c>
      <c r="L235" s="123">
        <f>SUMIF(price!A:A,E235,price!D:D)</f>
        <v>0</v>
      </c>
      <c r="M235" s="124"/>
      <c r="N235" s="20">
        <f t="shared" ref="N235:N242" si="314">M235*$K$1</f>
        <v>0</v>
      </c>
      <c r="O235" s="16">
        <f t="shared" si="305"/>
        <v>-1</v>
      </c>
      <c r="P235" s="116">
        <f t="shared" si="311"/>
        <v>0</v>
      </c>
      <c r="Q235" s="21">
        <f t="shared" ref="Q235:Q242" si="315">P235*$I$1</f>
        <v>0</v>
      </c>
      <c r="R235" s="16">
        <f t="shared" si="306"/>
        <v>-1</v>
      </c>
      <c r="S235" s="22">
        <f t="shared" si="312"/>
        <v>0</v>
      </c>
      <c r="T235" s="27">
        <v>1351</v>
      </c>
      <c r="U235" s="21">
        <f t="shared" ref="U235:U242" si="316">S235*$I$1</f>
        <v>0</v>
      </c>
      <c r="V235" s="189">
        <f t="shared" si="307"/>
        <v>-1</v>
      </c>
      <c r="W235" s="196" t="s">
        <v>4</v>
      </c>
      <c r="X235" s="191" t="s">
        <v>4451</v>
      </c>
      <c r="Y235" s="191" t="s">
        <v>4451</v>
      </c>
      <c r="Z235" s="191" t="s">
        <v>4451</v>
      </c>
      <c r="AA235" s="191" t="s">
        <v>4451</v>
      </c>
      <c r="AB235" s="197" t="s">
        <v>4451</v>
      </c>
      <c r="AC235" s="190">
        <f t="shared" si="302"/>
        <v>0</v>
      </c>
      <c r="AD235" s="73">
        <f t="shared" si="266"/>
        <v>0</v>
      </c>
      <c r="AF235" s="7" t="s">
        <v>4</v>
      </c>
      <c r="AG235" s="8" t="e">
        <f t="shared" si="292"/>
        <v>#VALUE!</v>
      </c>
      <c r="AH235" s="8" t="e">
        <f t="shared" ref="AH235:AH244" si="317">BF235+Y235-AP235-AX235</f>
        <v>#VALUE!</v>
      </c>
      <c r="AI235" s="8" t="e">
        <f t="shared" ref="AI235:AI244" si="318">BG235+Z235-AQ235-AY235</f>
        <v>#VALUE!</v>
      </c>
      <c r="AJ235" s="8" t="e">
        <f>BH235+AA235-AR235-AZ235</f>
        <v>#VALUE!</v>
      </c>
      <c r="AK235" s="9" t="e">
        <f t="shared" si="284"/>
        <v>#VALUE!</v>
      </c>
      <c r="AL235" s="7" t="e">
        <f t="shared" ref="AL235:AL242" si="319">SUM(AF235:AK235)</f>
        <v>#VALUE!</v>
      </c>
      <c r="AM235" s="99" t="e">
        <f t="shared" si="308"/>
        <v>#VALUE!</v>
      </c>
      <c r="AN235" s="7" t="s">
        <v>4</v>
      </c>
      <c r="AO235" s="8">
        <v>0</v>
      </c>
      <c r="AP235" s="8">
        <v>0</v>
      </c>
      <c r="AQ235" s="8">
        <v>0</v>
      </c>
      <c r="AR235" s="8">
        <v>0</v>
      </c>
      <c r="AS235" s="9">
        <v>0</v>
      </c>
      <c r="AT235" s="72">
        <f t="shared" si="313"/>
        <v>0</v>
      </c>
      <c r="AU235" s="99">
        <f t="shared" si="267"/>
        <v>0</v>
      </c>
      <c r="AV235" s="7" t="s">
        <v>4</v>
      </c>
      <c r="AW235" s="8">
        <v>0</v>
      </c>
      <c r="AX235" s="8">
        <v>0</v>
      </c>
      <c r="AY235" s="8">
        <v>0</v>
      </c>
      <c r="AZ235" s="8">
        <v>0</v>
      </c>
      <c r="BA235" s="9">
        <v>0</v>
      </c>
      <c r="BB235" s="72">
        <f t="shared" si="303"/>
        <v>0</v>
      </c>
      <c r="BC235" s="102">
        <f t="shared" si="271"/>
        <v>0</v>
      </c>
      <c r="BD235" s="94"/>
      <c r="BE235" s="11"/>
      <c r="BF235" s="11">
        <v>5</v>
      </c>
      <c r="BG235" s="11">
        <v>7</v>
      </c>
      <c r="BH235" s="11">
        <v>1</v>
      </c>
      <c r="BI235" s="104"/>
      <c r="BJ235" s="106">
        <f t="shared" si="304"/>
        <v>13</v>
      </c>
      <c r="BK235" s="84">
        <f>SUMIF(наличие!E:E,E235,наличие!G:G)</f>
        <v>0</v>
      </c>
      <c r="BL235" s="85">
        <f t="shared" si="309"/>
        <v>0</v>
      </c>
      <c r="BM235" s="85">
        <f t="shared" si="310"/>
        <v>0</v>
      </c>
      <c r="BN235" s="111">
        <f>SUMIF(BP:BP,E235,BW:BW)</f>
        <v>0</v>
      </c>
    </row>
    <row r="236" spans="1:66" s="10" customFormat="1" ht="110.65" customHeight="1" x14ac:dyDescent="0.25">
      <c r="A236" s="11">
        <v>233</v>
      </c>
      <c r="B236" s="11" t="s">
        <v>3427</v>
      </c>
      <c r="C236" s="11" t="s">
        <v>4129</v>
      </c>
      <c r="D236" s="107">
        <v>63114</v>
      </c>
      <c r="E236" s="108" t="s">
        <v>4323</v>
      </c>
      <c r="F236" s="109" t="s">
        <v>4418</v>
      </c>
      <c r="G236" s="11" t="s">
        <v>4772</v>
      </c>
      <c r="H236" s="29"/>
      <c r="I236" s="15"/>
      <c r="J236" s="44">
        <v>53.91</v>
      </c>
      <c r="K236" s="64">
        <f t="shared" si="274"/>
        <v>61.99649999999999</v>
      </c>
      <c r="L236" s="123">
        <f>SUMIF(price!A:A,E236,price!D:D)</f>
        <v>0</v>
      </c>
      <c r="M236" s="124"/>
      <c r="N236" s="20">
        <f t="shared" si="314"/>
        <v>0</v>
      </c>
      <c r="O236" s="16">
        <f t="shared" si="305"/>
        <v>-1</v>
      </c>
      <c r="P236" s="116">
        <f t="shared" si="311"/>
        <v>0</v>
      </c>
      <c r="Q236" s="21">
        <f t="shared" si="315"/>
        <v>0</v>
      </c>
      <c r="R236" s="16">
        <f t="shared" si="306"/>
        <v>-1</v>
      </c>
      <c r="S236" s="22">
        <f t="shared" si="312"/>
        <v>0</v>
      </c>
      <c r="T236" s="27">
        <v>1351</v>
      </c>
      <c r="U236" s="21">
        <f t="shared" si="316"/>
        <v>0</v>
      </c>
      <c r="V236" s="189">
        <f t="shared" si="307"/>
        <v>-1</v>
      </c>
      <c r="W236" s="196" t="s">
        <v>4</v>
      </c>
      <c r="X236" s="191" t="s">
        <v>4451</v>
      </c>
      <c r="Y236" s="191" t="s">
        <v>4451</v>
      </c>
      <c r="Z236" s="191" t="s">
        <v>4451</v>
      </c>
      <c r="AA236" s="191" t="s">
        <v>4451</v>
      </c>
      <c r="AB236" s="197" t="s">
        <v>4451</v>
      </c>
      <c r="AC236" s="190">
        <f t="shared" si="302"/>
        <v>0</v>
      </c>
      <c r="AD236" s="73">
        <f t="shared" si="266"/>
        <v>0</v>
      </c>
      <c r="AF236" s="7" t="s">
        <v>4</v>
      </c>
      <c r="AG236" s="8" t="e">
        <f t="shared" si="292"/>
        <v>#VALUE!</v>
      </c>
      <c r="AH236" s="8" t="e">
        <f t="shared" si="317"/>
        <v>#VALUE!</v>
      </c>
      <c r="AI236" s="8" t="e">
        <f t="shared" si="318"/>
        <v>#VALUE!</v>
      </c>
      <c r="AJ236" s="8" t="e">
        <f>BH236+AA236-AR236-AZ236</f>
        <v>#VALUE!</v>
      </c>
      <c r="AK236" s="9" t="e">
        <f t="shared" si="284"/>
        <v>#VALUE!</v>
      </c>
      <c r="AL236" s="7" t="e">
        <f t="shared" si="319"/>
        <v>#VALUE!</v>
      </c>
      <c r="AM236" s="99" t="e">
        <f t="shared" si="308"/>
        <v>#VALUE!</v>
      </c>
      <c r="AN236" s="7" t="s">
        <v>4</v>
      </c>
      <c r="AO236" s="8">
        <v>0</v>
      </c>
      <c r="AP236" s="8">
        <v>0</v>
      </c>
      <c r="AQ236" s="8">
        <v>0</v>
      </c>
      <c r="AR236" s="8">
        <v>0</v>
      </c>
      <c r="AS236" s="9">
        <v>0</v>
      </c>
      <c r="AT236" s="72">
        <f t="shared" si="313"/>
        <v>0</v>
      </c>
      <c r="AU236" s="99">
        <f t="shared" si="267"/>
        <v>0</v>
      </c>
      <c r="AV236" s="7" t="s">
        <v>4</v>
      </c>
      <c r="AW236" s="8">
        <v>0</v>
      </c>
      <c r="AX236" s="8">
        <v>0</v>
      </c>
      <c r="AY236" s="8">
        <v>0</v>
      </c>
      <c r="AZ236" s="8">
        <v>0</v>
      </c>
      <c r="BA236" s="9">
        <v>0</v>
      </c>
      <c r="BB236" s="72">
        <f t="shared" si="303"/>
        <v>0</v>
      </c>
      <c r="BC236" s="102">
        <f t="shared" si="271"/>
        <v>0</v>
      </c>
      <c r="BD236" s="94"/>
      <c r="BE236" s="11"/>
      <c r="BF236" s="11"/>
      <c r="BG236" s="11"/>
      <c r="BH236" s="11">
        <v>1</v>
      </c>
      <c r="BI236" s="104"/>
      <c r="BJ236" s="106">
        <f t="shared" si="304"/>
        <v>1</v>
      </c>
      <c r="BK236" s="84">
        <f>SUMIF(наличие!E:E,E236,наличие!G:G)</f>
        <v>0</v>
      </c>
      <c r="BL236" s="85">
        <f t="shared" si="309"/>
        <v>0</v>
      </c>
      <c r="BM236" s="85">
        <f t="shared" si="310"/>
        <v>0</v>
      </c>
      <c r="BN236" s="111">
        <f>SUMIF(BP:BP,E236,BW:BW)</f>
        <v>0</v>
      </c>
    </row>
    <row r="237" spans="1:66" s="10" customFormat="1" ht="112.15" customHeight="1" x14ac:dyDescent="0.25">
      <c r="A237" s="11">
        <v>234</v>
      </c>
      <c r="B237" s="11" t="s">
        <v>3427</v>
      </c>
      <c r="C237" s="11" t="s">
        <v>4130</v>
      </c>
      <c r="D237" s="107">
        <v>63125</v>
      </c>
      <c r="E237" s="108" t="s">
        <v>4324</v>
      </c>
      <c r="F237" s="109" t="s">
        <v>4373</v>
      </c>
      <c r="G237" s="11" t="s">
        <v>4696</v>
      </c>
      <c r="H237" s="29"/>
      <c r="I237" s="15"/>
      <c r="J237" s="44">
        <v>57.45</v>
      </c>
      <c r="K237" s="64">
        <f t="shared" si="274"/>
        <v>66.067499999999995</v>
      </c>
      <c r="L237" s="123">
        <f>SUMIF(price!A:A,E237,price!D:D)</f>
        <v>0</v>
      </c>
      <c r="M237" s="124"/>
      <c r="N237" s="20">
        <f t="shared" si="314"/>
        <v>0</v>
      </c>
      <c r="O237" s="16">
        <f t="shared" si="305"/>
        <v>-1</v>
      </c>
      <c r="P237" s="116">
        <f t="shared" si="311"/>
        <v>0</v>
      </c>
      <c r="Q237" s="21">
        <f t="shared" si="315"/>
        <v>0</v>
      </c>
      <c r="R237" s="16">
        <f t="shared" si="306"/>
        <v>-1</v>
      </c>
      <c r="S237" s="22">
        <f t="shared" si="312"/>
        <v>0</v>
      </c>
      <c r="T237" s="27">
        <v>1390</v>
      </c>
      <c r="U237" s="21">
        <f t="shared" si="316"/>
        <v>0</v>
      </c>
      <c r="V237" s="189">
        <f t="shared" si="307"/>
        <v>-1</v>
      </c>
      <c r="W237" s="196" t="s">
        <v>4</v>
      </c>
      <c r="X237" s="191" t="s">
        <v>4451</v>
      </c>
      <c r="Y237" s="191" t="s">
        <v>4451</v>
      </c>
      <c r="Z237" s="191" t="s">
        <v>4451</v>
      </c>
      <c r="AA237" s="191" t="s">
        <v>4451</v>
      </c>
      <c r="AB237" s="197" t="s">
        <v>4</v>
      </c>
      <c r="AC237" s="190">
        <f t="shared" si="302"/>
        <v>0</v>
      </c>
      <c r="AD237" s="73">
        <f t="shared" si="266"/>
        <v>0</v>
      </c>
      <c r="AF237" s="7" t="s">
        <v>4</v>
      </c>
      <c r="AG237" s="8" t="e">
        <f t="shared" si="292"/>
        <v>#VALUE!</v>
      </c>
      <c r="AH237" s="8" t="e">
        <f t="shared" si="317"/>
        <v>#VALUE!</v>
      </c>
      <c r="AI237" s="8" t="e">
        <f t="shared" si="318"/>
        <v>#VALUE!</v>
      </c>
      <c r="AJ237" s="8" t="e">
        <f t="shared" ref="AJ237:AK240" si="320">BH237+AA237-AR237-AZ237</f>
        <v>#VALUE!</v>
      </c>
      <c r="AK237" s="9" t="e">
        <f t="shared" si="320"/>
        <v>#VALUE!</v>
      </c>
      <c r="AL237" s="7" t="e">
        <f t="shared" si="319"/>
        <v>#VALUE!</v>
      </c>
      <c r="AM237" s="99" t="e">
        <f t="shared" si="308"/>
        <v>#VALUE!</v>
      </c>
      <c r="AN237" s="7" t="s">
        <v>4</v>
      </c>
      <c r="AO237" s="8">
        <v>1</v>
      </c>
      <c r="AP237" s="8">
        <v>1</v>
      </c>
      <c r="AQ237" s="8">
        <v>2</v>
      </c>
      <c r="AR237" s="8">
        <v>1</v>
      </c>
      <c r="AS237" s="9">
        <v>1</v>
      </c>
      <c r="AT237" s="72">
        <f t="shared" si="313"/>
        <v>6</v>
      </c>
      <c r="AU237" s="99">
        <f t="shared" si="267"/>
        <v>344.70000000000005</v>
      </c>
      <c r="AV237" s="7" t="s">
        <v>4</v>
      </c>
      <c r="AW237" s="8">
        <v>1</v>
      </c>
      <c r="AX237" s="8">
        <v>1</v>
      </c>
      <c r="AY237" s="8">
        <v>1</v>
      </c>
      <c r="AZ237" s="8">
        <v>0</v>
      </c>
      <c r="BA237" s="9">
        <v>0</v>
      </c>
      <c r="BB237" s="72">
        <f t="shared" si="303"/>
        <v>3</v>
      </c>
      <c r="BC237" s="102">
        <f t="shared" si="271"/>
        <v>172.35000000000002</v>
      </c>
      <c r="BD237" s="94"/>
      <c r="BE237" s="11">
        <v>2</v>
      </c>
      <c r="BF237" s="11">
        <v>4</v>
      </c>
      <c r="BG237" s="11">
        <v>4</v>
      </c>
      <c r="BH237" s="11"/>
      <c r="BI237" s="104">
        <v>2</v>
      </c>
      <c r="BJ237" s="106">
        <f t="shared" si="304"/>
        <v>12</v>
      </c>
      <c r="BK237" s="84">
        <f>SUMIF(наличие!E:E,E237,наличие!G:G)</f>
        <v>0</v>
      </c>
      <c r="BL237" s="85">
        <f t="shared" si="309"/>
        <v>0</v>
      </c>
      <c r="BM237" s="85">
        <f t="shared" si="310"/>
        <v>0</v>
      </c>
      <c r="BN237" s="111">
        <f>SUMIF(BP:BP,E237,BW:BW)</f>
        <v>0</v>
      </c>
    </row>
    <row r="238" spans="1:66" s="10" customFormat="1" ht="144" customHeight="1" x14ac:dyDescent="0.25">
      <c r="A238" s="11">
        <v>235</v>
      </c>
      <c r="B238" s="11" t="s">
        <v>3427</v>
      </c>
      <c r="C238" s="11" t="s">
        <v>4131</v>
      </c>
      <c r="D238" s="107">
        <v>63200</v>
      </c>
      <c r="E238" s="108" t="s">
        <v>4325</v>
      </c>
      <c r="F238" s="109" t="s">
        <v>4398</v>
      </c>
      <c r="G238" s="11" t="s">
        <v>4697</v>
      </c>
      <c r="H238" s="29"/>
      <c r="I238" s="15"/>
      <c r="J238" s="44">
        <v>40.71</v>
      </c>
      <c r="K238" s="64">
        <f t="shared" si="274"/>
        <v>46.816499999999998</v>
      </c>
      <c r="L238" s="123">
        <f>SUMIF(price!A:A,E238,price!D:D)</f>
        <v>0</v>
      </c>
      <c r="M238" s="124"/>
      <c r="N238" s="20">
        <f t="shared" si="314"/>
        <v>0</v>
      </c>
      <c r="O238" s="16">
        <f t="shared" si="305"/>
        <v>-1</v>
      </c>
      <c r="P238" s="116">
        <f t="shared" si="311"/>
        <v>0</v>
      </c>
      <c r="Q238" s="21">
        <f t="shared" si="315"/>
        <v>0</v>
      </c>
      <c r="R238" s="16">
        <f t="shared" si="306"/>
        <v>-1</v>
      </c>
      <c r="S238" s="22">
        <f t="shared" si="312"/>
        <v>0</v>
      </c>
      <c r="T238" s="27">
        <v>1390</v>
      </c>
      <c r="U238" s="21">
        <f t="shared" si="316"/>
        <v>0</v>
      </c>
      <c r="V238" s="189">
        <f t="shared" si="307"/>
        <v>-1</v>
      </c>
      <c r="W238" s="196" t="s">
        <v>4</v>
      </c>
      <c r="X238" s="191" t="s">
        <v>4451</v>
      </c>
      <c r="Y238" s="191" t="s">
        <v>4451</v>
      </c>
      <c r="Z238" s="191" t="s">
        <v>4451</v>
      </c>
      <c r="AA238" s="191" t="s">
        <v>4451</v>
      </c>
      <c r="AB238" s="197" t="s">
        <v>4451</v>
      </c>
      <c r="AC238" s="190">
        <f t="shared" si="302"/>
        <v>0</v>
      </c>
      <c r="AD238" s="73">
        <f t="shared" si="266"/>
        <v>0</v>
      </c>
      <c r="AF238" s="7" t="s">
        <v>4</v>
      </c>
      <c r="AG238" s="8" t="e">
        <f t="shared" si="292"/>
        <v>#VALUE!</v>
      </c>
      <c r="AH238" s="8" t="e">
        <f t="shared" si="317"/>
        <v>#VALUE!</v>
      </c>
      <c r="AI238" s="8" t="e">
        <f t="shared" si="318"/>
        <v>#VALUE!</v>
      </c>
      <c r="AJ238" s="8" t="e">
        <f t="shared" si="320"/>
        <v>#VALUE!</v>
      </c>
      <c r="AK238" s="9" t="e">
        <f t="shared" si="320"/>
        <v>#VALUE!</v>
      </c>
      <c r="AL238" s="7" t="e">
        <f t="shared" si="319"/>
        <v>#VALUE!</v>
      </c>
      <c r="AM238" s="99" t="e">
        <f t="shared" si="308"/>
        <v>#VALUE!</v>
      </c>
      <c r="AN238" s="7" t="s">
        <v>4</v>
      </c>
      <c r="AO238" s="8">
        <v>0</v>
      </c>
      <c r="AP238" s="8">
        <v>1</v>
      </c>
      <c r="AQ238" s="8">
        <v>1</v>
      </c>
      <c r="AR238" s="8">
        <v>0</v>
      </c>
      <c r="AS238" s="9">
        <v>0</v>
      </c>
      <c r="AT238" s="72">
        <f t="shared" si="313"/>
        <v>2</v>
      </c>
      <c r="AU238" s="99">
        <f t="shared" si="267"/>
        <v>81.42</v>
      </c>
      <c r="AV238" s="7" t="s">
        <v>4</v>
      </c>
      <c r="AW238" s="8">
        <v>0</v>
      </c>
      <c r="AX238" s="8">
        <v>0</v>
      </c>
      <c r="AY238" s="8">
        <v>0</v>
      </c>
      <c r="AZ238" s="8">
        <v>0</v>
      </c>
      <c r="BA238" s="9">
        <v>0</v>
      </c>
      <c r="BB238" s="72">
        <f t="shared" si="303"/>
        <v>0</v>
      </c>
      <c r="BC238" s="102">
        <f t="shared" si="271"/>
        <v>0</v>
      </c>
      <c r="BD238" s="94"/>
      <c r="BE238" s="11">
        <v>1</v>
      </c>
      <c r="BF238" s="11">
        <v>1</v>
      </c>
      <c r="BG238" s="11">
        <v>1</v>
      </c>
      <c r="BH238" s="11">
        <v>4</v>
      </c>
      <c r="BI238" s="104">
        <v>0</v>
      </c>
      <c r="BJ238" s="106">
        <f t="shared" si="304"/>
        <v>7</v>
      </c>
      <c r="BK238" s="84">
        <f>SUMIF(наличие!E:E,E238,наличие!G:G)</f>
        <v>0</v>
      </c>
      <c r="BL238" s="85">
        <f t="shared" si="309"/>
        <v>0</v>
      </c>
      <c r="BM238" s="85">
        <f t="shared" si="310"/>
        <v>0</v>
      </c>
      <c r="BN238" s="111">
        <f>SUMIF(BP:BP,E238,BW:BW)</f>
        <v>0</v>
      </c>
    </row>
    <row r="239" spans="1:66" s="10" customFormat="1" ht="107.45" customHeight="1" x14ac:dyDescent="0.25">
      <c r="A239" s="11">
        <v>236</v>
      </c>
      <c r="B239" s="11" t="s">
        <v>3427</v>
      </c>
      <c r="C239" s="11" t="s">
        <v>4131</v>
      </c>
      <c r="D239" s="107">
        <v>63200</v>
      </c>
      <c r="E239" s="108" t="s">
        <v>4325</v>
      </c>
      <c r="F239" s="109" t="s">
        <v>4373</v>
      </c>
      <c r="G239" s="11" t="s">
        <v>4698</v>
      </c>
      <c r="H239" s="29"/>
      <c r="I239" s="15"/>
      <c r="J239" s="44">
        <v>40.71</v>
      </c>
      <c r="K239" s="64">
        <f t="shared" si="274"/>
        <v>46.816499999999998</v>
      </c>
      <c r="L239" s="123">
        <f>SUMIF(price!A:A,E239,price!D:D)</f>
        <v>0</v>
      </c>
      <c r="M239" s="124"/>
      <c r="N239" s="20">
        <f t="shared" si="314"/>
        <v>0</v>
      </c>
      <c r="O239" s="16">
        <f t="shared" si="305"/>
        <v>-1</v>
      </c>
      <c r="P239" s="116">
        <f t="shared" si="311"/>
        <v>0</v>
      </c>
      <c r="Q239" s="21">
        <f t="shared" si="315"/>
        <v>0</v>
      </c>
      <c r="R239" s="16">
        <f t="shared" si="306"/>
        <v>-1</v>
      </c>
      <c r="S239" s="22">
        <f t="shared" si="312"/>
        <v>0</v>
      </c>
      <c r="T239" s="27">
        <v>1351</v>
      </c>
      <c r="U239" s="21">
        <f t="shared" si="316"/>
        <v>0</v>
      </c>
      <c r="V239" s="189">
        <f t="shared" si="307"/>
        <v>-1</v>
      </c>
      <c r="W239" s="196" t="s">
        <v>4</v>
      </c>
      <c r="X239" s="191" t="s">
        <v>4451</v>
      </c>
      <c r="Y239" s="191" t="s">
        <v>4451</v>
      </c>
      <c r="Z239" s="191" t="s">
        <v>4451</v>
      </c>
      <c r="AA239" s="191" t="s">
        <v>4451</v>
      </c>
      <c r="AB239" s="197" t="s">
        <v>4451</v>
      </c>
      <c r="AC239" s="190">
        <f t="shared" si="302"/>
        <v>0</v>
      </c>
      <c r="AD239" s="73">
        <f t="shared" si="266"/>
        <v>0</v>
      </c>
      <c r="AF239" s="7" t="s">
        <v>4</v>
      </c>
      <c r="AG239" s="8" t="e">
        <f t="shared" si="292"/>
        <v>#VALUE!</v>
      </c>
      <c r="AH239" s="8" t="e">
        <f t="shared" si="317"/>
        <v>#VALUE!</v>
      </c>
      <c r="AI239" s="8" t="e">
        <f t="shared" si="318"/>
        <v>#VALUE!</v>
      </c>
      <c r="AJ239" s="8" t="e">
        <f t="shared" si="320"/>
        <v>#VALUE!</v>
      </c>
      <c r="AK239" s="9" t="e">
        <f t="shared" si="320"/>
        <v>#VALUE!</v>
      </c>
      <c r="AL239" s="7" t="e">
        <f t="shared" si="319"/>
        <v>#VALUE!</v>
      </c>
      <c r="AM239" s="99" t="e">
        <f t="shared" si="308"/>
        <v>#VALUE!</v>
      </c>
      <c r="AN239" s="7" t="s">
        <v>4</v>
      </c>
      <c r="AO239" s="8">
        <v>0</v>
      </c>
      <c r="AP239" s="8">
        <v>0</v>
      </c>
      <c r="AQ239" s="8">
        <v>0</v>
      </c>
      <c r="AR239" s="8">
        <v>0</v>
      </c>
      <c r="AS239" s="9">
        <v>0</v>
      </c>
      <c r="AT239" s="72">
        <f t="shared" si="313"/>
        <v>0</v>
      </c>
      <c r="AU239" s="99">
        <f t="shared" si="267"/>
        <v>0</v>
      </c>
      <c r="AV239" s="7" t="s">
        <v>4</v>
      </c>
      <c r="AW239" s="8">
        <v>0</v>
      </c>
      <c r="AX239" s="8">
        <v>0</v>
      </c>
      <c r="AY239" s="8">
        <v>0</v>
      </c>
      <c r="AZ239" s="8">
        <v>0</v>
      </c>
      <c r="BA239" s="9">
        <v>0</v>
      </c>
      <c r="BB239" s="72">
        <f t="shared" si="303"/>
        <v>0</v>
      </c>
      <c r="BC239" s="102">
        <f t="shared" si="271"/>
        <v>0</v>
      </c>
      <c r="BD239" s="94"/>
      <c r="BE239" s="11"/>
      <c r="BF239" s="11"/>
      <c r="BG239" s="11"/>
      <c r="BH239" s="11"/>
      <c r="BI239" s="104"/>
      <c r="BJ239" s="106">
        <f t="shared" si="304"/>
        <v>0</v>
      </c>
      <c r="BK239" s="84">
        <f>SUMIF(наличие!E:E,E239,наличие!G:G)</f>
        <v>0</v>
      </c>
      <c r="BL239" s="85">
        <f t="shared" si="309"/>
        <v>0</v>
      </c>
      <c r="BM239" s="85">
        <f t="shared" si="310"/>
        <v>0</v>
      </c>
      <c r="BN239" s="111">
        <f>SUMIF(BP:BP,E239,BW:BW)</f>
        <v>0</v>
      </c>
    </row>
    <row r="240" spans="1:66" s="10" customFormat="1" ht="144" customHeight="1" x14ac:dyDescent="0.25">
      <c r="A240" s="11">
        <v>237</v>
      </c>
      <c r="B240" s="11" t="s">
        <v>3427</v>
      </c>
      <c r="C240" s="11" t="s">
        <v>4131</v>
      </c>
      <c r="D240" s="107">
        <v>63200</v>
      </c>
      <c r="E240" s="108" t="s">
        <v>4325</v>
      </c>
      <c r="F240" s="109" t="s">
        <v>11</v>
      </c>
      <c r="G240" s="11" t="s">
        <v>4699</v>
      </c>
      <c r="H240" s="29"/>
      <c r="I240" s="15"/>
      <c r="J240" s="44">
        <v>40.71</v>
      </c>
      <c r="K240" s="64">
        <f t="shared" si="274"/>
        <v>46.816499999999998</v>
      </c>
      <c r="L240" s="123">
        <f>SUMIF(price!A:A,E240,price!D:D)</f>
        <v>0</v>
      </c>
      <c r="M240" s="124"/>
      <c r="N240" s="20">
        <f t="shared" si="314"/>
        <v>0</v>
      </c>
      <c r="O240" s="16">
        <f t="shared" si="305"/>
        <v>-1</v>
      </c>
      <c r="P240" s="116">
        <f t="shared" si="311"/>
        <v>0</v>
      </c>
      <c r="Q240" s="21">
        <f t="shared" si="315"/>
        <v>0</v>
      </c>
      <c r="R240" s="16">
        <f t="shared" si="306"/>
        <v>-1</v>
      </c>
      <c r="S240" s="22">
        <f t="shared" si="312"/>
        <v>0</v>
      </c>
      <c r="T240" s="27">
        <v>1351</v>
      </c>
      <c r="U240" s="21">
        <f t="shared" si="316"/>
        <v>0</v>
      </c>
      <c r="V240" s="189">
        <f t="shared" si="307"/>
        <v>-1</v>
      </c>
      <c r="W240" s="196" t="s">
        <v>4</v>
      </c>
      <c r="X240" s="191" t="s">
        <v>4451</v>
      </c>
      <c r="Y240" s="191" t="s">
        <v>4451</v>
      </c>
      <c r="Z240" s="191" t="s">
        <v>4451</v>
      </c>
      <c r="AA240" s="191" t="s">
        <v>4451</v>
      </c>
      <c r="AB240" s="197" t="s">
        <v>4451</v>
      </c>
      <c r="AC240" s="190">
        <f t="shared" si="302"/>
        <v>0</v>
      </c>
      <c r="AD240" s="73">
        <f t="shared" si="266"/>
        <v>0</v>
      </c>
      <c r="AF240" s="7" t="s">
        <v>4</v>
      </c>
      <c r="AG240" s="8" t="e">
        <f t="shared" si="292"/>
        <v>#VALUE!</v>
      </c>
      <c r="AH240" s="8" t="e">
        <f t="shared" si="317"/>
        <v>#VALUE!</v>
      </c>
      <c r="AI240" s="8" t="e">
        <f t="shared" si="318"/>
        <v>#VALUE!</v>
      </c>
      <c r="AJ240" s="8" t="e">
        <f t="shared" si="320"/>
        <v>#VALUE!</v>
      </c>
      <c r="AK240" s="9" t="e">
        <f t="shared" si="320"/>
        <v>#VALUE!</v>
      </c>
      <c r="AL240" s="7" t="e">
        <f t="shared" si="319"/>
        <v>#VALUE!</v>
      </c>
      <c r="AM240" s="99" t="e">
        <f t="shared" si="308"/>
        <v>#VALUE!</v>
      </c>
      <c r="AN240" s="7" t="s">
        <v>4</v>
      </c>
      <c r="AO240" s="8">
        <v>0</v>
      </c>
      <c r="AP240" s="8">
        <v>0</v>
      </c>
      <c r="AQ240" s="8">
        <v>0</v>
      </c>
      <c r="AR240" s="8">
        <v>0</v>
      </c>
      <c r="AS240" s="9">
        <v>0</v>
      </c>
      <c r="AT240" s="72">
        <f t="shared" si="313"/>
        <v>0</v>
      </c>
      <c r="AU240" s="99">
        <f t="shared" si="267"/>
        <v>0</v>
      </c>
      <c r="AV240" s="7" t="s">
        <v>4</v>
      </c>
      <c r="AW240" s="8">
        <v>0</v>
      </c>
      <c r="AX240" s="8">
        <v>0</v>
      </c>
      <c r="AY240" s="8">
        <v>0</v>
      </c>
      <c r="AZ240" s="8">
        <v>0</v>
      </c>
      <c r="BA240" s="9">
        <v>0</v>
      </c>
      <c r="BB240" s="72">
        <f t="shared" si="303"/>
        <v>0</v>
      </c>
      <c r="BC240" s="102">
        <f t="shared" si="271"/>
        <v>0</v>
      </c>
      <c r="BD240" s="94"/>
      <c r="BE240" s="11"/>
      <c r="BF240" s="11"/>
      <c r="BG240" s="11"/>
      <c r="BH240" s="11"/>
      <c r="BI240" s="104"/>
      <c r="BJ240" s="106">
        <f t="shared" si="304"/>
        <v>0</v>
      </c>
      <c r="BK240" s="84">
        <f>SUMIF(наличие!E:E,E240,наличие!G:G)</f>
        <v>0</v>
      </c>
      <c r="BL240" s="85">
        <f t="shared" si="309"/>
        <v>0</v>
      </c>
      <c r="BM240" s="85">
        <f t="shared" si="310"/>
        <v>0</v>
      </c>
      <c r="BN240" s="111">
        <f>SUMIF(BP:BP,E240,BW:BW)</f>
        <v>0</v>
      </c>
    </row>
    <row r="241" spans="1:66" s="10" customFormat="1" ht="45" x14ac:dyDescent="0.25">
      <c r="A241" s="11">
        <v>238</v>
      </c>
      <c r="B241" s="11" t="s">
        <v>3427</v>
      </c>
      <c r="C241" s="11" t="s">
        <v>4131</v>
      </c>
      <c r="D241" s="107">
        <v>63200</v>
      </c>
      <c r="E241" s="108" t="s">
        <v>4325</v>
      </c>
      <c r="F241" s="109" t="s">
        <v>4420</v>
      </c>
      <c r="G241" s="11"/>
      <c r="H241" s="29"/>
      <c r="I241" s="15"/>
      <c r="J241" s="44">
        <v>40.71</v>
      </c>
      <c r="K241" s="64">
        <f t="shared" si="274"/>
        <v>46.816499999999998</v>
      </c>
      <c r="L241" s="123">
        <f>SUMIF(price!A:A,E241,price!D:D)</f>
        <v>0</v>
      </c>
      <c r="M241" s="124"/>
      <c r="N241" s="20">
        <f t="shared" si="314"/>
        <v>0</v>
      </c>
      <c r="O241" s="16">
        <f t="shared" si="305"/>
        <v>-1</v>
      </c>
      <c r="P241" s="116">
        <f t="shared" si="311"/>
        <v>0</v>
      </c>
      <c r="Q241" s="21">
        <f t="shared" si="315"/>
        <v>0</v>
      </c>
      <c r="R241" s="16">
        <f t="shared" si="306"/>
        <v>-1</v>
      </c>
      <c r="S241" s="22">
        <f t="shared" si="312"/>
        <v>0</v>
      </c>
      <c r="T241" s="27">
        <v>1351</v>
      </c>
      <c r="U241" s="21">
        <f t="shared" si="316"/>
        <v>0</v>
      </c>
      <c r="V241" s="189">
        <f t="shared" si="307"/>
        <v>-1</v>
      </c>
      <c r="W241" s="196" t="s">
        <v>4</v>
      </c>
      <c r="X241" s="191" t="s">
        <v>4451</v>
      </c>
      <c r="Y241" s="191" t="s">
        <v>4451</v>
      </c>
      <c r="Z241" s="191" t="s">
        <v>4451</v>
      </c>
      <c r="AA241" s="191" t="s">
        <v>4451</v>
      </c>
      <c r="AB241" s="197" t="s">
        <v>4451</v>
      </c>
      <c r="AC241" s="190">
        <f t="shared" si="302"/>
        <v>0</v>
      </c>
      <c r="AD241" s="73">
        <f t="shared" si="266"/>
        <v>0</v>
      </c>
      <c r="AF241" s="7" t="s">
        <v>4</v>
      </c>
      <c r="AG241" s="8" t="e">
        <f t="shared" si="292"/>
        <v>#VALUE!</v>
      </c>
      <c r="AH241" s="8" t="e">
        <f t="shared" si="317"/>
        <v>#VALUE!</v>
      </c>
      <c r="AI241" s="8" t="e">
        <f t="shared" si="318"/>
        <v>#VALUE!</v>
      </c>
      <c r="AJ241" s="8" t="e">
        <f t="shared" ref="AJ241:AJ247" si="321">BH241+AA241-AR241-AZ241</f>
        <v>#VALUE!</v>
      </c>
      <c r="AK241" s="9" t="e">
        <f t="shared" si="284"/>
        <v>#VALUE!</v>
      </c>
      <c r="AL241" s="7" t="e">
        <f t="shared" si="319"/>
        <v>#VALUE!</v>
      </c>
      <c r="AM241" s="99" t="e">
        <f t="shared" si="308"/>
        <v>#VALUE!</v>
      </c>
      <c r="AN241" s="7" t="s">
        <v>4</v>
      </c>
      <c r="AO241" s="8">
        <v>0</v>
      </c>
      <c r="AP241" s="8">
        <v>0</v>
      </c>
      <c r="AQ241" s="8">
        <v>0</v>
      </c>
      <c r="AR241" s="8">
        <v>0</v>
      </c>
      <c r="AS241" s="9">
        <v>0</v>
      </c>
      <c r="AT241" s="72">
        <f t="shared" si="313"/>
        <v>0</v>
      </c>
      <c r="AU241" s="99">
        <f t="shared" si="267"/>
        <v>0</v>
      </c>
      <c r="AV241" s="7" t="s">
        <v>4</v>
      </c>
      <c r="AW241" s="8">
        <v>0</v>
      </c>
      <c r="AX241" s="8">
        <v>0</v>
      </c>
      <c r="AY241" s="8">
        <v>0</v>
      </c>
      <c r="AZ241" s="8">
        <v>0</v>
      </c>
      <c r="BA241" s="9">
        <v>0</v>
      </c>
      <c r="BB241" s="72">
        <f t="shared" si="303"/>
        <v>0</v>
      </c>
      <c r="BC241" s="102">
        <f t="shared" si="271"/>
        <v>0</v>
      </c>
      <c r="BD241" s="94"/>
      <c r="BE241" s="11">
        <v>1</v>
      </c>
      <c r="BF241" s="11"/>
      <c r="BG241" s="11">
        <v>1</v>
      </c>
      <c r="BH241" s="11"/>
      <c r="BI241" s="104"/>
      <c r="BJ241" s="106">
        <f t="shared" si="304"/>
        <v>2</v>
      </c>
      <c r="BK241" s="84">
        <f>SUMIF(наличие!E:E,E241,наличие!G:G)</f>
        <v>0</v>
      </c>
      <c r="BL241" s="85">
        <f t="shared" si="309"/>
        <v>0</v>
      </c>
      <c r="BM241" s="85">
        <f t="shared" si="310"/>
        <v>0</v>
      </c>
      <c r="BN241" s="111">
        <f>SUMIF(BP:BP,E241,BW:BW)</f>
        <v>0</v>
      </c>
    </row>
    <row r="242" spans="1:66" s="10" customFormat="1" ht="144" customHeight="1" x14ac:dyDescent="0.25">
      <c r="A242" s="11">
        <v>239</v>
      </c>
      <c r="B242" s="11" t="s">
        <v>3427</v>
      </c>
      <c r="C242" s="11" t="s">
        <v>4132</v>
      </c>
      <c r="D242" s="107" t="s">
        <v>4224</v>
      </c>
      <c r="E242" s="108" t="s">
        <v>4326</v>
      </c>
      <c r="F242" s="109" t="s">
        <v>4373</v>
      </c>
      <c r="G242" s="11" t="s">
        <v>4700</v>
      </c>
      <c r="H242" s="29"/>
      <c r="I242" s="15"/>
      <c r="J242" s="44">
        <v>54.63</v>
      </c>
      <c r="K242" s="64">
        <f t="shared" si="274"/>
        <v>62.8245</v>
      </c>
      <c r="L242" s="123">
        <f>SUMIF(price!A:A,E242,price!D:D)</f>
        <v>0</v>
      </c>
      <c r="M242" s="124"/>
      <c r="N242" s="20">
        <f t="shared" si="314"/>
        <v>0</v>
      </c>
      <c r="O242" s="16">
        <f t="shared" si="305"/>
        <v>-1</v>
      </c>
      <c r="P242" s="116">
        <f t="shared" si="311"/>
        <v>0</v>
      </c>
      <c r="Q242" s="21">
        <f t="shared" si="315"/>
        <v>0</v>
      </c>
      <c r="R242" s="16">
        <f t="shared" si="306"/>
        <v>-1</v>
      </c>
      <c r="S242" s="22">
        <f t="shared" si="312"/>
        <v>0</v>
      </c>
      <c r="T242" s="27">
        <v>1351</v>
      </c>
      <c r="U242" s="21">
        <f t="shared" si="316"/>
        <v>0</v>
      </c>
      <c r="V242" s="189">
        <f t="shared" si="307"/>
        <v>-1</v>
      </c>
      <c r="W242" s="196" t="s">
        <v>4</v>
      </c>
      <c r="X242" s="191" t="s">
        <v>4451</v>
      </c>
      <c r="Y242" s="191" t="s">
        <v>4451</v>
      </c>
      <c r="Z242" s="191" t="s">
        <v>4451</v>
      </c>
      <c r="AA242" s="191" t="s">
        <v>4451</v>
      </c>
      <c r="AB242" s="197" t="s">
        <v>4</v>
      </c>
      <c r="AC242" s="190">
        <f t="shared" si="302"/>
        <v>0</v>
      </c>
      <c r="AD242" s="73">
        <f t="shared" si="266"/>
        <v>0</v>
      </c>
      <c r="AF242" s="7" t="s">
        <v>4</v>
      </c>
      <c r="AG242" s="8" t="e">
        <f t="shared" si="292"/>
        <v>#VALUE!</v>
      </c>
      <c r="AH242" s="8" t="e">
        <f t="shared" si="317"/>
        <v>#VALUE!</v>
      </c>
      <c r="AI242" s="8" t="e">
        <f t="shared" si="318"/>
        <v>#VALUE!</v>
      </c>
      <c r="AJ242" s="8" t="e">
        <f t="shared" si="321"/>
        <v>#VALUE!</v>
      </c>
      <c r="AK242" s="9" t="e">
        <f t="shared" si="284"/>
        <v>#VALUE!</v>
      </c>
      <c r="AL242" s="7" t="e">
        <f t="shared" si="319"/>
        <v>#VALUE!</v>
      </c>
      <c r="AM242" s="99" t="e">
        <f t="shared" si="308"/>
        <v>#VALUE!</v>
      </c>
      <c r="AN242" s="7" t="s">
        <v>4</v>
      </c>
      <c r="AO242" s="8">
        <v>0</v>
      </c>
      <c r="AP242" s="8">
        <v>0</v>
      </c>
      <c r="AQ242" s="8">
        <v>0</v>
      </c>
      <c r="AR242" s="8">
        <v>0</v>
      </c>
      <c r="AS242" s="9">
        <v>0</v>
      </c>
      <c r="AT242" s="72">
        <f t="shared" si="313"/>
        <v>0</v>
      </c>
      <c r="AU242" s="99">
        <f t="shared" si="267"/>
        <v>0</v>
      </c>
      <c r="AV242" s="7" t="s">
        <v>4</v>
      </c>
      <c r="AW242" s="8">
        <v>0</v>
      </c>
      <c r="AX242" s="8">
        <v>0</v>
      </c>
      <c r="AY242" s="8">
        <v>0</v>
      </c>
      <c r="AZ242" s="8">
        <v>0</v>
      </c>
      <c r="BA242" s="9">
        <v>0</v>
      </c>
      <c r="BB242" s="72">
        <f t="shared" si="303"/>
        <v>0</v>
      </c>
      <c r="BC242" s="102">
        <f t="shared" si="271"/>
        <v>0</v>
      </c>
      <c r="BD242" s="94"/>
      <c r="BE242" s="11"/>
      <c r="BF242" s="11"/>
      <c r="BG242" s="11"/>
      <c r="BH242" s="11"/>
      <c r="BI242" s="104"/>
      <c r="BJ242" s="106">
        <f t="shared" si="304"/>
        <v>0</v>
      </c>
      <c r="BK242" s="84">
        <f>SUMIF(наличие!E:E,E242,наличие!G:G)</f>
        <v>0</v>
      </c>
      <c r="BL242" s="85">
        <f t="shared" si="309"/>
        <v>0</v>
      </c>
      <c r="BM242" s="85">
        <f t="shared" si="310"/>
        <v>0</v>
      </c>
      <c r="BN242" s="111">
        <f>SUMIF(BP:BP,E242,BW:BW)</f>
        <v>0</v>
      </c>
    </row>
    <row r="243" spans="1:66" s="10" customFormat="1" ht="144" customHeight="1" x14ac:dyDescent="0.25">
      <c r="A243" s="11">
        <v>240</v>
      </c>
      <c r="B243" s="11" t="s">
        <v>3427</v>
      </c>
      <c r="C243" s="11" t="s">
        <v>4132</v>
      </c>
      <c r="D243" s="107" t="s">
        <v>4224</v>
      </c>
      <c r="E243" s="108" t="s">
        <v>4326</v>
      </c>
      <c r="F243" s="109" t="s">
        <v>4421</v>
      </c>
      <c r="G243" s="11" t="s">
        <v>4773</v>
      </c>
      <c r="H243" s="29"/>
      <c r="I243" s="15"/>
      <c r="J243" s="44">
        <v>54.63</v>
      </c>
      <c r="K243" s="64">
        <f t="shared" si="274"/>
        <v>62.8245</v>
      </c>
      <c r="L243" s="123">
        <f>SUMIF(price!A:A,E243,price!D:D)</f>
        <v>0</v>
      </c>
      <c r="M243" s="124"/>
      <c r="N243" s="20">
        <f t="shared" si="275"/>
        <v>0</v>
      </c>
      <c r="O243" s="16">
        <f t="shared" si="305"/>
        <v>-1</v>
      </c>
      <c r="P243" s="116">
        <f t="shared" si="311"/>
        <v>0</v>
      </c>
      <c r="Q243" s="21">
        <f t="shared" si="278"/>
        <v>0</v>
      </c>
      <c r="R243" s="16">
        <f t="shared" si="306"/>
        <v>-1</v>
      </c>
      <c r="S243" s="22">
        <f t="shared" si="312"/>
        <v>0</v>
      </c>
      <c r="T243" s="27">
        <v>1351</v>
      </c>
      <c r="U243" s="21">
        <f t="shared" si="281"/>
        <v>0</v>
      </c>
      <c r="V243" s="189">
        <f t="shared" si="307"/>
        <v>-1</v>
      </c>
      <c r="W243" s="196" t="s">
        <v>4</v>
      </c>
      <c r="X243" s="191" t="s">
        <v>4451</v>
      </c>
      <c r="Y243" s="191" t="s">
        <v>4451</v>
      </c>
      <c r="Z243" s="191" t="s">
        <v>4451</v>
      </c>
      <c r="AA243" s="191" t="s">
        <v>4451</v>
      </c>
      <c r="AB243" s="197" t="s">
        <v>4</v>
      </c>
      <c r="AC243" s="190">
        <f t="shared" si="302"/>
        <v>0</v>
      </c>
      <c r="AD243" s="73">
        <f t="shared" si="266"/>
        <v>0</v>
      </c>
      <c r="AF243" s="7" t="s">
        <v>4</v>
      </c>
      <c r="AG243" s="8" t="e">
        <f t="shared" si="292"/>
        <v>#VALUE!</v>
      </c>
      <c r="AH243" s="8" t="e">
        <f t="shared" si="317"/>
        <v>#VALUE!</v>
      </c>
      <c r="AI243" s="8" t="e">
        <f t="shared" si="318"/>
        <v>#VALUE!</v>
      </c>
      <c r="AJ243" s="8" t="e">
        <f t="shared" si="321"/>
        <v>#VALUE!</v>
      </c>
      <c r="AK243" s="9" t="e">
        <f t="shared" si="284"/>
        <v>#VALUE!</v>
      </c>
      <c r="AL243" s="7" t="e">
        <f t="shared" si="285"/>
        <v>#VALUE!</v>
      </c>
      <c r="AM243" s="99" t="e">
        <f t="shared" si="308"/>
        <v>#VALUE!</v>
      </c>
      <c r="AN243" s="7" t="s">
        <v>4</v>
      </c>
      <c r="AO243" s="8">
        <v>0</v>
      </c>
      <c r="AP243" s="8">
        <v>0</v>
      </c>
      <c r="AQ243" s="8">
        <v>0</v>
      </c>
      <c r="AR243" s="8">
        <v>0</v>
      </c>
      <c r="AS243" s="9">
        <v>0</v>
      </c>
      <c r="AT243" s="72">
        <f t="shared" si="313"/>
        <v>0</v>
      </c>
      <c r="AU243" s="99">
        <f t="shared" si="267"/>
        <v>0</v>
      </c>
      <c r="AV243" s="7" t="s">
        <v>4</v>
      </c>
      <c r="AW243" s="8">
        <v>0</v>
      </c>
      <c r="AX243" s="8">
        <v>0</v>
      </c>
      <c r="AY243" s="8">
        <v>0</v>
      </c>
      <c r="AZ243" s="8">
        <v>0</v>
      </c>
      <c r="BA243" s="9">
        <v>0</v>
      </c>
      <c r="BB243" s="72">
        <f t="shared" si="303"/>
        <v>0</v>
      </c>
      <c r="BC243" s="102">
        <f t="shared" si="271"/>
        <v>0</v>
      </c>
      <c r="BD243" s="94"/>
      <c r="BE243" s="11"/>
      <c r="BF243" s="11"/>
      <c r="BG243" s="11">
        <v>4</v>
      </c>
      <c r="BH243" s="11">
        <v>2</v>
      </c>
      <c r="BI243" s="104"/>
      <c r="BJ243" s="106">
        <f t="shared" si="304"/>
        <v>6</v>
      </c>
      <c r="BK243" s="84">
        <f>SUMIF(наличие!E:E,E243,наличие!G:G)</f>
        <v>0</v>
      </c>
      <c r="BL243" s="85">
        <f t="shared" si="309"/>
        <v>0</v>
      </c>
      <c r="BM243" s="85">
        <f t="shared" si="310"/>
        <v>0</v>
      </c>
      <c r="BN243" s="111">
        <f>SUMIF(BP:BP,E243,BW:BW)</f>
        <v>0</v>
      </c>
    </row>
    <row r="244" spans="1:66" s="10" customFormat="1" ht="144" customHeight="1" x14ac:dyDescent="0.25">
      <c r="A244" s="11">
        <v>241</v>
      </c>
      <c r="B244" s="11" t="s">
        <v>3427</v>
      </c>
      <c r="C244" s="11" t="s">
        <v>4133</v>
      </c>
      <c r="D244" s="107">
        <v>63117</v>
      </c>
      <c r="E244" s="108" t="s">
        <v>4327</v>
      </c>
      <c r="F244" s="109" t="s">
        <v>1033</v>
      </c>
      <c r="G244" s="11" t="s">
        <v>4701</v>
      </c>
      <c r="H244" s="29"/>
      <c r="I244" s="15"/>
      <c r="J244" s="44">
        <v>66.7</v>
      </c>
      <c r="K244" s="64">
        <f t="shared" si="274"/>
        <v>76.704999999999998</v>
      </c>
      <c r="L244" s="123">
        <f>SUMIF(price!A:A,E244,price!D:D)</f>
        <v>0</v>
      </c>
      <c r="M244" s="124"/>
      <c r="N244" s="20">
        <f t="shared" si="275"/>
        <v>0</v>
      </c>
      <c r="O244" s="16">
        <f t="shared" si="305"/>
        <v>-1</v>
      </c>
      <c r="P244" s="116">
        <f t="shared" si="311"/>
        <v>0</v>
      </c>
      <c r="Q244" s="21">
        <f t="shared" si="278"/>
        <v>0</v>
      </c>
      <c r="R244" s="16">
        <f t="shared" si="306"/>
        <v>-1</v>
      </c>
      <c r="S244" s="22">
        <f t="shared" si="312"/>
        <v>0</v>
      </c>
      <c r="T244" s="27">
        <v>1351</v>
      </c>
      <c r="U244" s="21">
        <f t="shared" si="281"/>
        <v>0</v>
      </c>
      <c r="V244" s="189">
        <f t="shared" si="307"/>
        <v>-1</v>
      </c>
      <c r="W244" s="196" t="s">
        <v>4</v>
      </c>
      <c r="X244" s="191" t="s">
        <v>4451</v>
      </c>
      <c r="Y244" s="191" t="s">
        <v>4451</v>
      </c>
      <c r="Z244" s="191" t="s">
        <v>4451</v>
      </c>
      <c r="AA244" s="191" t="s">
        <v>4451</v>
      </c>
      <c r="AB244" s="197" t="s">
        <v>4</v>
      </c>
      <c r="AC244" s="190">
        <f t="shared" si="302"/>
        <v>0</v>
      </c>
      <c r="AD244" s="73">
        <f t="shared" si="266"/>
        <v>0</v>
      </c>
      <c r="AF244" s="7" t="s">
        <v>4</v>
      </c>
      <c r="AG244" s="8" t="e">
        <f t="shared" si="292"/>
        <v>#VALUE!</v>
      </c>
      <c r="AH244" s="8" t="e">
        <f t="shared" si="317"/>
        <v>#VALUE!</v>
      </c>
      <c r="AI244" s="8" t="e">
        <f t="shared" si="318"/>
        <v>#VALUE!</v>
      </c>
      <c r="AJ244" s="8" t="e">
        <f t="shared" si="321"/>
        <v>#VALUE!</v>
      </c>
      <c r="AK244" s="9" t="e">
        <f t="shared" si="284"/>
        <v>#VALUE!</v>
      </c>
      <c r="AL244" s="7" t="e">
        <f t="shared" si="285"/>
        <v>#VALUE!</v>
      </c>
      <c r="AM244" s="99" t="e">
        <f t="shared" si="308"/>
        <v>#VALUE!</v>
      </c>
      <c r="AN244" s="7" t="s">
        <v>4</v>
      </c>
      <c r="AO244" s="8">
        <v>0</v>
      </c>
      <c r="AP244" s="8">
        <v>0</v>
      </c>
      <c r="AQ244" s="8">
        <v>0</v>
      </c>
      <c r="AR244" s="8">
        <v>0</v>
      </c>
      <c r="AS244" s="9">
        <v>0</v>
      </c>
      <c r="AT244" s="72">
        <f t="shared" si="313"/>
        <v>0</v>
      </c>
      <c r="AU244" s="99">
        <f t="shared" si="267"/>
        <v>0</v>
      </c>
      <c r="AV244" s="7" t="s">
        <v>4</v>
      </c>
      <c r="AW244" s="8">
        <v>0</v>
      </c>
      <c r="AX244" s="8">
        <v>0</v>
      </c>
      <c r="AY244" s="8">
        <v>0</v>
      </c>
      <c r="AZ244" s="8">
        <v>0</v>
      </c>
      <c r="BA244" s="9">
        <v>0</v>
      </c>
      <c r="BB244" s="72">
        <f t="shared" si="303"/>
        <v>0</v>
      </c>
      <c r="BC244" s="102">
        <f t="shared" si="271"/>
        <v>0</v>
      </c>
      <c r="BD244" s="94"/>
      <c r="BE244" s="11"/>
      <c r="BF244" s="11"/>
      <c r="BG244" s="11"/>
      <c r="BH244" s="11"/>
      <c r="BI244" s="104"/>
      <c r="BJ244" s="106">
        <f t="shared" si="304"/>
        <v>0</v>
      </c>
      <c r="BK244" s="84">
        <f>SUMIF(наличие!E:E,E244,наличие!G:G)</f>
        <v>0</v>
      </c>
      <c r="BL244" s="85">
        <f t="shared" si="309"/>
        <v>0</v>
      </c>
      <c r="BM244" s="85">
        <f t="shared" si="310"/>
        <v>0</v>
      </c>
      <c r="BN244" s="111">
        <f>SUMIF(BP:BP,E244,BW:BW)</f>
        <v>0</v>
      </c>
    </row>
    <row r="245" spans="1:66" s="10" customFormat="1" ht="112.35" customHeight="1" x14ac:dyDescent="0.25">
      <c r="A245" s="11">
        <v>242</v>
      </c>
      <c r="B245" s="11" t="s">
        <v>3427</v>
      </c>
      <c r="C245" s="11" t="s">
        <v>4133</v>
      </c>
      <c r="D245" s="107">
        <v>63117</v>
      </c>
      <c r="E245" s="108" t="s">
        <v>4327</v>
      </c>
      <c r="F245" s="109" t="s">
        <v>4373</v>
      </c>
      <c r="G245" s="11" t="s">
        <v>4702</v>
      </c>
      <c r="H245" s="29"/>
      <c r="I245" s="15"/>
      <c r="J245" s="44">
        <v>66.7</v>
      </c>
      <c r="K245" s="64">
        <f t="shared" si="274"/>
        <v>76.704999999999998</v>
      </c>
      <c r="L245" s="123">
        <f>SUMIF(price!A:A,E245,price!D:D)</f>
        <v>0</v>
      </c>
      <c r="M245" s="124"/>
      <c r="N245" s="20">
        <f t="shared" ref="N245:N267" si="322">M245*$K$1</f>
        <v>0</v>
      </c>
      <c r="O245" s="16">
        <f t="shared" si="305"/>
        <v>-1</v>
      </c>
      <c r="P245" s="116">
        <f t="shared" ref="P245:P267" si="323">ROUND(M245*0.55,1)</f>
        <v>0</v>
      </c>
      <c r="Q245" s="21">
        <f t="shared" ref="Q245:Q267" si="324">P245*$I$1</f>
        <v>0</v>
      </c>
      <c r="R245" s="16">
        <f t="shared" si="306"/>
        <v>-1</v>
      </c>
      <c r="S245" s="22">
        <f t="shared" ref="S245:S267" si="325">ROUND(P245*0.8,1)</f>
        <v>0</v>
      </c>
      <c r="T245" s="27">
        <v>1351</v>
      </c>
      <c r="U245" s="21">
        <f t="shared" ref="U245:U267" si="326">S245*$I$1</f>
        <v>0</v>
      </c>
      <c r="V245" s="189">
        <f t="shared" si="307"/>
        <v>-1</v>
      </c>
      <c r="W245" s="196" t="s">
        <v>4</v>
      </c>
      <c r="X245" s="191" t="s">
        <v>4451</v>
      </c>
      <c r="Y245" s="191" t="s">
        <v>4451</v>
      </c>
      <c r="Z245" s="191" t="s">
        <v>4451</v>
      </c>
      <c r="AA245" s="191" t="s">
        <v>4451</v>
      </c>
      <c r="AB245" s="197" t="s">
        <v>4</v>
      </c>
      <c r="AC245" s="190">
        <f t="shared" si="302"/>
        <v>0</v>
      </c>
      <c r="AD245" s="73">
        <f t="shared" si="266"/>
        <v>0</v>
      </c>
      <c r="AF245" s="7" t="s">
        <v>4</v>
      </c>
      <c r="AG245" s="8" t="e">
        <f>BE245+X245-AO245-AW245</f>
        <v>#VALUE!</v>
      </c>
      <c r="AH245" s="8" t="e">
        <f t="shared" ref="AH245:AI247" si="327">BF245+Y245-AP245-AX245</f>
        <v>#VALUE!</v>
      </c>
      <c r="AI245" s="8" t="e">
        <f t="shared" si="327"/>
        <v>#VALUE!</v>
      </c>
      <c r="AJ245" s="8" t="e">
        <f t="shared" si="321"/>
        <v>#VALUE!</v>
      </c>
      <c r="AK245" s="9" t="e">
        <f t="shared" si="284"/>
        <v>#VALUE!</v>
      </c>
      <c r="AL245" s="7" t="e">
        <f t="shared" ref="AL245:AL267" si="328">SUM(AF245:AK245)</f>
        <v>#VALUE!</v>
      </c>
      <c r="AM245" s="99" t="e">
        <f t="shared" si="308"/>
        <v>#VALUE!</v>
      </c>
      <c r="AN245" s="7" t="s">
        <v>4</v>
      </c>
      <c r="AO245" s="8">
        <v>0</v>
      </c>
      <c r="AP245" s="8">
        <v>0</v>
      </c>
      <c r="AQ245" s="8">
        <v>0</v>
      </c>
      <c r="AR245" s="8">
        <v>0</v>
      </c>
      <c r="AS245" s="9">
        <v>0</v>
      </c>
      <c r="AT245" s="72">
        <f t="shared" si="313"/>
        <v>0</v>
      </c>
      <c r="AU245" s="99">
        <f t="shared" si="267"/>
        <v>0</v>
      </c>
      <c r="AV245" s="7" t="s">
        <v>4</v>
      </c>
      <c r="AW245" s="8">
        <v>0</v>
      </c>
      <c r="AX245" s="8">
        <v>0</v>
      </c>
      <c r="AY245" s="8">
        <v>0</v>
      </c>
      <c r="AZ245" s="8">
        <v>0</v>
      </c>
      <c r="BA245" s="9">
        <v>0</v>
      </c>
      <c r="BB245" s="72">
        <f t="shared" si="303"/>
        <v>0</v>
      </c>
      <c r="BC245" s="102">
        <f t="shared" si="271"/>
        <v>0</v>
      </c>
      <c r="BD245" s="94"/>
      <c r="BE245" s="11"/>
      <c r="BF245" s="11"/>
      <c r="BG245" s="11"/>
      <c r="BH245" s="11"/>
      <c r="BI245" s="104"/>
      <c r="BJ245" s="106">
        <f t="shared" si="304"/>
        <v>0</v>
      </c>
      <c r="BK245" s="84">
        <f>SUMIF(наличие!E:E,E245,наличие!G:G)</f>
        <v>0</v>
      </c>
      <c r="BL245" s="85">
        <f t="shared" si="309"/>
        <v>0</v>
      </c>
      <c r="BM245" s="85">
        <f t="shared" si="310"/>
        <v>0</v>
      </c>
      <c r="BN245" s="111">
        <f>SUMIF(BP:BP,E245,BW:BW)</f>
        <v>0</v>
      </c>
    </row>
    <row r="246" spans="1:66" s="10" customFormat="1" ht="144" customHeight="1" x14ac:dyDescent="0.25">
      <c r="A246" s="11">
        <v>243</v>
      </c>
      <c r="B246" s="11" t="s">
        <v>3427</v>
      </c>
      <c r="C246" s="11" t="s">
        <v>4133</v>
      </c>
      <c r="D246" s="107">
        <v>63117</v>
      </c>
      <c r="E246" s="108" t="s">
        <v>4327</v>
      </c>
      <c r="F246" s="109" t="s">
        <v>4395</v>
      </c>
      <c r="G246" s="11" t="s">
        <v>4703</v>
      </c>
      <c r="H246" s="29"/>
      <c r="I246" s="15"/>
      <c r="J246" s="44">
        <v>66.7</v>
      </c>
      <c r="K246" s="64">
        <f t="shared" si="274"/>
        <v>76.704999999999998</v>
      </c>
      <c r="L246" s="123">
        <f>SUMIF(price!A:A,E246,price!D:D)</f>
        <v>0</v>
      </c>
      <c r="M246" s="124"/>
      <c r="N246" s="20">
        <f t="shared" si="322"/>
        <v>0</v>
      </c>
      <c r="O246" s="16">
        <f t="shared" si="305"/>
        <v>-1</v>
      </c>
      <c r="P246" s="116">
        <f t="shared" si="323"/>
        <v>0</v>
      </c>
      <c r="Q246" s="21">
        <f t="shared" si="324"/>
        <v>0</v>
      </c>
      <c r="R246" s="16">
        <f t="shared" si="306"/>
        <v>-1</v>
      </c>
      <c r="S246" s="22">
        <f t="shared" si="325"/>
        <v>0</v>
      </c>
      <c r="T246" s="27">
        <v>1351</v>
      </c>
      <c r="U246" s="21">
        <f t="shared" si="326"/>
        <v>0</v>
      </c>
      <c r="V246" s="189">
        <f t="shared" si="307"/>
        <v>-1</v>
      </c>
      <c r="W246" s="196" t="s">
        <v>4</v>
      </c>
      <c r="X246" s="191" t="s">
        <v>4451</v>
      </c>
      <c r="Y246" s="191" t="s">
        <v>4451</v>
      </c>
      <c r="Z246" s="191" t="s">
        <v>4451</v>
      </c>
      <c r="AA246" s="191" t="s">
        <v>4451</v>
      </c>
      <c r="AB246" s="197" t="s">
        <v>4</v>
      </c>
      <c r="AC246" s="190">
        <f t="shared" si="302"/>
        <v>0</v>
      </c>
      <c r="AD246" s="73">
        <f t="shared" si="266"/>
        <v>0</v>
      </c>
      <c r="AF246" s="7" t="s">
        <v>4</v>
      </c>
      <c r="AG246" s="8" t="e">
        <f>BE246+X246-AO246-AW246</f>
        <v>#VALUE!</v>
      </c>
      <c r="AH246" s="8" t="e">
        <f t="shared" si="327"/>
        <v>#VALUE!</v>
      </c>
      <c r="AI246" s="8" t="e">
        <f t="shared" si="327"/>
        <v>#VALUE!</v>
      </c>
      <c r="AJ246" s="8" t="e">
        <f t="shared" si="321"/>
        <v>#VALUE!</v>
      </c>
      <c r="AK246" s="9" t="e">
        <f t="shared" si="284"/>
        <v>#VALUE!</v>
      </c>
      <c r="AL246" s="7" t="e">
        <f t="shared" si="328"/>
        <v>#VALUE!</v>
      </c>
      <c r="AM246" s="99" t="e">
        <f t="shared" si="308"/>
        <v>#VALUE!</v>
      </c>
      <c r="AN246" s="7" t="s">
        <v>4</v>
      </c>
      <c r="AO246" s="8">
        <v>0</v>
      </c>
      <c r="AP246" s="8">
        <v>0</v>
      </c>
      <c r="AQ246" s="8">
        <v>0</v>
      </c>
      <c r="AR246" s="8">
        <v>0</v>
      </c>
      <c r="AS246" s="9">
        <v>0</v>
      </c>
      <c r="AT246" s="72">
        <f t="shared" si="313"/>
        <v>0</v>
      </c>
      <c r="AU246" s="99">
        <f t="shared" si="267"/>
        <v>0</v>
      </c>
      <c r="AV246" s="7" t="s">
        <v>4</v>
      </c>
      <c r="AW246" s="8">
        <v>0</v>
      </c>
      <c r="AX246" s="8">
        <v>0</v>
      </c>
      <c r="AY246" s="8">
        <v>0</v>
      </c>
      <c r="AZ246" s="8">
        <v>0</v>
      </c>
      <c r="BA246" s="9">
        <v>0</v>
      </c>
      <c r="BB246" s="72">
        <f t="shared" si="303"/>
        <v>0</v>
      </c>
      <c r="BC246" s="102">
        <f t="shared" si="271"/>
        <v>0</v>
      </c>
      <c r="BD246" s="94"/>
      <c r="BE246" s="11"/>
      <c r="BF246" s="11">
        <v>1</v>
      </c>
      <c r="BG246" s="11"/>
      <c r="BH246" s="11"/>
      <c r="BI246" s="104"/>
      <c r="BJ246" s="106">
        <f t="shared" si="304"/>
        <v>1</v>
      </c>
      <c r="BK246" s="84">
        <f>SUMIF(наличие!E:E,E246,наличие!G:G)</f>
        <v>0</v>
      </c>
      <c r="BL246" s="85">
        <f t="shared" si="309"/>
        <v>0</v>
      </c>
      <c r="BM246" s="85">
        <f t="shared" si="310"/>
        <v>0</v>
      </c>
      <c r="BN246" s="111">
        <f>SUMIF(BP:BP,E246,BW:BW)</f>
        <v>0</v>
      </c>
    </row>
    <row r="247" spans="1:66" s="10" customFormat="1" ht="144" customHeight="1" x14ac:dyDescent="0.25">
      <c r="A247" s="11">
        <v>244</v>
      </c>
      <c r="B247" s="11" t="s">
        <v>3427</v>
      </c>
      <c r="C247" s="11" t="s">
        <v>4134</v>
      </c>
      <c r="D247" s="107" t="s">
        <v>4225</v>
      </c>
      <c r="E247" s="108" t="s">
        <v>4328</v>
      </c>
      <c r="F247" s="109" t="s">
        <v>5</v>
      </c>
      <c r="G247" s="11" t="s">
        <v>4704</v>
      </c>
      <c r="H247" s="29"/>
      <c r="I247" s="15"/>
      <c r="J247" s="44">
        <v>75.8</v>
      </c>
      <c r="K247" s="64">
        <f t="shared" si="274"/>
        <v>87.169999999999987</v>
      </c>
      <c r="L247" s="123">
        <f>SUMIF(price!A:A,E247,price!D:D)</f>
        <v>0</v>
      </c>
      <c r="M247" s="124"/>
      <c r="N247" s="20">
        <f t="shared" si="322"/>
        <v>0</v>
      </c>
      <c r="O247" s="16">
        <f t="shared" si="305"/>
        <v>-1</v>
      </c>
      <c r="P247" s="116">
        <f t="shared" si="323"/>
        <v>0</v>
      </c>
      <c r="Q247" s="21">
        <f t="shared" si="324"/>
        <v>0</v>
      </c>
      <c r="R247" s="16">
        <f t="shared" si="306"/>
        <v>-1</v>
      </c>
      <c r="S247" s="22">
        <f t="shared" si="325"/>
        <v>0</v>
      </c>
      <c r="T247" s="27">
        <v>1351</v>
      </c>
      <c r="U247" s="21">
        <f t="shared" si="326"/>
        <v>0</v>
      </c>
      <c r="V247" s="189">
        <f t="shared" si="307"/>
        <v>-1</v>
      </c>
      <c r="W247" s="196" t="s">
        <v>4</v>
      </c>
      <c r="X247" s="191" t="s">
        <v>4451</v>
      </c>
      <c r="Y247" s="191" t="s">
        <v>4451</v>
      </c>
      <c r="Z247" s="191" t="s">
        <v>4451</v>
      </c>
      <c r="AA247" s="191" t="s">
        <v>4451</v>
      </c>
      <c r="AB247" s="197" t="s">
        <v>4</v>
      </c>
      <c r="AC247" s="190">
        <f t="shared" si="302"/>
        <v>0</v>
      </c>
      <c r="AD247" s="73">
        <f t="shared" si="266"/>
        <v>0</v>
      </c>
      <c r="AF247" s="7" t="s">
        <v>4</v>
      </c>
      <c r="AG247" s="8" t="e">
        <f>BE247+X247-AO247-AW247</f>
        <v>#VALUE!</v>
      </c>
      <c r="AH247" s="8" t="e">
        <f t="shared" si="327"/>
        <v>#VALUE!</v>
      </c>
      <c r="AI247" s="8" t="e">
        <f t="shared" si="327"/>
        <v>#VALUE!</v>
      </c>
      <c r="AJ247" s="8" t="e">
        <f t="shared" si="321"/>
        <v>#VALUE!</v>
      </c>
      <c r="AK247" s="9" t="e">
        <f t="shared" si="284"/>
        <v>#VALUE!</v>
      </c>
      <c r="AL247" s="7" t="e">
        <f t="shared" si="328"/>
        <v>#VALUE!</v>
      </c>
      <c r="AM247" s="99" t="e">
        <f t="shared" si="308"/>
        <v>#VALUE!</v>
      </c>
      <c r="AN247" s="7" t="s">
        <v>4</v>
      </c>
      <c r="AO247" s="8">
        <v>0</v>
      </c>
      <c r="AP247" s="8">
        <v>0</v>
      </c>
      <c r="AQ247" s="8">
        <v>0</v>
      </c>
      <c r="AR247" s="8">
        <v>0</v>
      </c>
      <c r="AS247" s="9">
        <v>0</v>
      </c>
      <c r="AT247" s="72">
        <f t="shared" si="313"/>
        <v>0</v>
      </c>
      <c r="AU247" s="99">
        <f t="shared" si="267"/>
        <v>0</v>
      </c>
      <c r="AV247" s="7" t="s">
        <v>4</v>
      </c>
      <c r="AW247" s="8">
        <v>0</v>
      </c>
      <c r="AX247" s="8">
        <v>0</v>
      </c>
      <c r="AY247" s="8">
        <v>0</v>
      </c>
      <c r="AZ247" s="8">
        <v>0</v>
      </c>
      <c r="BA247" s="9">
        <v>0</v>
      </c>
      <c r="BB247" s="72">
        <f t="shared" si="303"/>
        <v>0</v>
      </c>
      <c r="BC247" s="102">
        <f t="shared" si="271"/>
        <v>0</v>
      </c>
      <c r="BD247" s="94"/>
      <c r="BE247" s="11"/>
      <c r="BF247" s="11">
        <v>3</v>
      </c>
      <c r="BG247" s="11">
        <v>1</v>
      </c>
      <c r="BH247" s="11"/>
      <c r="BI247" s="104"/>
      <c r="BJ247" s="106">
        <f t="shared" si="304"/>
        <v>4</v>
      </c>
      <c r="BK247" s="84">
        <f>SUMIF(наличие!E:E,E247,наличие!G:G)</f>
        <v>0</v>
      </c>
      <c r="BL247" s="85">
        <f t="shared" si="309"/>
        <v>0</v>
      </c>
      <c r="BM247" s="85">
        <f t="shared" si="310"/>
        <v>0</v>
      </c>
      <c r="BN247" s="111">
        <f>SUMIF(BP:BP,E247,BW:BW)</f>
        <v>0</v>
      </c>
    </row>
    <row r="248" spans="1:66" s="10" customFormat="1" ht="144" customHeight="1" x14ac:dyDescent="0.25">
      <c r="A248" s="11">
        <v>245</v>
      </c>
      <c r="B248" s="11" t="s">
        <v>3427</v>
      </c>
      <c r="C248" s="11" t="s">
        <v>4134</v>
      </c>
      <c r="D248" s="107" t="s">
        <v>4225</v>
      </c>
      <c r="E248" s="108" t="s">
        <v>4328</v>
      </c>
      <c r="F248" s="109" t="s">
        <v>4373</v>
      </c>
      <c r="G248" s="11" t="s">
        <v>4705</v>
      </c>
      <c r="H248" s="29"/>
      <c r="I248" s="14"/>
      <c r="J248" s="44">
        <v>75.8</v>
      </c>
      <c r="K248" s="64">
        <f t="shared" si="274"/>
        <v>87.169999999999987</v>
      </c>
      <c r="L248" s="123">
        <f>SUMIF(price!A:A,E248,price!D:D)</f>
        <v>0</v>
      </c>
      <c r="M248" s="124"/>
      <c r="N248" s="20">
        <f t="shared" si="322"/>
        <v>0</v>
      </c>
      <c r="O248" s="16">
        <f t="shared" ref="O248:O267" si="329">(M248-K248)/K248</f>
        <v>-1</v>
      </c>
      <c r="P248" s="116">
        <f t="shared" si="323"/>
        <v>0</v>
      </c>
      <c r="Q248" s="21">
        <f t="shared" si="324"/>
        <v>0</v>
      </c>
      <c r="R248" s="16">
        <f t="shared" ref="R248:R267" si="330">(P248-K248)/K248</f>
        <v>-1</v>
      </c>
      <c r="S248" s="22">
        <f t="shared" si="325"/>
        <v>0</v>
      </c>
      <c r="T248" s="27"/>
      <c r="U248" s="21">
        <f t="shared" si="326"/>
        <v>0</v>
      </c>
      <c r="V248" s="189">
        <f t="shared" ref="V248:V267" si="331">(S248-K248)/K248</f>
        <v>-1</v>
      </c>
      <c r="W248" s="196" t="s">
        <v>4</v>
      </c>
      <c r="X248" s="191" t="s">
        <v>4451</v>
      </c>
      <c r="Y248" s="191" t="s">
        <v>4451</v>
      </c>
      <c r="Z248" s="191" t="s">
        <v>4451</v>
      </c>
      <c r="AA248" s="191" t="s">
        <v>4451</v>
      </c>
      <c r="AB248" s="197" t="s">
        <v>4</v>
      </c>
      <c r="AC248" s="190">
        <f t="shared" ref="AC248:AC267" si="332">SUM(W248:AB248)</f>
        <v>0</v>
      </c>
      <c r="AD248" s="73">
        <f t="shared" si="266"/>
        <v>0</v>
      </c>
      <c r="AF248" s="7" t="s">
        <v>4</v>
      </c>
      <c r="AG248" s="8" t="e">
        <f>BE248+X248-AO248-AW248</f>
        <v>#VALUE!</v>
      </c>
      <c r="AH248" s="8" t="e">
        <f t="shared" ref="AH248:AJ249" si="333">BF248+Y248-AP248-AX248</f>
        <v>#VALUE!</v>
      </c>
      <c r="AI248" s="8" t="e">
        <f t="shared" si="333"/>
        <v>#VALUE!</v>
      </c>
      <c r="AJ248" s="8" t="e">
        <f t="shared" si="333"/>
        <v>#VALUE!</v>
      </c>
      <c r="AK248" s="9" t="s">
        <v>4</v>
      </c>
      <c r="AL248" s="7" t="e">
        <f t="shared" si="328"/>
        <v>#VALUE!</v>
      </c>
      <c r="AM248" s="99" t="e">
        <f t="shared" ref="AM248:AM267" si="334">AL248*K248</f>
        <v>#VALUE!</v>
      </c>
      <c r="AN248" s="7" t="s">
        <v>4</v>
      </c>
      <c r="AO248" s="8">
        <v>0</v>
      </c>
      <c r="AP248" s="8">
        <v>0</v>
      </c>
      <c r="AQ248" s="8">
        <v>0</v>
      </c>
      <c r="AR248" s="8">
        <v>0</v>
      </c>
      <c r="AS248" s="9" t="s">
        <v>4</v>
      </c>
      <c r="AT248" s="72">
        <f t="shared" ref="AT248:AT267" si="335">SUM(AN248:AS248)</f>
        <v>0</v>
      </c>
      <c r="AU248" s="99">
        <f t="shared" si="267"/>
        <v>0</v>
      </c>
      <c r="AV248" s="7" t="s">
        <v>4</v>
      </c>
      <c r="AW248" s="8">
        <v>0</v>
      </c>
      <c r="AX248" s="8"/>
      <c r="AY248" s="8">
        <v>0</v>
      </c>
      <c r="AZ248" s="8">
        <v>0</v>
      </c>
      <c r="BA248" s="9" t="s">
        <v>4</v>
      </c>
      <c r="BB248" s="72">
        <f t="shared" ref="BB248:BB267" si="336">SUM(AV248:BA248)</f>
        <v>0</v>
      </c>
      <c r="BC248" s="102">
        <f t="shared" si="271"/>
        <v>0</v>
      </c>
      <c r="BD248" s="94"/>
      <c r="BE248" s="11"/>
      <c r="BF248" s="11"/>
      <c r="BG248" s="11"/>
      <c r="BH248" s="11"/>
      <c r="BI248" s="104"/>
      <c r="BJ248" s="106">
        <f t="shared" ref="BJ248:BJ267" si="337">SUM(BD248:BI248)</f>
        <v>0</v>
      </c>
      <c r="BK248" s="84">
        <f>SUMIF(наличие!E:E,E248,наличие!G:G)</f>
        <v>0</v>
      </c>
      <c r="BL248" s="85">
        <f t="shared" ref="BL248:BL267" si="338">AT248*N248</f>
        <v>0</v>
      </c>
      <c r="BM248" s="85">
        <f t="shared" ref="BM248:BM267" si="339">BB248*N248</f>
        <v>0</v>
      </c>
      <c r="BN248" s="111">
        <f>SUMIF(BP:BP,E248,BW:BW)</f>
        <v>0</v>
      </c>
    </row>
    <row r="249" spans="1:66" s="10" customFormat="1" ht="96.95" customHeight="1" x14ac:dyDescent="0.25">
      <c r="A249" s="11">
        <v>246</v>
      </c>
      <c r="B249" s="11" t="s">
        <v>3427</v>
      </c>
      <c r="C249" s="11" t="s">
        <v>4135</v>
      </c>
      <c r="D249" s="107">
        <v>22705</v>
      </c>
      <c r="E249" s="108" t="s">
        <v>4329</v>
      </c>
      <c r="F249" s="109" t="s">
        <v>5</v>
      </c>
      <c r="G249" s="11" t="s">
        <v>4706</v>
      </c>
      <c r="H249" s="29"/>
      <c r="I249" s="14"/>
      <c r="J249" s="44">
        <v>66.430000000000007</v>
      </c>
      <c r="K249" s="64">
        <f t="shared" si="274"/>
        <v>76.394500000000008</v>
      </c>
      <c r="L249" s="123">
        <f>SUMIF(price!A:A,E249,price!D:D)</f>
        <v>0</v>
      </c>
      <c r="M249" s="124"/>
      <c r="N249" s="20">
        <f t="shared" si="322"/>
        <v>0</v>
      </c>
      <c r="O249" s="16">
        <f t="shared" si="329"/>
        <v>-1</v>
      </c>
      <c r="P249" s="116">
        <f t="shared" si="323"/>
        <v>0</v>
      </c>
      <c r="Q249" s="21">
        <f t="shared" si="324"/>
        <v>0</v>
      </c>
      <c r="R249" s="16">
        <f t="shared" si="330"/>
        <v>-1</v>
      </c>
      <c r="S249" s="22">
        <f t="shared" si="325"/>
        <v>0</v>
      </c>
      <c r="T249" s="27"/>
      <c r="U249" s="21">
        <f t="shared" si="326"/>
        <v>0</v>
      </c>
      <c r="V249" s="189">
        <f t="shared" si="331"/>
        <v>-1</v>
      </c>
      <c r="W249" s="196" t="s">
        <v>4</v>
      </c>
      <c r="X249" s="191" t="s">
        <v>4451</v>
      </c>
      <c r="Y249" s="191" t="s">
        <v>4451</v>
      </c>
      <c r="Z249" s="191" t="s">
        <v>4451</v>
      </c>
      <c r="AA249" s="191" t="s">
        <v>4451</v>
      </c>
      <c r="AB249" s="197" t="s">
        <v>4</v>
      </c>
      <c r="AC249" s="190">
        <f t="shared" si="332"/>
        <v>0</v>
      </c>
      <c r="AD249" s="73">
        <f t="shared" si="266"/>
        <v>0</v>
      </c>
      <c r="AF249" s="7" t="s">
        <v>4</v>
      </c>
      <c r="AG249" s="8" t="e">
        <f>BE249+X249-AO249-AW249</f>
        <v>#VALUE!</v>
      </c>
      <c r="AH249" s="8" t="e">
        <f t="shared" si="333"/>
        <v>#VALUE!</v>
      </c>
      <c r="AI249" s="8" t="e">
        <f t="shared" si="333"/>
        <v>#VALUE!</v>
      </c>
      <c r="AJ249" s="8" t="e">
        <f t="shared" si="333"/>
        <v>#VALUE!</v>
      </c>
      <c r="AK249" s="9" t="s">
        <v>4</v>
      </c>
      <c r="AL249" s="7" t="e">
        <f t="shared" si="328"/>
        <v>#VALUE!</v>
      </c>
      <c r="AM249" s="99" t="e">
        <f t="shared" si="334"/>
        <v>#VALUE!</v>
      </c>
      <c r="AN249" s="7" t="s">
        <v>4</v>
      </c>
      <c r="AO249" s="8">
        <v>0</v>
      </c>
      <c r="AP249" s="8">
        <v>1</v>
      </c>
      <c r="AQ249" s="8">
        <v>2</v>
      </c>
      <c r="AR249" s="8">
        <v>1</v>
      </c>
      <c r="AS249" s="9" t="s">
        <v>4</v>
      </c>
      <c r="AT249" s="72">
        <f t="shared" si="335"/>
        <v>4</v>
      </c>
      <c r="AU249" s="99">
        <f t="shared" si="267"/>
        <v>265.72000000000003</v>
      </c>
      <c r="AV249" s="7" t="s">
        <v>4</v>
      </c>
      <c r="AW249" s="8">
        <v>0</v>
      </c>
      <c r="AX249" s="8">
        <v>1</v>
      </c>
      <c r="AY249" s="8">
        <v>2</v>
      </c>
      <c r="AZ249" s="8">
        <v>1</v>
      </c>
      <c r="BA249" s="9" t="s">
        <v>4</v>
      </c>
      <c r="BB249" s="72">
        <f t="shared" si="336"/>
        <v>4</v>
      </c>
      <c r="BC249" s="102">
        <f t="shared" si="271"/>
        <v>265.72000000000003</v>
      </c>
      <c r="BD249" s="94"/>
      <c r="BE249" s="11"/>
      <c r="BF249" s="11"/>
      <c r="BG249" s="11"/>
      <c r="BH249" s="11"/>
      <c r="BI249" s="104"/>
      <c r="BJ249" s="106">
        <f t="shared" si="337"/>
        <v>0</v>
      </c>
      <c r="BK249" s="84">
        <f>SUMIF(наличие!E:E,E249,наличие!G:G)</f>
        <v>0</v>
      </c>
      <c r="BL249" s="85">
        <f t="shared" si="338"/>
        <v>0</v>
      </c>
      <c r="BM249" s="85">
        <f t="shared" si="339"/>
        <v>0</v>
      </c>
      <c r="BN249" s="111">
        <f>SUMIF(BP:BP,E249,BW:BW)</f>
        <v>0</v>
      </c>
    </row>
    <row r="250" spans="1:66" s="10" customFormat="1" ht="97.35" customHeight="1" x14ac:dyDescent="0.25">
      <c r="A250" s="11">
        <v>247</v>
      </c>
      <c r="B250" s="11" t="s">
        <v>3427</v>
      </c>
      <c r="C250" s="11" t="s">
        <v>4135</v>
      </c>
      <c r="D250" s="107">
        <v>22705</v>
      </c>
      <c r="E250" s="108" t="s">
        <v>4329</v>
      </c>
      <c r="F250" s="109" t="s">
        <v>4422</v>
      </c>
      <c r="G250" s="11" t="s">
        <v>4707</v>
      </c>
      <c r="H250" s="29"/>
      <c r="I250" s="14"/>
      <c r="J250" s="44">
        <v>66.430000000000007</v>
      </c>
      <c r="K250" s="64">
        <f t="shared" si="274"/>
        <v>76.394500000000008</v>
      </c>
      <c r="L250" s="123">
        <f>SUMIF(price!A:A,E250,price!D:D)</f>
        <v>0</v>
      </c>
      <c r="M250" s="124"/>
      <c r="N250" s="20">
        <f t="shared" si="322"/>
        <v>0</v>
      </c>
      <c r="O250" s="16">
        <f t="shared" si="329"/>
        <v>-1</v>
      </c>
      <c r="P250" s="116">
        <f t="shared" si="323"/>
        <v>0</v>
      </c>
      <c r="Q250" s="21">
        <f t="shared" si="324"/>
        <v>0</v>
      </c>
      <c r="R250" s="16">
        <f t="shared" si="330"/>
        <v>-1</v>
      </c>
      <c r="S250" s="22">
        <f t="shared" si="325"/>
        <v>0</v>
      </c>
      <c r="T250" s="27"/>
      <c r="U250" s="21">
        <f t="shared" si="326"/>
        <v>0</v>
      </c>
      <c r="V250" s="189">
        <f t="shared" si="331"/>
        <v>-1</v>
      </c>
      <c r="W250" s="196" t="s">
        <v>4</v>
      </c>
      <c r="X250" s="191" t="s">
        <v>4451</v>
      </c>
      <c r="Y250" s="191" t="s">
        <v>4451</v>
      </c>
      <c r="Z250" s="191" t="s">
        <v>4451</v>
      </c>
      <c r="AA250" s="191" t="s">
        <v>4451</v>
      </c>
      <c r="AB250" s="197" t="s">
        <v>4</v>
      </c>
      <c r="AC250" s="190">
        <f t="shared" si="332"/>
        <v>0</v>
      </c>
      <c r="AD250" s="73">
        <f t="shared" si="266"/>
        <v>0</v>
      </c>
      <c r="AF250" s="7" t="s">
        <v>4</v>
      </c>
      <c r="AG250" s="8" t="e">
        <f t="shared" ref="AG250:AJ251" si="340">BE250+X250-AO250-AW250</f>
        <v>#VALUE!</v>
      </c>
      <c r="AH250" s="8" t="e">
        <f t="shared" si="340"/>
        <v>#VALUE!</v>
      </c>
      <c r="AI250" s="8" t="e">
        <f t="shared" si="340"/>
        <v>#VALUE!</v>
      </c>
      <c r="AJ250" s="8" t="e">
        <f t="shared" si="340"/>
        <v>#VALUE!</v>
      </c>
      <c r="AK250" s="9" t="s">
        <v>4</v>
      </c>
      <c r="AL250" s="7" t="e">
        <f t="shared" si="328"/>
        <v>#VALUE!</v>
      </c>
      <c r="AM250" s="99" t="e">
        <f t="shared" si="334"/>
        <v>#VALUE!</v>
      </c>
      <c r="AN250" s="7" t="s">
        <v>4</v>
      </c>
      <c r="AO250" s="8">
        <v>0</v>
      </c>
      <c r="AP250" s="8">
        <v>1</v>
      </c>
      <c r="AQ250" s="8">
        <v>2</v>
      </c>
      <c r="AR250" s="8">
        <v>1</v>
      </c>
      <c r="AS250" s="9" t="s">
        <v>4</v>
      </c>
      <c r="AT250" s="72">
        <f t="shared" si="335"/>
        <v>4</v>
      </c>
      <c r="AU250" s="99">
        <f t="shared" si="267"/>
        <v>265.72000000000003</v>
      </c>
      <c r="AV250" s="7" t="s">
        <v>4</v>
      </c>
      <c r="AW250" s="8">
        <v>0</v>
      </c>
      <c r="AX250" s="8">
        <v>1</v>
      </c>
      <c r="AY250" s="8">
        <v>2</v>
      </c>
      <c r="AZ250" s="8">
        <v>1</v>
      </c>
      <c r="BA250" s="9" t="s">
        <v>4</v>
      </c>
      <c r="BB250" s="72">
        <f t="shared" si="336"/>
        <v>4</v>
      </c>
      <c r="BC250" s="102">
        <f t="shared" si="271"/>
        <v>265.72000000000003</v>
      </c>
      <c r="BD250" s="94"/>
      <c r="BE250" s="11"/>
      <c r="BF250" s="11"/>
      <c r="BG250" s="11">
        <v>1</v>
      </c>
      <c r="BH250" s="11"/>
      <c r="BI250" s="104"/>
      <c r="BJ250" s="106">
        <f t="shared" si="337"/>
        <v>1</v>
      </c>
      <c r="BK250" s="84">
        <f>SUMIF(наличие!E:E,E250,наличие!G:G)</f>
        <v>0</v>
      </c>
      <c r="BL250" s="85">
        <f t="shared" si="338"/>
        <v>0</v>
      </c>
      <c r="BM250" s="85">
        <f t="shared" si="339"/>
        <v>0</v>
      </c>
      <c r="BN250" s="111">
        <f>SUMIF(BP:BP,E250,BW:BW)</f>
        <v>0</v>
      </c>
    </row>
    <row r="251" spans="1:66" s="10" customFormat="1" ht="144" customHeight="1" x14ac:dyDescent="0.25">
      <c r="A251" s="11">
        <v>248</v>
      </c>
      <c r="B251" s="11" t="s">
        <v>3427</v>
      </c>
      <c r="C251" s="11" t="s">
        <v>4136</v>
      </c>
      <c r="D251" s="107" t="s">
        <v>4226</v>
      </c>
      <c r="E251" s="108" t="s">
        <v>4330</v>
      </c>
      <c r="F251" s="109" t="s">
        <v>4423</v>
      </c>
      <c r="G251" s="11" t="s">
        <v>4708</v>
      </c>
      <c r="H251" s="29"/>
      <c r="I251" s="14"/>
      <c r="J251" s="44">
        <v>65.45</v>
      </c>
      <c r="K251" s="64">
        <f t="shared" si="274"/>
        <v>75.267499999999998</v>
      </c>
      <c r="L251" s="123">
        <f>SUMIF(price!A:A,E251,price!D:D)</f>
        <v>0</v>
      </c>
      <c r="M251" s="124"/>
      <c r="N251" s="20">
        <f t="shared" si="322"/>
        <v>0</v>
      </c>
      <c r="O251" s="16">
        <f t="shared" si="329"/>
        <v>-1</v>
      </c>
      <c r="P251" s="116">
        <f t="shared" si="323"/>
        <v>0</v>
      </c>
      <c r="Q251" s="21">
        <f t="shared" si="324"/>
        <v>0</v>
      </c>
      <c r="R251" s="16">
        <f t="shared" si="330"/>
        <v>-1</v>
      </c>
      <c r="S251" s="22">
        <f t="shared" si="325"/>
        <v>0</v>
      </c>
      <c r="T251" s="27"/>
      <c r="U251" s="21">
        <f t="shared" si="326"/>
        <v>0</v>
      </c>
      <c r="V251" s="189">
        <f t="shared" si="331"/>
        <v>-1</v>
      </c>
      <c r="W251" s="196" t="s">
        <v>4</v>
      </c>
      <c r="X251" s="191" t="s">
        <v>4451</v>
      </c>
      <c r="Y251" s="191" t="s">
        <v>4451</v>
      </c>
      <c r="Z251" s="191" t="s">
        <v>4451</v>
      </c>
      <c r="AA251" s="191" t="s">
        <v>4451</v>
      </c>
      <c r="AB251" s="197" t="s">
        <v>4</v>
      </c>
      <c r="AC251" s="190">
        <f t="shared" si="332"/>
        <v>0</v>
      </c>
      <c r="AD251" s="73">
        <f t="shared" si="266"/>
        <v>0</v>
      </c>
      <c r="AF251" s="7" t="s">
        <v>4</v>
      </c>
      <c r="AG251" s="8" t="e">
        <f t="shared" si="340"/>
        <v>#VALUE!</v>
      </c>
      <c r="AH251" s="8" t="e">
        <f t="shared" si="340"/>
        <v>#VALUE!</v>
      </c>
      <c r="AI251" s="8" t="e">
        <f t="shared" si="340"/>
        <v>#VALUE!</v>
      </c>
      <c r="AJ251" s="8" t="e">
        <f t="shared" si="340"/>
        <v>#VALUE!</v>
      </c>
      <c r="AK251" s="9" t="s">
        <v>4</v>
      </c>
      <c r="AL251" s="7" t="e">
        <f t="shared" si="328"/>
        <v>#VALUE!</v>
      </c>
      <c r="AM251" s="99" t="e">
        <f t="shared" si="334"/>
        <v>#VALUE!</v>
      </c>
      <c r="AN251" s="7" t="s">
        <v>4</v>
      </c>
      <c r="AO251" s="8">
        <v>0</v>
      </c>
      <c r="AP251" s="8">
        <v>0</v>
      </c>
      <c r="AQ251" s="8">
        <v>0</v>
      </c>
      <c r="AR251" s="8">
        <v>0</v>
      </c>
      <c r="AS251" s="9" t="s">
        <v>4</v>
      </c>
      <c r="AT251" s="72">
        <f t="shared" si="335"/>
        <v>0</v>
      </c>
      <c r="AU251" s="99">
        <f t="shared" si="267"/>
        <v>0</v>
      </c>
      <c r="AV251" s="7" t="s">
        <v>4</v>
      </c>
      <c r="AW251" s="8">
        <v>0</v>
      </c>
      <c r="AX251" s="8">
        <v>0</v>
      </c>
      <c r="AY251" s="8">
        <v>0</v>
      </c>
      <c r="AZ251" s="8">
        <v>0</v>
      </c>
      <c r="BA251" s="9" t="s">
        <v>4</v>
      </c>
      <c r="BB251" s="72">
        <f t="shared" si="336"/>
        <v>0</v>
      </c>
      <c r="BC251" s="102">
        <f t="shared" si="271"/>
        <v>0</v>
      </c>
      <c r="BD251" s="94"/>
      <c r="BE251" s="11"/>
      <c r="BF251" s="11"/>
      <c r="BG251" s="11"/>
      <c r="BH251" s="11"/>
      <c r="BI251" s="104"/>
      <c r="BJ251" s="106">
        <f t="shared" si="337"/>
        <v>0</v>
      </c>
      <c r="BK251" s="84">
        <f>SUMIF(наличие!E:E,E251,наличие!G:G)</f>
        <v>0</v>
      </c>
      <c r="BL251" s="85">
        <f t="shared" si="338"/>
        <v>0</v>
      </c>
      <c r="BM251" s="85">
        <f t="shared" si="339"/>
        <v>0</v>
      </c>
      <c r="BN251" s="111">
        <f>SUMIF(BP:BP,E251,BW:BW)</f>
        <v>0</v>
      </c>
    </row>
    <row r="252" spans="1:66" s="10" customFormat="1" ht="91.15" customHeight="1" x14ac:dyDescent="0.25">
      <c r="A252" s="11">
        <v>249</v>
      </c>
      <c r="B252" s="11" t="s">
        <v>3427</v>
      </c>
      <c r="C252" s="11" t="s">
        <v>4136</v>
      </c>
      <c r="D252" s="107" t="s">
        <v>4226</v>
      </c>
      <c r="E252" s="108" t="s">
        <v>4330</v>
      </c>
      <c r="F252" s="109" t="s">
        <v>4424</v>
      </c>
      <c r="G252" s="11" t="s">
        <v>4709</v>
      </c>
      <c r="H252" s="29"/>
      <c r="I252" s="14"/>
      <c r="J252" s="44">
        <v>65.45</v>
      </c>
      <c r="K252" s="64">
        <f t="shared" si="274"/>
        <v>75.267499999999998</v>
      </c>
      <c r="L252" s="123">
        <f>SUMIF(price!A:A,E252,price!D:D)</f>
        <v>0</v>
      </c>
      <c r="M252" s="124"/>
      <c r="N252" s="20">
        <f t="shared" si="322"/>
        <v>0</v>
      </c>
      <c r="O252" s="16">
        <f t="shared" si="329"/>
        <v>-1</v>
      </c>
      <c r="P252" s="116">
        <f t="shared" si="323"/>
        <v>0</v>
      </c>
      <c r="Q252" s="21">
        <f t="shared" si="324"/>
        <v>0</v>
      </c>
      <c r="R252" s="16">
        <f t="shared" si="330"/>
        <v>-1</v>
      </c>
      <c r="S252" s="22">
        <f t="shared" si="325"/>
        <v>0</v>
      </c>
      <c r="T252" s="27"/>
      <c r="U252" s="21">
        <f t="shared" si="326"/>
        <v>0</v>
      </c>
      <c r="V252" s="189">
        <f t="shared" si="331"/>
        <v>-1</v>
      </c>
      <c r="W252" s="196" t="s">
        <v>4</v>
      </c>
      <c r="X252" s="191" t="s">
        <v>4451</v>
      </c>
      <c r="Y252" s="191" t="s">
        <v>4451</v>
      </c>
      <c r="Z252" s="191" t="s">
        <v>4451</v>
      </c>
      <c r="AA252" s="191" t="s">
        <v>4451</v>
      </c>
      <c r="AB252" s="197" t="s">
        <v>4</v>
      </c>
      <c r="AC252" s="190">
        <f t="shared" si="332"/>
        <v>0</v>
      </c>
      <c r="AD252" s="73">
        <f>AC252*J252</f>
        <v>0</v>
      </c>
      <c r="AF252" s="7" t="s">
        <v>4</v>
      </c>
      <c r="AG252" s="8" t="e">
        <f t="shared" ref="AG252:AG267" si="341">BE252+X252-AO252-AW252</f>
        <v>#VALUE!</v>
      </c>
      <c r="AH252" s="8" t="e">
        <f t="shared" ref="AH252:AH267" si="342">BF252+Y252-AP252-AX252</f>
        <v>#VALUE!</v>
      </c>
      <c r="AI252" s="8" t="e">
        <f t="shared" ref="AI252:AI267" si="343">BG252+Z252-AQ252-AY252</f>
        <v>#VALUE!</v>
      </c>
      <c r="AJ252" s="8" t="e">
        <f t="shared" ref="AJ252:AJ267" si="344">BH252+AA252-AR252-AZ252</f>
        <v>#VALUE!</v>
      </c>
      <c r="AK252" s="9" t="s">
        <v>4</v>
      </c>
      <c r="AL252" s="7" t="e">
        <f t="shared" si="328"/>
        <v>#VALUE!</v>
      </c>
      <c r="AM252" s="99" t="e">
        <f t="shared" si="334"/>
        <v>#VALUE!</v>
      </c>
      <c r="AN252" s="7" t="s">
        <v>4</v>
      </c>
      <c r="AO252" s="8">
        <v>0</v>
      </c>
      <c r="AP252" s="8">
        <v>1</v>
      </c>
      <c r="AQ252" s="8">
        <v>2</v>
      </c>
      <c r="AR252" s="8">
        <v>1</v>
      </c>
      <c r="AS252" s="9" t="s">
        <v>4</v>
      </c>
      <c r="AT252" s="72">
        <f t="shared" si="335"/>
        <v>4</v>
      </c>
      <c r="AU252" s="99">
        <f>AT252*J252</f>
        <v>261.8</v>
      </c>
      <c r="AV252" s="7" t="s">
        <v>4</v>
      </c>
      <c r="AW252" s="8">
        <v>0</v>
      </c>
      <c r="AX252" s="8">
        <v>1</v>
      </c>
      <c r="AY252" s="8">
        <v>2</v>
      </c>
      <c r="AZ252" s="8">
        <v>1</v>
      </c>
      <c r="BA252" s="9" t="s">
        <v>4</v>
      </c>
      <c r="BB252" s="72">
        <f t="shared" si="336"/>
        <v>4</v>
      </c>
      <c r="BC252" s="102">
        <f t="shared" si="271"/>
        <v>261.8</v>
      </c>
      <c r="BD252" s="94"/>
      <c r="BE252" s="11"/>
      <c r="BF252" s="11"/>
      <c r="BG252" s="11"/>
      <c r="BH252" s="11"/>
      <c r="BI252" s="104"/>
      <c r="BJ252" s="106">
        <f t="shared" si="337"/>
        <v>0</v>
      </c>
      <c r="BK252" s="84">
        <f>SUMIF(наличие!E:E,E252,наличие!G:G)</f>
        <v>0</v>
      </c>
      <c r="BL252" s="85">
        <f t="shared" si="338"/>
        <v>0</v>
      </c>
      <c r="BM252" s="85">
        <f t="shared" si="339"/>
        <v>0</v>
      </c>
      <c r="BN252" s="111">
        <f>SUMIF(BP:BP,E252,BW:BW)</f>
        <v>0</v>
      </c>
    </row>
    <row r="253" spans="1:66" s="10" customFormat="1" ht="144" customHeight="1" x14ac:dyDescent="0.25">
      <c r="A253" s="11">
        <v>250</v>
      </c>
      <c r="B253" s="11" t="s">
        <v>3427</v>
      </c>
      <c r="C253" s="11" t="s">
        <v>4137</v>
      </c>
      <c r="D253" s="107">
        <v>22721</v>
      </c>
      <c r="E253" s="108" t="s">
        <v>4331</v>
      </c>
      <c r="F253" s="109" t="s">
        <v>2033</v>
      </c>
      <c r="G253" s="11" t="s">
        <v>4710</v>
      </c>
      <c r="H253" s="29"/>
      <c r="I253" s="14"/>
      <c r="J253" s="44">
        <v>67.849999999999994</v>
      </c>
      <c r="K253" s="64">
        <f t="shared" si="274"/>
        <v>78.027499999999989</v>
      </c>
      <c r="L253" s="123">
        <f>SUMIF(price!A:A,E253,price!D:D)</f>
        <v>0</v>
      </c>
      <c r="M253" s="124"/>
      <c r="N253" s="20">
        <f t="shared" si="322"/>
        <v>0</v>
      </c>
      <c r="O253" s="16">
        <f t="shared" si="329"/>
        <v>-1</v>
      </c>
      <c r="P253" s="116">
        <f t="shared" si="323"/>
        <v>0</v>
      </c>
      <c r="Q253" s="21">
        <f t="shared" si="324"/>
        <v>0</v>
      </c>
      <c r="R253" s="16">
        <f t="shared" si="330"/>
        <v>-1</v>
      </c>
      <c r="S253" s="22">
        <f t="shared" si="325"/>
        <v>0</v>
      </c>
      <c r="T253" s="27"/>
      <c r="U253" s="21">
        <f t="shared" si="326"/>
        <v>0</v>
      </c>
      <c r="V253" s="189">
        <f t="shared" si="331"/>
        <v>-1</v>
      </c>
      <c r="W253" s="196" t="s">
        <v>4</v>
      </c>
      <c r="X253" s="191" t="s">
        <v>4451</v>
      </c>
      <c r="Y253" s="191" t="s">
        <v>4451</v>
      </c>
      <c r="Z253" s="191" t="s">
        <v>4451</v>
      </c>
      <c r="AA253" s="191" t="s">
        <v>4451</v>
      </c>
      <c r="AB253" s="197" t="s">
        <v>4451</v>
      </c>
      <c r="AC253" s="190">
        <f t="shared" si="332"/>
        <v>0</v>
      </c>
      <c r="AD253" s="73">
        <f>AC253*J253</f>
        <v>0</v>
      </c>
      <c r="AF253" s="7" t="s">
        <v>4</v>
      </c>
      <c r="AG253" s="8" t="e">
        <f t="shared" si="341"/>
        <v>#VALUE!</v>
      </c>
      <c r="AH253" s="8" t="e">
        <f t="shared" si="342"/>
        <v>#VALUE!</v>
      </c>
      <c r="AI253" s="8" t="e">
        <f t="shared" si="343"/>
        <v>#VALUE!</v>
      </c>
      <c r="AJ253" s="8" t="e">
        <f t="shared" si="344"/>
        <v>#VALUE!</v>
      </c>
      <c r="AK253" s="9" t="s">
        <v>4</v>
      </c>
      <c r="AL253" s="7" t="e">
        <f t="shared" si="328"/>
        <v>#VALUE!</v>
      </c>
      <c r="AM253" s="99" t="e">
        <f t="shared" si="334"/>
        <v>#VALUE!</v>
      </c>
      <c r="AN253" s="7" t="s">
        <v>4</v>
      </c>
      <c r="AO253" s="8">
        <v>0</v>
      </c>
      <c r="AP253" s="8">
        <v>1</v>
      </c>
      <c r="AQ253" s="8">
        <v>2</v>
      </c>
      <c r="AR253" s="8">
        <v>1</v>
      </c>
      <c r="AS253" s="9" t="s">
        <v>4</v>
      </c>
      <c r="AT253" s="72">
        <f t="shared" si="335"/>
        <v>4</v>
      </c>
      <c r="AU253" s="99">
        <f>AT253*J253</f>
        <v>271.39999999999998</v>
      </c>
      <c r="AV253" s="7" t="s">
        <v>4</v>
      </c>
      <c r="AW253" s="8">
        <v>0</v>
      </c>
      <c r="AX253" s="8">
        <v>1</v>
      </c>
      <c r="AY253" s="8">
        <v>2</v>
      </c>
      <c r="AZ253" s="8">
        <v>1</v>
      </c>
      <c r="BA253" s="9" t="s">
        <v>4</v>
      </c>
      <c r="BB253" s="72">
        <f t="shared" si="336"/>
        <v>4</v>
      </c>
      <c r="BC253" s="102">
        <f t="shared" si="271"/>
        <v>271.39999999999998</v>
      </c>
      <c r="BD253" s="94"/>
      <c r="BE253" s="11"/>
      <c r="BF253" s="11"/>
      <c r="BG253" s="11">
        <v>1</v>
      </c>
      <c r="BH253" s="11"/>
      <c r="BI253" s="104"/>
      <c r="BJ253" s="106">
        <f t="shared" si="337"/>
        <v>1</v>
      </c>
      <c r="BK253" s="84">
        <f>SUMIF(наличие!E:E,E253,наличие!G:G)</f>
        <v>0</v>
      </c>
      <c r="BL253" s="85">
        <f t="shared" si="338"/>
        <v>0</v>
      </c>
      <c r="BM253" s="85">
        <f t="shared" si="339"/>
        <v>0</v>
      </c>
      <c r="BN253" s="111">
        <f>SUMIF(BP:BP,E253,BW:BW)</f>
        <v>0</v>
      </c>
    </row>
    <row r="254" spans="1:66" s="10" customFormat="1" ht="144" customHeight="1" x14ac:dyDescent="0.25">
      <c r="A254" s="11">
        <v>251</v>
      </c>
      <c r="B254" s="11" t="s">
        <v>3427</v>
      </c>
      <c r="C254" s="11" t="s">
        <v>4137</v>
      </c>
      <c r="D254" s="107">
        <v>22721</v>
      </c>
      <c r="E254" s="108" t="s">
        <v>4331</v>
      </c>
      <c r="F254" s="109" t="s">
        <v>4425</v>
      </c>
      <c r="G254" s="11" t="s">
        <v>4711</v>
      </c>
      <c r="H254" s="29"/>
      <c r="I254" s="14"/>
      <c r="J254" s="44">
        <v>67.849999999999994</v>
      </c>
      <c r="K254" s="64">
        <f t="shared" si="274"/>
        <v>78.027499999999989</v>
      </c>
      <c r="L254" s="123">
        <f>SUMIF(price!A:A,E254,price!D:D)</f>
        <v>0</v>
      </c>
      <c r="M254" s="124"/>
      <c r="N254" s="20">
        <f t="shared" si="322"/>
        <v>0</v>
      </c>
      <c r="O254" s="16">
        <f t="shared" si="329"/>
        <v>-1</v>
      </c>
      <c r="P254" s="116">
        <f t="shared" si="323"/>
        <v>0</v>
      </c>
      <c r="Q254" s="21">
        <f t="shared" si="324"/>
        <v>0</v>
      </c>
      <c r="R254" s="16">
        <f t="shared" si="330"/>
        <v>-1</v>
      </c>
      <c r="S254" s="22">
        <f t="shared" si="325"/>
        <v>0</v>
      </c>
      <c r="T254" s="27"/>
      <c r="U254" s="21">
        <f t="shared" si="326"/>
        <v>0</v>
      </c>
      <c r="V254" s="189">
        <f t="shared" si="331"/>
        <v>-1</v>
      </c>
      <c r="W254" s="196" t="s">
        <v>4</v>
      </c>
      <c r="X254" s="191" t="s">
        <v>4451</v>
      </c>
      <c r="Y254" s="191" t="s">
        <v>4451</v>
      </c>
      <c r="Z254" s="191" t="s">
        <v>4451</v>
      </c>
      <c r="AA254" s="191" t="s">
        <v>4451</v>
      </c>
      <c r="AB254" s="197" t="s">
        <v>4451</v>
      </c>
      <c r="AC254" s="190">
        <f t="shared" si="332"/>
        <v>0</v>
      </c>
      <c r="AD254" s="73">
        <f t="shared" ref="AD254:AD298" si="345">AC254*J254</f>
        <v>0</v>
      </c>
      <c r="AF254" s="7" t="s">
        <v>4</v>
      </c>
      <c r="AG254" s="8" t="e">
        <f t="shared" si="341"/>
        <v>#VALUE!</v>
      </c>
      <c r="AH254" s="8" t="e">
        <f t="shared" si="342"/>
        <v>#VALUE!</v>
      </c>
      <c r="AI254" s="8" t="e">
        <f t="shared" si="343"/>
        <v>#VALUE!</v>
      </c>
      <c r="AJ254" s="8" t="e">
        <f t="shared" si="344"/>
        <v>#VALUE!</v>
      </c>
      <c r="AK254" s="9" t="s">
        <v>4</v>
      </c>
      <c r="AL254" s="7" t="e">
        <f t="shared" si="328"/>
        <v>#VALUE!</v>
      </c>
      <c r="AM254" s="99" t="e">
        <f t="shared" si="334"/>
        <v>#VALUE!</v>
      </c>
      <c r="AN254" s="7" t="s">
        <v>4</v>
      </c>
      <c r="AO254" s="8">
        <v>0</v>
      </c>
      <c r="AP254" s="8">
        <v>0</v>
      </c>
      <c r="AQ254" s="8">
        <v>0</v>
      </c>
      <c r="AR254" s="8">
        <v>0</v>
      </c>
      <c r="AS254" s="9" t="s">
        <v>4</v>
      </c>
      <c r="AT254" s="72">
        <f t="shared" si="335"/>
        <v>0</v>
      </c>
      <c r="AU254" s="99">
        <f t="shared" ref="AU254:AU298" si="346">AT254*J254</f>
        <v>0</v>
      </c>
      <c r="AV254" s="7" t="s">
        <v>4</v>
      </c>
      <c r="AW254" s="8">
        <v>0</v>
      </c>
      <c r="AX254" s="8">
        <v>0</v>
      </c>
      <c r="AY254" s="8">
        <v>0</v>
      </c>
      <c r="AZ254" s="8">
        <v>0</v>
      </c>
      <c r="BA254" s="9" t="s">
        <v>4</v>
      </c>
      <c r="BB254" s="72">
        <f t="shared" si="336"/>
        <v>0</v>
      </c>
      <c r="BC254" s="102">
        <f t="shared" si="271"/>
        <v>0</v>
      </c>
      <c r="BD254" s="94"/>
      <c r="BE254" s="11"/>
      <c r="BF254" s="11"/>
      <c r="BG254" s="11"/>
      <c r="BH254" s="11"/>
      <c r="BI254" s="104"/>
      <c r="BJ254" s="106">
        <f t="shared" si="337"/>
        <v>0</v>
      </c>
      <c r="BK254" s="84">
        <f>SUMIF(наличие!E:E,E254,наличие!G:G)</f>
        <v>0</v>
      </c>
      <c r="BL254" s="85">
        <f t="shared" si="338"/>
        <v>0</v>
      </c>
      <c r="BM254" s="85">
        <f t="shared" si="339"/>
        <v>0</v>
      </c>
      <c r="BN254" s="111">
        <f>SUMIF(BP:BP,E254,BW:BW)</f>
        <v>0</v>
      </c>
    </row>
    <row r="255" spans="1:66" s="10" customFormat="1" ht="113.85" customHeight="1" x14ac:dyDescent="0.25">
      <c r="A255" s="11">
        <v>252</v>
      </c>
      <c r="B255" s="11" t="s">
        <v>3427</v>
      </c>
      <c r="C255" s="11" t="s">
        <v>4137</v>
      </c>
      <c r="D255" s="107">
        <v>22721</v>
      </c>
      <c r="E255" s="108" t="s">
        <v>4331</v>
      </c>
      <c r="F255" s="109" t="s">
        <v>4422</v>
      </c>
      <c r="G255" s="11" t="s">
        <v>4712</v>
      </c>
      <c r="H255" s="29"/>
      <c r="I255" s="14"/>
      <c r="J255" s="44">
        <v>67.849999999999994</v>
      </c>
      <c r="K255" s="64">
        <f t="shared" ref="K255:K261" si="347">J255*1.15</f>
        <v>78.027499999999989</v>
      </c>
      <c r="L255" s="123">
        <f>SUMIF(price!A:A,E255,price!D:D)</f>
        <v>0</v>
      </c>
      <c r="M255" s="124"/>
      <c r="N255" s="20">
        <f t="shared" si="322"/>
        <v>0</v>
      </c>
      <c r="O255" s="16">
        <f t="shared" si="329"/>
        <v>-1</v>
      </c>
      <c r="P255" s="116">
        <f t="shared" si="323"/>
        <v>0</v>
      </c>
      <c r="Q255" s="21">
        <f t="shared" si="324"/>
        <v>0</v>
      </c>
      <c r="R255" s="16">
        <f t="shared" si="330"/>
        <v>-1</v>
      </c>
      <c r="S255" s="22">
        <f t="shared" si="325"/>
        <v>0</v>
      </c>
      <c r="T255" s="27"/>
      <c r="U255" s="21">
        <f t="shared" si="326"/>
        <v>0</v>
      </c>
      <c r="V255" s="189">
        <f t="shared" si="331"/>
        <v>-1</v>
      </c>
      <c r="W255" s="196" t="s">
        <v>4</v>
      </c>
      <c r="X255" s="191" t="s">
        <v>4451</v>
      </c>
      <c r="Y255" s="191" t="s">
        <v>4451</v>
      </c>
      <c r="Z255" s="191" t="s">
        <v>4451</v>
      </c>
      <c r="AA255" s="191" t="s">
        <v>4451</v>
      </c>
      <c r="AB255" s="197" t="s">
        <v>4451</v>
      </c>
      <c r="AC255" s="190">
        <f t="shared" si="332"/>
        <v>0</v>
      </c>
      <c r="AD255" s="73">
        <f t="shared" si="345"/>
        <v>0</v>
      </c>
      <c r="AF255" s="7" t="s">
        <v>4</v>
      </c>
      <c r="AG255" s="8" t="e">
        <f t="shared" si="341"/>
        <v>#VALUE!</v>
      </c>
      <c r="AH255" s="8" t="e">
        <f t="shared" si="342"/>
        <v>#VALUE!</v>
      </c>
      <c r="AI255" s="8" t="e">
        <f t="shared" si="343"/>
        <v>#VALUE!</v>
      </c>
      <c r="AJ255" s="8" t="e">
        <f t="shared" si="344"/>
        <v>#VALUE!</v>
      </c>
      <c r="AK255" s="9" t="s">
        <v>4</v>
      </c>
      <c r="AL255" s="7" t="e">
        <f t="shared" si="328"/>
        <v>#VALUE!</v>
      </c>
      <c r="AM255" s="99" t="e">
        <f t="shared" si="334"/>
        <v>#VALUE!</v>
      </c>
      <c r="AN255" s="7" t="s">
        <v>4</v>
      </c>
      <c r="AO255" s="8">
        <v>0</v>
      </c>
      <c r="AP255" s="8">
        <v>1</v>
      </c>
      <c r="AQ255" s="8">
        <v>2</v>
      </c>
      <c r="AR255" s="8">
        <v>1</v>
      </c>
      <c r="AS255" s="9" t="s">
        <v>4</v>
      </c>
      <c r="AT255" s="72">
        <f t="shared" si="335"/>
        <v>4</v>
      </c>
      <c r="AU255" s="99">
        <f t="shared" si="346"/>
        <v>271.39999999999998</v>
      </c>
      <c r="AV255" s="7" t="s">
        <v>4</v>
      </c>
      <c r="AW255" s="8">
        <v>0</v>
      </c>
      <c r="AX255" s="8">
        <v>1</v>
      </c>
      <c r="AY255" s="8">
        <v>2</v>
      </c>
      <c r="AZ255" s="8">
        <v>1</v>
      </c>
      <c r="BA255" s="9" t="s">
        <v>4</v>
      </c>
      <c r="BB255" s="72">
        <f t="shared" si="336"/>
        <v>4</v>
      </c>
      <c r="BC255" s="102">
        <f t="shared" ref="BC255:BC261" si="348">BB255*J255</f>
        <v>271.39999999999998</v>
      </c>
      <c r="BD255" s="94"/>
      <c r="BE255" s="11"/>
      <c r="BF255" s="11"/>
      <c r="BG255" s="11">
        <v>1</v>
      </c>
      <c r="BH255" s="11"/>
      <c r="BI255" s="104"/>
      <c r="BJ255" s="106">
        <f t="shared" si="337"/>
        <v>1</v>
      </c>
      <c r="BK255" s="84">
        <f>SUMIF(наличие!E:E,E255,наличие!G:G)</f>
        <v>0</v>
      </c>
      <c r="BL255" s="85">
        <f t="shared" si="338"/>
        <v>0</v>
      </c>
      <c r="BM255" s="85">
        <f t="shared" si="339"/>
        <v>0</v>
      </c>
      <c r="BN255" s="111">
        <f>SUMIF(BP:BP,E255,BW:BW)</f>
        <v>0</v>
      </c>
    </row>
    <row r="256" spans="1:66" s="10" customFormat="1" ht="144" customHeight="1" x14ac:dyDescent="0.25">
      <c r="A256" s="11">
        <v>253</v>
      </c>
      <c r="B256" s="11" t="s">
        <v>3427</v>
      </c>
      <c r="C256" s="11" t="s">
        <v>4137</v>
      </c>
      <c r="D256" s="107">
        <v>22721</v>
      </c>
      <c r="E256" s="108" t="s">
        <v>4331</v>
      </c>
      <c r="F256" s="109" t="s">
        <v>4410</v>
      </c>
      <c r="G256" s="11" t="s">
        <v>4713</v>
      </c>
      <c r="H256" s="29"/>
      <c r="I256" s="14"/>
      <c r="J256" s="44">
        <v>67.849999999999994</v>
      </c>
      <c r="K256" s="64">
        <f t="shared" si="347"/>
        <v>78.027499999999989</v>
      </c>
      <c r="L256" s="123">
        <f>SUMIF(price!A:A,E256,price!D:D)</f>
        <v>0</v>
      </c>
      <c r="M256" s="124"/>
      <c r="N256" s="20">
        <f t="shared" si="322"/>
        <v>0</v>
      </c>
      <c r="O256" s="16">
        <f t="shared" si="329"/>
        <v>-1</v>
      </c>
      <c r="P256" s="116">
        <f t="shared" si="323"/>
        <v>0</v>
      </c>
      <c r="Q256" s="21">
        <f t="shared" si="324"/>
        <v>0</v>
      </c>
      <c r="R256" s="16">
        <f t="shared" si="330"/>
        <v>-1</v>
      </c>
      <c r="S256" s="22">
        <f t="shared" si="325"/>
        <v>0</v>
      </c>
      <c r="T256" s="27"/>
      <c r="U256" s="21">
        <f t="shared" si="326"/>
        <v>0</v>
      </c>
      <c r="V256" s="189">
        <f t="shared" si="331"/>
        <v>-1</v>
      </c>
      <c r="W256" s="196" t="s">
        <v>4</v>
      </c>
      <c r="X256" s="191" t="s">
        <v>4451</v>
      </c>
      <c r="Y256" s="191" t="s">
        <v>4451</v>
      </c>
      <c r="Z256" s="191" t="s">
        <v>4451</v>
      </c>
      <c r="AA256" s="191" t="s">
        <v>4451</v>
      </c>
      <c r="AB256" s="197" t="s">
        <v>4451</v>
      </c>
      <c r="AC256" s="190">
        <f t="shared" si="332"/>
        <v>0</v>
      </c>
      <c r="AD256" s="73">
        <f t="shared" ref="AD256:AD261" si="349">AC256*J256</f>
        <v>0</v>
      </c>
      <c r="AF256" s="7" t="s">
        <v>4</v>
      </c>
      <c r="AG256" s="8" t="e">
        <f t="shared" si="341"/>
        <v>#VALUE!</v>
      </c>
      <c r="AH256" s="8" t="e">
        <f t="shared" si="342"/>
        <v>#VALUE!</v>
      </c>
      <c r="AI256" s="8" t="e">
        <f t="shared" si="343"/>
        <v>#VALUE!</v>
      </c>
      <c r="AJ256" s="8" t="e">
        <f t="shared" si="344"/>
        <v>#VALUE!</v>
      </c>
      <c r="AK256" s="9" t="s">
        <v>4</v>
      </c>
      <c r="AL256" s="7" t="e">
        <f t="shared" si="328"/>
        <v>#VALUE!</v>
      </c>
      <c r="AM256" s="99" t="e">
        <f t="shared" si="334"/>
        <v>#VALUE!</v>
      </c>
      <c r="AN256" s="7" t="s">
        <v>4</v>
      </c>
      <c r="AO256" s="8">
        <v>0</v>
      </c>
      <c r="AP256" s="8">
        <v>0</v>
      </c>
      <c r="AQ256" s="8">
        <v>0</v>
      </c>
      <c r="AR256" s="8">
        <v>0</v>
      </c>
      <c r="AS256" s="9" t="s">
        <v>4</v>
      </c>
      <c r="AT256" s="72">
        <f t="shared" si="335"/>
        <v>0</v>
      </c>
      <c r="AU256" s="99">
        <f t="shared" ref="AU256:AU261" si="350">AT256*J256</f>
        <v>0</v>
      </c>
      <c r="AV256" s="7" t="s">
        <v>4</v>
      </c>
      <c r="AW256" s="8">
        <v>0</v>
      </c>
      <c r="AX256" s="8">
        <v>0</v>
      </c>
      <c r="AY256" s="8">
        <v>0</v>
      </c>
      <c r="AZ256" s="8">
        <v>0</v>
      </c>
      <c r="BA256" s="9" t="s">
        <v>4</v>
      </c>
      <c r="BB256" s="72">
        <f t="shared" si="336"/>
        <v>0</v>
      </c>
      <c r="BC256" s="102">
        <f t="shared" si="348"/>
        <v>0</v>
      </c>
      <c r="BD256" s="94"/>
      <c r="BE256" s="11"/>
      <c r="BF256" s="11"/>
      <c r="BG256" s="11"/>
      <c r="BH256" s="11"/>
      <c r="BI256" s="104"/>
      <c r="BJ256" s="106">
        <f t="shared" si="337"/>
        <v>0</v>
      </c>
      <c r="BK256" s="84">
        <f>SUMIF(наличие!E:E,E256,наличие!G:G)</f>
        <v>0</v>
      </c>
      <c r="BL256" s="85">
        <f t="shared" si="338"/>
        <v>0</v>
      </c>
      <c r="BM256" s="85">
        <f t="shared" si="339"/>
        <v>0</v>
      </c>
      <c r="BN256" s="111">
        <f>SUMIF(BP:BP,E256,BW:BW)</f>
        <v>0</v>
      </c>
    </row>
    <row r="257" spans="1:66" s="10" customFormat="1" ht="100.15" customHeight="1" x14ac:dyDescent="0.25">
      <c r="A257" s="11">
        <v>254</v>
      </c>
      <c r="B257" s="11" t="s">
        <v>3427</v>
      </c>
      <c r="C257" s="11" t="s">
        <v>4137</v>
      </c>
      <c r="D257" s="107">
        <v>22721</v>
      </c>
      <c r="E257" s="108" t="s">
        <v>4331</v>
      </c>
      <c r="F257" s="109" t="s">
        <v>4373</v>
      </c>
      <c r="G257" s="11" t="s">
        <v>4714</v>
      </c>
      <c r="H257" s="29"/>
      <c r="I257" s="14"/>
      <c r="J257" s="44">
        <v>67.849999999999994</v>
      </c>
      <c r="K257" s="64">
        <f t="shared" si="347"/>
        <v>78.027499999999989</v>
      </c>
      <c r="L257" s="123">
        <f>SUMIF(price!A:A,E257,price!D:D)</f>
        <v>0</v>
      </c>
      <c r="M257" s="124"/>
      <c r="N257" s="20">
        <f t="shared" si="322"/>
        <v>0</v>
      </c>
      <c r="O257" s="16">
        <f t="shared" si="329"/>
        <v>-1</v>
      </c>
      <c r="P257" s="116">
        <f t="shared" si="323"/>
        <v>0</v>
      </c>
      <c r="Q257" s="21">
        <f t="shared" si="324"/>
        <v>0</v>
      </c>
      <c r="R257" s="16">
        <f t="shared" si="330"/>
        <v>-1</v>
      </c>
      <c r="S257" s="22">
        <f t="shared" si="325"/>
        <v>0</v>
      </c>
      <c r="T257" s="27"/>
      <c r="U257" s="21">
        <f t="shared" si="326"/>
        <v>0</v>
      </c>
      <c r="V257" s="189">
        <f t="shared" si="331"/>
        <v>-1</v>
      </c>
      <c r="W257" s="196" t="s">
        <v>4</v>
      </c>
      <c r="X257" s="191" t="s">
        <v>4451</v>
      </c>
      <c r="Y257" s="191" t="s">
        <v>4451</v>
      </c>
      <c r="Z257" s="191" t="s">
        <v>4451</v>
      </c>
      <c r="AA257" s="191" t="s">
        <v>4451</v>
      </c>
      <c r="AB257" s="197" t="s">
        <v>4451</v>
      </c>
      <c r="AC257" s="190">
        <f t="shared" si="332"/>
        <v>0</v>
      </c>
      <c r="AD257" s="73">
        <f t="shared" si="349"/>
        <v>0</v>
      </c>
      <c r="AF257" s="7" t="s">
        <v>4</v>
      </c>
      <c r="AG257" s="8" t="e">
        <f t="shared" si="341"/>
        <v>#VALUE!</v>
      </c>
      <c r="AH257" s="8" t="e">
        <f t="shared" si="342"/>
        <v>#VALUE!</v>
      </c>
      <c r="AI257" s="8" t="e">
        <f t="shared" si="343"/>
        <v>#VALUE!</v>
      </c>
      <c r="AJ257" s="8" t="e">
        <f t="shared" si="344"/>
        <v>#VALUE!</v>
      </c>
      <c r="AK257" s="9" t="s">
        <v>4</v>
      </c>
      <c r="AL257" s="7" t="e">
        <f t="shared" si="328"/>
        <v>#VALUE!</v>
      </c>
      <c r="AM257" s="99" t="e">
        <f t="shared" si="334"/>
        <v>#VALUE!</v>
      </c>
      <c r="AN257" s="7" t="s">
        <v>4</v>
      </c>
      <c r="AO257" s="8">
        <v>0</v>
      </c>
      <c r="AP257" s="8">
        <v>1</v>
      </c>
      <c r="AQ257" s="8">
        <v>1</v>
      </c>
      <c r="AR257" s="8">
        <v>0</v>
      </c>
      <c r="AS257" s="9" t="s">
        <v>4</v>
      </c>
      <c r="AT257" s="72">
        <f t="shared" si="335"/>
        <v>2</v>
      </c>
      <c r="AU257" s="99">
        <f t="shared" si="350"/>
        <v>135.69999999999999</v>
      </c>
      <c r="AV257" s="7" t="s">
        <v>4</v>
      </c>
      <c r="AW257" s="8">
        <v>0</v>
      </c>
      <c r="AX257" s="8">
        <v>1</v>
      </c>
      <c r="AY257" s="8">
        <v>1</v>
      </c>
      <c r="AZ257" s="8">
        <v>0</v>
      </c>
      <c r="BA257" s="9" t="s">
        <v>4</v>
      </c>
      <c r="BB257" s="72">
        <f t="shared" si="336"/>
        <v>2</v>
      </c>
      <c r="BC257" s="102">
        <f t="shared" si="348"/>
        <v>135.69999999999999</v>
      </c>
      <c r="BD257" s="94"/>
      <c r="BE257" s="11"/>
      <c r="BF257" s="11"/>
      <c r="BG257" s="11"/>
      <c r="BH257" s="11"/>
      <c r="BI257" s="104"/>
      <c r="BJ257" s="106">
        <f t="shared" si="337"/>
        <v>0</v>
      </c>
      <c r="BK257" s="84">
        <f>SUMIF(наличие!E:E,E257,наличие!G:G)</f>
        <v>0</v>
      </c>
      <c r="BL257" s="85">
        <f t="shared" si="338"/>
        <v>0</v>
      </c>
      <c r="BM257" s="85">
        <f t="shared" si="339"/>
        <v>0</v>
      </c>
      <c r="BN257" s="111">
        <f>SUMIF(BP:BP,E257,BW:BW)</f>
        <v>0</v>
      </c>
    </row>
    <row r="258" spans="1:66" s="10" customFormat="1" ht="144" customHeight="1" x14ac:dyDescent="0.25">
      <c r="A258" s="11">
        <v>255</v>
      </c>
      <c r="B258" s="11" t="s">
        <v>3427</v>
      </c>
      <c r="C258" s="11" t="s">
        <v>4137</v>
      </c>
      <c r="D258" s="107">
        <v>22721</v>
      </c>
      <c r="E258" s="108" t="s">
        <v>4331</v>
      </c>
      <c r="F258" s="109" t="s">
        <v>4379</v>
      </c>
      <c r="G258" s="11" t="s">
        <v>4715</v>
      </c>
      <c r="H258" s="29"/>
      <c r="I258" s="14"/>
      <c r="J258" s="44">
        <v>67.849999999999994</v>
      </c>
      <c r="K258" s="64">
        <f t="shared" si="347"/>
        <v>78.027499999999989</v>
      </c>
      <c r="L258" s="123">
        <f>SUMIF(price!A:A,E258,price!D:D)</f>
        <v>0</v>
      </c>
      <c r="M258" s="124"/>
      <c r="N258" s="20">
        <f t="shared" si="322"/>
        <v>0</v>
      </c>
      <c r="O258" s="16">
        <f t="shared" si="329"/>
        <v>-1</v>
      </c>
      <c r="P258" s="116">
        <f t="shared" si="323"/>
        <v>0</v>
      </c>
      <c r="Q258" s="21">
        <f t="shared" si="324"/>
        <v>0</v>
      </c>
      <c r="R258" s="16">
        <f t="shared" si="330"/>
        <v>-1</v>
      </c>
      <c r="S258" s="22">
        <f t="shared" si="325"/>
        <v>0</v>
      </c>
      <c r="T258" s="27"/>
      <c r="U258" s="21">
        <f t="shared" si="326"/>
        <v>0</v>
      </c>
      <c r="V258" s="189">
        <f t="shared" si="331"/>
        <v>-1</v>
      </c>
      <c r="W258" s="196" t="s">
        <v>4</v>
      </c>
      <c r="X258" s="191" t="s">
        <v>4451</v>
      </c>
      <c r="Y258" s="191" t="s">
        <v>4451</v>
      </c>
      <c r="Z258" s="191" t="s">
        <v>4451</v>
      </c>
      <c r="AA258" s="191" t="s">
        <v>4451</v>
      </c>
      <c r="AB258" s="197" t="s">
        <v>4451</v>
      </c>
      <c r="AC258" s="190">
        <f t="shared" si="332"/>
        <v>0</v>
      </c>
      <c r="AD258" s="73">
        <f t="shared" si="349"/>
        <v>0</v>
      </c>
      <c r="AF258" s="7" t="s">
        <v>4</v>
      </c>
      <c r="AG258" s="8" t="e">
        <f t="shared" si="341"/>
        <v>#VALUE!</v>
      </c>
      <c r="AH258" s="8" t="e">
        <f t="shared" si="342"/>
        <v>#VALUE!</v>
      </c>
      <c r="AI258" s="8" t="e">
        <f t="shared" si="343"/>
        <v>#VALUE!</v>
      </c>
      <c r="AJ258" s="8" t="e">
        <f t="shared" si="344"/>
        <v>#VALUE!</v>
      </c>
      <c r="AK258" s="9" t="s">
        <v>4</v>
      </c>
      <c r="AL258" s="7" t="e">
        <f t="shared" si="328"/>
        <v>#VALUE!</v>
      </c>
      <c r="AM258" s="99" t="e">
        <f t="shared" si="334"/>
        <v>#VALUE!</v>
      </c>
      <c r="AN258" s="7" t="s">
        <v>4</v>
      </c>
      <c r="AO258" s="8">
        <v>0</v>
      </c>
      <c r="AP258" s="8">
        <v>0</v>
      </c>
      <c r="AQ258" s="8">
        <v>0</v>
      </c>
      <c r="AR258" s="8">
        <v>0</v>
      </c>
      <c r="AS258" s="9" t="s">
        <v>4</v>
      </c>
      <c r="AT258" s="72">
        <f t="shared" si="335"/>
        <v>0</v>
      </c>
      <c r="AU258" s="99">
        <f t="shared" si="350"/>
        <v>0</v>
      </c>
      <c r="AV258" s="7" t="s">
        <v>4</v>
      </c>
      <c r="AW258" s="8">
        <v>0</v>
      </c>
      <c r="AX258" s="8">
        <v>0</v>
      </c>
      <c r="AY258" s="8">
        <v>0</v>
      </c>
      <c r="AZ258" s="8">
        <v>0</v>
      </c>
      <c r="BA258" s="9" t="s">
        <v>4</v>
      </c>
      <c r="BB258" s="72">
        <f t="shared" si="336"/>
        <v>0</v>
      </c>
      <c r="BC258" s="102">
        <f t="shared" si="348"/>
        <v>0</v>
      </c>
      <c r="BD258" s="94"/>
      <c r="BE258" s="11"/>
      <c r="BF258" s="11"/>
      <c r="BG258" s="11">
        <v>1</v>
      </c>
      <c r="BH258" s="11"/>
      <c r="BI258" s="104"/>
      <c r="BJ258" s="106">
        <f t="shared" si="337"/>
        <v>1</v>
      </c>
      <c r="BK258" s="84">
        <f>SUMIF(наличие!E:E,E258,наличие!G:G)</f>
        <v>0</v>
      </c>
      <c r="BL258" s="85">
        <f t="shared" si="338"/>
        <v>0</v>
      </c>
      <c r="BM258" s="85">
        <f t="shared" si="339"/>
        <v>0</v>
      </c>
      <c r="BN258" s="111">
        <f>SUMIF(BP:BP,E258,BW:BW)</f>
        <v>0</v>
      </c>
    </row>
    <row r="259" spans="1:66" s="10" customFormat="1" ht="107.85" customHeight="1" x14ac:dyDescent="0.25">
      <c r="A259" s="11">
        <v>256</v>
      </c>
      <c r="B259" s="11" t="s">
        <v>3427</v>
      </c>
      <c r="C259" s="11" t="s">
        <v>4138</v>
      </c>
      <c r="D259" s="107">
        <v>22719</v>
      </c>
      <c r="E259" s="108" t="s">
        <v>4332</v>
      </c>
      <c r="F259" s="109" t="s">
        <v>4373</v>
      </c>
      <c r="G259" s="11" t="s">
        <v>4716</v>
      </c>
      <c r="H259" s="29"/>
      <c r="I259" s="14"/>
      <c r="J259" s="44">
        <v>58.73</v>
      </c>
      <c r="K259" s="64">
        <f t="shared" si="347"/>
        <v>67.53949999999999</v>
      </c>
      <c r="L259" s="123">
        <f>SUMIF(price!A:A,E259,price!D:D)</f>
        <v>0</v>
      </c>
      <c r="M259" s="124"/>
      <c r="N259" s="20">
        <f t="shared" si="322"/>
        <v>0</v>
      </c>
      <c r="O259" s="16">
        <f t="shared" si="329"/>
        <v>-1</v>
      </c>
      <c r="P259" s="116">
        <f t="shared" si="323"/>
        <v>0</v>
      </c>
      <c r="Q259" s="21">
        <f t="shared" si="324"/>
        <v>0</v>
      </c>
      <c r="R259" s="16">
        <f t="shared" si="330"/>
        <v>-1</v>
      </c>
      <c r="S259" s="22">
        <f t="shared" si="325"/>
        <v>0</v>
      </c>
      <c r="T259" s="27"/>
      <c r="U259" s="21">
        <f t="shared" si="326"/>
        <v>0</v>
      </c>
      <c r="V259" s="189">
        <f t="shared" si="331"/>
        <v>-1</v>
      </c>
      <c r="W259" s="196" t="s">
        <v>4</v>
      </c>
      <c r="X259" s="191" t="s">
        <v>4451</v>
      </c>
      <c r="Y259" s="191" t="s">
        <v>4451</v>
      </c>
      <c r="Z259" s="191" t="s">
        <v>4451</v>
      </c>
      <c r="AA259" s="191" t="s">
        <v>4451</v>
      </c>
      <c r="AB259" s="197" t="s">
        <v>4</v>
      </c>
      <c r="AC259" s="190">
        <f t="shared" si="332"/>
        <v>0</v>
      </c>
      <c r="AD259" s="73">
        <f t="shared" si="349"/>
        <v>0</v>
      </c>
      <c r="AF259" s="7" t="s">
        <v>4</v>
      </c>
      <c r="AG259" s="8" t="e">
        <f t="shared" si="341"/>
        <v>#VALUE!</v>
      </c>
      <c r="AH259" s="8" t="e">
        <f t="shared" si="342"/>
        <v>#VALUE!</v>
      </c>
      <c r="AI259" s="8" t="e">
        <f t="shared" si="343"/>
        <v>#VALUE!</v>
      </c>
      <c r="AJ259" s="8" t="e">
        <f t="shared" si="344"/>
        <v>#VALUE!</v>
      </c>
      <c r="AK259" s="9" t="s">
        <v>4</v>
      </c>
      <c r="AL259" s="7" t="e">
        <f t="shared" si="328"/>
        <v>#VALUE!</v>
      </c>
      <c r="AM259" s="99" t="e">
        <f t="shared" si="334"/>
        <v>#VALUE!</v>
      </c>
      <c r="AN259" s="7" t="s">
        <v>4</v>
      </c>
      <c r="AO259" s="8">
        <v>0</v>
      </c>
      <c r="AP259" s="8">
        <v>1</v>
      </c>
      <c r="AQ259" s="8">
        <v>1</v>
      </c>
      <c r="AR259" s="8">
        <v>0</v>
      </c>
      <c r="AS259" s="9" t="s">
        <v>4</v>
      </c>
      <c r="AT259" s="72">
        <f t="shared" si="335"/>
        <v>2</v>
      </c>
      <c r="AU259" s="99">
        <f t="shared" si="350"/>
        <v>117.46</v>
      </c>
      <c r="AV259" s="7" t="s">
        <v>4</v>
      </c>
      <c r="AW259" s="8">
        <v>0</v>
      </c>
      <c r="AX259" s="8">
        <v>1</v>
      </c>
      <c r="AY259" s="8">
        <v>1</v>
      </c>
      <c r="AZ259" s="8">
        <v>0</v>
      </c>
      <c r="BA259" s="9" t="s">
        <v>4</v>
      </c>
      <c r="BB259" s="72">
        <f t="shared" si="336"/>
        <v>2</v>
      </c>
      <c r="BC259" s="102">
        <f t="shared" si="348"/>
        <v>117.46</v>
      </c>
      <c r="BD259" s="94"/>
      <c r="BE259" s="11"/>
      <c r="BF259" s="11"/>
      <c r="BG259" s="11"/>
      <c r="BH259" s="11"/>
      <c r="BI259" s="104"/>
      <c r="BJ259" s="106">
        <f t="shared" si="337"/>
        <v>0</v>
      </c>
      <c r="BK259" s="84">
        <f>SUMIF(наличие!E:E,E259,наличие!G:G)</f>
        <v>0</v>
      </c>
      <c r="BL259" s="85">
        <f t="shared" si="338"/>
        <v>0</v>
      </c>
      <c r="BM259" s="85">
        <f t="shared" si="339"/>
        <v>0</v>
      </c>
      <c r="BN259" s="111">
        <f>SUMIF(BP:BP,E259,BW:BW)</f>
        <v>0</v>
      </c>
    </row>
    <row r="260" spans="1:66" s="10" customFormat="1" ht="144" customHeight="1" x14ac:dyDescent="0.25">
      <c r="A260" s="11">
        <v>257</v>
      </c>
      <c r="B260" s="11" t="s">
        <v>3427</v>
      </c>
      <c r="C260" s="11" t="s">
        <v>4139</v>
      </c>
      <c r="D260" s="107" t="s">
        <v>4227</v>
      </c>
      <c r="E260" s="108" t="s">
        <v>4333</v>
      </c>
      <c r="F260" s="109" t="s">
        <v>4426</v>
      </c>
      <c r="G260" s="11" t="s">
        <v>4717</v>
      </c>
      <c r="H260" s="29"/>
      <c r="I260" s="14"/>
      <c r="J260" s="44">
        <v>68.22</v>
      </c>
      <c r="K260" s="64">
        <f t="shared" si="347"/>
        <v>78.452999999999989</v>
      </c>
      <c r="L260" s="123">
        <f>SUMIF(price!A:A,E260,price!D:D)</f>
        <v>0</v>
      </c>
      <c r="M260" s="124"/>
      <c r="N260" s="20">
        <f t="shared" si="322"/>
        <v>0</v>
      </c>
      <c r="O260" s="16">
        <f t="shared" si="329"/>
        <v>-1</v>
      </c>
      <c r="P260" s="116">
        <f t="shared" si="323"/>
        <v>0</v>
      </c>
      <c r="Q260" s="21">
        <f t="shared" si="324"/>
        <v>0</v>
      </c>
      <c r="R260" s="16">
        <f t="shared" si="330"/>
        <v>-1</v>
      </c>
      <c r="S260" s="22">
        <f t="shared" si="325"/>
        <v>0</v>
      </c>
      <c r="T260" s="27"/>
      <c r="U260" s="21">
        <f t="shared" si="326"/>
        <v>0</v>
      </c>
      <c r="V260" s="189">
        <f t="shared" si="331"/>
        <v>-1</v>
      </c>
      <c r="W260" s="196" t="s">
        <v>4</v>
      </c>
      <c r="X260" s="191" t="s">
        <v>4451</v>
      </c>
      <c r="Y260" s="191" t="s">
        <v>4451</v>
      </c>
      <c r="Z260" s="191" t="s">
        <v>4451</v>
      </c>
      <c r="AA260" s="191" t="s">
        <v>4451</v>
      </c>
      <c r="AB260" s="197" t="s">
        <v>4</v>
      </c>
      <c r="AC260" s="190">
        <f t="shared" si="332"/>
        <v>0</v>
      </c>
      <c r="AD260" s="73">
        <f t="shared" si="349"/>
        <v>0</v>
      </c>
      <c r="AF260" s="7" t="s">
        <v>4</v>
      </c>
      <c r="AG260" s="8" t="e">
        <f t="shared" si="341"/>
        <v>#VALUE!</v>
      </c>
      <c r="AH260" s="8" t="e">
        <f t="shared" si="342"/>
        <v>#VALUE!</v>
      </c>
      <c r="AI260" s="8" t="e">
        <f t="shared" si="343"/>
        <v>#VALUE!</v>
      </c>
      <c r="AJ260" s="8" t="e">
        <f t="shared" si="344"/>
        <v>#VALUE!</v>
      </c>
      <c r="AK260" s="9" t="s">
        <v>4</v>
      </c>
      <c r="AL260" s="7" t="e">
        <f t="shared" si="328"/>
        <v>#VALUE!</v>
      </c>
      <c r="AM260" s="99" t="e">
        <f t="shared" si="334"/>
        <v>#VALUE!</v>
      </c>
      <c r="AN260" s="7" t="s">
        <v>4</v>
      </c>
      <c r="AO260" s="8">
        <v>0</v>
      </c>
      <c r="AP260" s="8">
        <v>0</v>
      </c>
      <c r="AQ260" s="8">
        <v>0</v>
      </c>
      <c r="AR260" s="8">
        <v>0</v>
      </c>
      <c r="AS260" s="9" t="s">
        <v>4</v>
      </c>
      <c r="AT260" s="72">
        <f t="shared" si="335"/>
        <v>0</v>
      </c>
      <c r="AU260" s="99">
        <f t="shared" si="350"/>
        <v>0</v>
      </c>
      <c r="AV260" s="7" t="s">
        <v>4</v>
      </c>
      <c r="AW260" s="8">
        <v>0</v>
      </c>
      <c r="AX260" s="8">
        <v>0</v>
      </c>
      <c r="AY260" s="8">
        <v>0</v>
      </c>
      <c r="AZ260" s="8">
        <v>0</v>
      </c>
      <c r="BA260" s="9" t="s">
        <v>4</v>
      </c>
      <c r="BB260" s="72">
        <f t="shared" si="336"/>
        <v>0</v>
      </c>
      <c r="BC260" s="102">
        <f t="shared" si="348"/>
        <v>0</v>
      </c>
      <c r="BD260" s="94"/>
      <c r="BE260" s="11"/>
      <c r="BF260" s="11"/>
      <c r="BG260" s="11"/>
      <c r="BH260" s="11"/>
      <c r="BI260" s="104"/>
      <c r="BJ260" s="106">
        <f t="shared" si="337"/>
        <v>0</v>
      </c>
      <c r="BK260" s="84">
        <f>SUMIF(наличие!E:E,E260,наличие!G:G)</f>
        <v>0</v>
      </c>
      <c r="BL260" s="85">
        <f t="shared" si="338"/>
        <v>0</v>
      </c>
      <c r="BM260" s="85">
        <f t="shared" si="339"/>
        <v>0</v>
      </c>
      <c r="BN260" s="111">
        <f>SUMIF(BP:BP,E260,BW:BW)</f>
        <v>0</v>
      </c>
    </row>
    <row r="261" spans="1:66" s="10" customFormat="1" ht="144" customHeight="1" x14ac:dyDescent="0.25">
      <c r="A261" s="11">
        <v>258</v>
      </c>
      <c r="B261" s="11" t="s">
        <v>3427</v>
      </c>
      <c r="C261" s="11" t="s">
        <v>4139</v>
      </c>
      <c r="D261" s="107" t="s">
        <v>4227</v>
      </c>
      <c r="E261" s="108" t="s">
        <v>4333</v>
      </c>
      <c r="F261" s="109" t="s">
        <v>4427</v>
      </c>
      <c r="G261" s="11" t="s">
        <v>4776</v>
      </c>
      <c r="H261" s="29"/>
      <c r="I261" s="14"/>
      <c r="J261" s="44">
        <v>68.22</v>
      </c>
      <c r="K261" s="64">
        <f t="shared" si="347"/>
        <v>78.452999999999989</v>
      </c>
      <c r="L261" s="123">
        <f>SUMIF(price!A:A,E261,price!D:D)</f>
        <v>0</v>
      </c>
      <c r="M261" s="124"/>
      <c r="N261" s="20">
        <f t="shared" si="322"/>
        <v>0</v>
      </c>
      <c r="O261" s="16">
        <f t="shared" si="329"/>
        <v>-1</v>
      </c>
      <c r="P261" s="116">
        <f t="shared" si="323"/>
        <v>0</v>
      </c>
      <c r="Q261" s="21">
        <f t="shared" si="324"/>
        <v>0</v>
      </c>
      <c r="R261" s="16">
        <f t="shared" si="330"/>
        <v>-1</v>
      </c>
      <c r="S261" s="22">
        <f t="shared" si="325"/>
        <v>0</v>
      </c>
      <c r="T261" s="27"/>
      <c r="U261" s="21">
        <f t="shared" si="326"/>
        <v>0</v>
      </c>
      <c r="V261" s="189">
        <f t="shared" si="331"/>
        <v>-1</v>
      </c>
      <c r="W261" s="196" t="s">
        <v>4</v>
      </c>
      <c r="X261" s="191" t="s">
        <v>4451</v>
      </c>
      <c r="Y261" s="191" t="s">
        <v>4451</v>
      </c>
      <c r="Z261" s="191" t="s">
        <v>4451</v>
      </c>
      <c r="AA261" s="191" t="s">
        <v>4451</v>
      </c>
      <c r="AB261" s="197" t="s">
        <v>4</v>
      </c>
      <c r="AC261" s="190">
        <f t="shared" si="332"/>
        <v>0</v>
      </c>
      <c r="AD261" s="73">
        <f t="shared" si="349"/>
        <v>0</v>
      </c>
      <c r="AF261" s="7" t="s">
        <v>4</v>
      </c>
      <c r="AG261" s="8" t="e">
        <f t="shared" si="341"/>
        <v>#VALUE!</v>
      </c>
      <c r="AH261" s="8" t="e">
        <f t="shared" si="342"/>
        <v>#VALUE!</v>
      </c>
      <c r="AI261" s="8" t="e">
        <f t="shared" si="343"/>
        <v>#VALUE!</v>
      </c>
      <c r="AJ261" s="8" t="e">
        <f t="shared" si="344"/>
        <v>#VALUE!</v>
      </c>
      <c r="AK261" s="9" t="s">
        <v>4</v>
      </c>
      <c r="AL261" s="7" t="e">
        <f t="shared" si="328"/>
        <v>#VALUE!</v>
      </c>
      <c r="AM261" s="99" t="e">
        <f t="shared" si="334"/>
        <v>#VALUE!</v>
      </c>
      <c r="AN261" s="7" t="s">
        <v>4</v>
      </c>
      <c r="AO261" s="8">
        <v>0</v>
      </c>
      <c r="AP261" s="8">
        <v>0</v>
      </c>
      <c r="AQ261" s="8">
        <v>0</v>
      </c>
      <c r="AR261" s="8">
        <v>0</v>
      </c>
      <c r="AS261" s="9" t="s">
        <v>4</v>
      </c>
      <c r="AT261" s="72">
        <f t="shared" si="335"/>
        <v>0</v>
      </c>
      <c r="AU261" s="99">
        <f t="shared" si="350"/>
        <v>0</v>
      </c>
      <c r="AV261" s="7" t="s">
        <v>4</v>
      </c>
      <c r="AW261" s="8">
        <v>0</v>
      </c>
      <c r="AX261" s="8">
        <v>0</v>
      </c>
      <c r="AY261" s="8">
        <v>0</v>
      </c>
      <c r="AZ261" s="8">
        <v>0</v>
      </c>
      <c r="BA261" s="9" t="s">
        <v>4</v>
      </c>
      <c r="BB261" s="72">
        <f t="shared" si="336"/>
        <v>0</v>
      </c>
      <c r="BC261" s="102">
        <f t="shared" si="348"/>
        <v>0</v>
      </c>
      <c r="BD261" s="94"/>
      <c r="BE261" s="11"/>
      <c r="BF261" s="11"/>
      <c r="BG261" s="11">
        <v>1</v>
      </c>
      <c r="BH261" s="11"/>
      <c r="BI261" s="104"/>
      <c r="BJ261" s="106">
        <f t="shared" si="337"/>
        <v>1</v>
      </c>
      <c r="BK261" s="84">
        <f>SUMIF(наличие!E:E,E261,наличие!G:G)</f>
        <v>0</v>
      </c>
      <c r="BL261" s="85">
        <f t="shared" si="338"/>
        <v>0</v>
      </c>
      <c r="BM261" s="85">
        <f t="shared" si="339"/>
        <v>0</v>
      </c>
      <c r="BN261" s="111">
        <f>SUMIF(BP:BP,E261,BW:BW)</f>
        <v>0</v>
      </c>
    </row>
    <row r="262" spans="1:66" s="10" customFormat="1" ht="109.9" customHeight="1" x14ac:dyDescent="0.25">
      <c r="A262" s="11">
        <v>259</v>
      </c>
      <c r="B262" s="11" t="s">
        <v>3427</v>
      </c>
      <c r="C262" s="11" t="s">
        <v>4139</v>
      </c>
      <c r="D262" s="107" t="s">
        <v>4227</v>
      </c>
      <c r="E262" s="108" t="s">
        <v>4333</v>
      </c>
      <c r="F262" s="109" t="s">
        <v>4373</v>
      </c>
      <c r="G262" s="11" t="s">
        <v>4718</v>
      </c>
      <c r="H262" s="29"/>
      <c r="I262" s="14"/>
      <c r="J262" s="44">
        <v>68.22</v>
      </c>
      <c r="K262" s="64">
        <f t="shared" si="274"/>
        <v>78.452999999999989</v>
      </c>
      <c r="L262" s="123">
        <f>SUMIF(price!A:A,E262,price!D:D)</f>
        <v>0</v>
      </c>
      <c r="M262" s="124"/>
      <c r="N262" s="20">
        <f t="shared" si="322"/>
        <v>0</v>
      </c>
      <c r="O262" s="16">
        <f t="shared" si="329"/>
        <v>-1</v>
      </c>
      <c r="P262" s="116">
        <f t="shared" si="323"/>
        <v>0</v>
      </c>
      <c r="Q262" s="21">
        <f t="shared" si="324"/>
        <v>0</v>
      </c>
      <c r="R262" s="16">
        <f t="shared" si="330"/>
        <v>-1</v>
      </c>
      <c r="S262" s="22">
        <f t="shared" si="325"/>
        <v>0</v>
      </c>
      <c r="T262" s="27"/>
      <c r="U262" s="21">
        <f t="shared" si="326"/>
        <v>0</v>
      </c>
      <c r="V262" s="189">
        <f t="shared" si="331"/>
        <v>-1</v>
      </c>
      <c r="W262" s="196" t="s">
        <v>4</v>
      </c>
      <c r="X262" s="191" t="s">
        <v>4451</v>
      </c>
      <c r="Y262" s="191" t="s">
        <v>4451</v>
      </c>
      <c r="Z262" s="191" t="s">
        <v>4451</v>
      </c>
      <c r="AA262" s="191" t="s">
        <v>4451</v>
      </c>
      <c r="AB262" s="197" t="s">
        <v>4</v>
      </c>
      <c r="AC262" s="190">
        <f t="shared" si="332"/>
        <v>0</v>
      </c>
      <c r="AD262" s="73">
        <f t="shared" si="345"/>
        <v>0</v>
      </c>
      <c r="AF262" s="7" t="s">
        <v>4</v>
      </c>
      <c r="AG262" s="8" t="e">
        <f t="shared" si="341"/>
        <v>#VALUE!</v>
      </c>
      <c r="AH262" s="8" t="e">
        <f t="shared" si="342"/>
        <v>#VALUE!</v>
      </c>
      <c r="AI262" s="8" t="e">
        <f t="shared" si="343"/>
        <v>#VALUE!</v>
      </c>
      <c r="AJ262" s="8" t="e">
        <f t="shared" si="344"/>
        <v>#VALUE!</v>
      </c>
      <c r="AK262" s="9" t="s">
        <v>4</v>
      </c>
      <c r="AL262" s="7" t="e">
        <f t="shared" si="328"/>
        <v>#VALUE!</v>
      </c>
      <c r="AM262" s="99" t="e">
        <f t="shared" si="334"/>
        <v>#VALUE!</v>
      </c>
      <c r="AN262" s="7" t="s">
        <v>4</v>
      </c>
      <c r="AO262" s="8">
        <v>0</v>
      </c>
      <c r="AP262" s="8">
        <v>0</v>
      </c>
      <c r="AQ262" s="8">
        <v>0</v>
      </c>
      <c r="AR262" s="8">
        <v>0</v>
      </c>
      <c r="AS262" s="9" t="s">
        <v>4</v>
      </c>
      <c r="AT262" s="72">
        <f t="shared" si="335"/>
        <v>0</v>
      </c>
      <c r="AU262" s="99">
        <f t="shared" si="346"/>
        <v>0</v>
      </c>
      <c r="AV262" s="7" t="s">
        <v>4</v>
      </c>
      <c r="AW262" s="8">
        <v>0</v>
      </c>
      <c r="AX262" s="8">
        <v>0</v>
      </c>
      <c r="AY262" s="8">
        <v>0</v>
      </c>
      <c r="AZ262" s="8">
        <v>0</v>
      </c>
      <c r="BA262" s="9" t="s">
        <v>4</v>
      </c>
      <c r="BB262" s="72">
        <f t="shared" si="336"/>
        <v>0</v>
      </c>
      <c r="BC262" s="102">
        <f t="shared" si="271"/>
        <v>0</v>
      </c>
      <c r="BD262" s="94"/>
      <c r="BE262" s="11"/>
      <c r="BF262" s="11"/>
      <c r="BG262" s="11"/>
      <c r="BH262" s="11"/>
      <c r="BI262" s="104"/>
      <c r="BJ262" s="106">
        <f t="shared" si="337"/>
        <v>0</v>
      </c>
      <c r="BK262" s="84">
        <f>SUMIF(наличие!E:E,E262,наличие!G:G)</f>
        <v>0</v>
      </c>
      <c r="BL262" s="85">
        <f t="shared" si="338"/>
        <v>0</v>
      </c>
      <c r="BM262" s="85">
        <f t="shared" si="339"/>
        <v>0</v>
      </c>
      <c r="BN262" s="111">
        <f>SUMIF(BP:BP,E262,BW:BW)</f>
        <v>0</v>
      </c>
    </row>
    <row r="263" spans="1:66" s="10" customFormat="1" ht="144" customHeight="1" x14ac:dyDescent="0.25">
      <c r="A263" s="11">
        <v>260</v>
      </c>
      <c r="B263" s="11" t="s">
        <v>3427</v>
      </c>
      <c r="C263" s="11" t="s">
        <v>4139</v>
      </c>
      <c r="D263" s="107" t="s">
        <v>4227</v>
      </c>
      <c r="E263" s="108" t="s">
        <v>4333</v>
      </c>
      <c r="F263" s="109" t="s">
        <v>4428</v>
      </c>
      <c r="G263" s="11" t="s">
        <v>4774</v>
      </c>
      <c r="H263" s="29"/>
      <c r="I263" s="14"/>
      <c r="J263" s="44">
        <v>68.22</v>
      </c>
      <c r="K263" s="64">
        <f t="shared" si="274"/>
        <v>78.452999999999989</v>
      </c>
      <c r="L263" s="123">
        <f>SUMIF(price!A:A,E263,price!D:D)</f>
        <v>0</v>
      </c>
      <c r="M263" s="124"/>
      <c r="N263" s="20">
        <f t="shared" si="322"/>
        <v>0</v>
      </c>
      <c r="O263" s="16">
        <f t="shared" si="329"/>
        <v>-1</v>
      </c>
      <c r="P263" s="116">
        <f t="shared" si="323"/>
        <v>0</v>
      </c>
      <c r="Q263" s="21">
        <f t="shared" si="324"/>
        <v>0</v>
      </c>
      <c r="R263" s="16">
        <f t="shared" si="330"/>
        <v>-1</v>
      </c>
      <c r="S263" s="22">
        <f t="shared" si="325"/>
        <v>0</v>
      </c>
      <c r="T263" s="27"/>
      <c r="U263" s="21">
        <f t="shared" si="326"/>
        <v>0</v>
      </c>
      <c r="V263" s="189">
        <f t="shared" si="331"/>
        <v>-1</v>
      </c>
      <c r="W263" s="196" t="s">
        <v>4</v>
      </c>
      <c r="X263" s="191" t="s">
        <v>4451</v>
      </c>
      <c r="Y263" s="191" t="s">
        <v>4451</v>
      </c>
      <c r="Z263" s="191" t="s">
        <v>4451</v>
      </c>
      <c r="AA263" s="191" t="s">
        <v>4451</v>
      </c>
      <c r="AB263" s="197" t="s">
        <v>4</v>
      </c>
      <c r="AC263" s="190">
        <f t="shared" si="332"/>
        <v>0</v>
      </c>
      <c r="AD263" s="73">
        <f t="shared" si="345"/>
        <v>0</v>
      </c>
      <c r="AF263" s="7" t="s">
        <v>4</v>
      </c>
      <c r="AG263" s="8" t="e">
        <f t="shared" si="341"/>
        <v>#VALUE!</v>
      </c>
      <c r="AH263" s="8" t="e">
        <f t="shared" si="342"/>
        <v>#VALUE!</v>
      </c>
      <c r="AI263" s="8" t="e">
        <f t="shared" si="343"/>
        <v>#VALUE!</v>
      </c>
      <c r="AJ263" s="8" t="e">
        <f t="shared" si="344"/>
        <v>#VALUE!</v>
      </c>
      <c r="AK263" s="9" t="s">
        <v>4</v>
      </c>
      <c r="AL263" s="7" t="e">
        <f t="shared" si="328"/>
        <v>#VALUE!</v>
      </c>
      <c r="AM263" s="99" t="e">
        <f t="shared" si="334"/>
        <v>#VALUE!</v>
      </c>
      <c r="AN263" s="7" t="s">
        <v>4</v>
      </c>
      <c r="AO263" s="8">
        <v>0</v>
      </c>
      <c r="AP263" s="8">
        <v>0</v>
      </c>
      <c r="AQ263" s="8">
        <v>0</v>
      </c>
      <c r="AR263" s="8">
        <v>0</v>
      </c>
      <c r="AS263" s="9" t="s">
        <v>4</v>
      </c>
      <c r="AT263" s="72">
        <f t="shared" si="335"/>
        <v>0</v>
      </c>
      <c r="AU263" s="99">
        <f t="shared" si="346"/>
        <v>0</v>
      </c>
      <c r="AV263" s="7" t="s">
        <v>4</v>
      </c>
      <c r="AW263" s="8">
        <v>0</v>
      </c>
      <c r="AX263" s="8">
        <v>0</v>
      </c>
      <c r="AY263" s="8">
        <v>0</v>
      </c>
      <c r="AZ263" s="8">
        <v>0</v>
      </c>
      <c r="BA263" s="9" t="s">
        <v>4</v>
      </c>
      <c r="BB263" s="72">
        <f t="shared" si="336"/>
        <v>0</v>
      </c>
      <c r="BC263" s="102">
        <f t="shared" si="271"/>
        <v>0</v>
      </c>
      <c r="BD263" s="94"/>
      <c r="BE263" s="11"/>
      <c r="BF263" s="11"/>
      <c r="BG263" s="11">
        <v>1</v>
      </c>
      <c r="BH263" s="11"/>
      <c r="BI263" s="104"/>
      <c r="BJ263" s="106">
        <f t="shared" si="337"/>
        <v>1</v>
      </c>
      <c r="BK263" s="84">
        <f>SUMIF(наличие!E:E,E263,наличие!G:G)</f>
        <v>0</v>
      </c>
      <c r="BL263" s="85">
        <f t="shared" si="338"/>
        <v>0</v>
      </c>
      <c r="BM263" s="85">
        <f t="shared" si="339"/>
        <v>0</v>
      </c>
      <c r="BN263" s="111">
        <f>SUMIF(BP:BP,E263,BW:BW)</f>
        <v>0</v>
      </c>
    </row>
    <row r="264" spans="1:66" s="10" customFormat="1" ht="144" customHeight="1" x14ac:dyDescent="0.25">
      <c r="A264" s="11">
        <v>261</v>
      </c>
      <c r="B264" s="11" t="s">
        <v>3427</v>
      </c>
      <c r="C264" s="11" t="s">
        <v>4139</v>
      </c>
      <c r="D264" s="107" t="s">
        <v>4227</v>
      </c>
      <c r="E264" s="108" t="s">
        <v>4333</v>
      </c>
      <c r="F264" s="109" t="s">
        <v>4429</v>
      </c>
      <c r="G264" s="11" t="s">
        <v>4775</v>
      </c>
      <c r="H264" s="29"/>
      <c r="I264" s="14"/>
      <c r="J264" s="44">
        <v>68.22</v>
      </c>
      <c r="K264" s="64">
        <f>J264*1.15</f>
        <v>78.452999999999989</v>
      </c>
      <c r="L264" s="123">
        <f>SUMIF(price!A:A,E264,price!D:D)</f>
        <v>0</v>
      </c>
      <c r="M264" s="124"/>
      <c r="N264" s="20">
        <f t="shared" si="322"/>
        <v>0</v>
      </c>
      <c r="O264" s="16">
        <f t="shared" si="329"/>
        <v>-1</v>
      </c>
      <c r="P264" s="116">
        <f t="shared" si="323"/>
        <v>0</v>
      </c>
      <c r="Q264" s="21">
        <f t="shared" si="324"/>
        <v>0</v>
      </c>
      <c r="R264" s="16">
        <f t="shared" si="330"/>
        <v>-1</v>
      </c>
      <c r="S264" s="22">
        <f t="shared" si="325"/>
        <v>0</v>
      </c>
      <c r="T264" s="27"/>
      <c r="U264" s="21">
        <f t="shared" si="326"/>
        <v>0</v>
      </c>
      <c r="V264" s="189">
        <f t="shared" si="331"/>
        <v>-1</v>
      </c>
      <c r="W264" s="196" t="s">
        <v>4</v>
      </c>
      <c r="X264" s="191" t="s">
        <v>4451</v>
      </c>
      <c r="Y264" s="191" t="s">
        <v>4451</v>
      </c>
      <c r="Z264" s="191" t="s">
        <v>4451</v>
      </c>
      <c r="AA264" s="191" t="s">
        <v>4451</v>
      </c>
      <c r="AB264" s="197" t="s">
        <v>4</v>
      </c>
      <c r="AC264" s="190">
        <f t="shared" si="332"/>
        <v>0</v>
      </c>
      <c r="AD264" s="73">
        <f>AC264*J264</f>
        <v>0</v>
      </c>
      <c r="AF264" s="7" t="s">
        <v>4</v>
      </c>
      <c r="AG264" s="8" t="e">
        <f t="shared" si="341"/>
        <v>#VALUE!</v>
      </c>
      <c r="AH264" s="8" t="e">
        <f t="shared" si="342"/>
        <v>#VALUE!</v>
      </c>
      <c r="AI264" s="8" t="e">
        <f t="shared" si="343"/>
        <v>#VALUE!</v>
      </c>
      <c r="AJ264" s="8" t="e">
        <f t="shared" si="344"/>
        <v>#VALUE!</v>
      </c>
      <c r="AK264" s="9" t="s">
        <v>4</v>
      </c>
      <c r="AL264" s="7" t="e">
        <f t="shared" si="328"/>
        <v>#VALUE!</v>
      </c>
      <c r="AM264" s="99" t="e">
        <f t="shared" si="334"/>
        <v>#VALUE!</v>
      </c>
      <c r="AN264" s="7" t="s">
        <v>4</v>
      </c>
      <c r="AO264" s="8">
        <v>0</v>
      </c>
      <c r="AP264" s="8">
        <v>0</v>
      </c>
      <c r="AQ264" s="8">
        <v>0</v>
      </c>
      <c r="AR264" s="8">
        <v>0</v>
      </c>
      <c r="AS264" s="9" t="s">
        <v>4</v>
      </c>
      <c r="AT264" s="72">
        <f t="shared" si="335"/>
        <v>0</v>
      </c>
      <c r="AU264" s="99">
        <f>AT264*J264</f>
        <v>0</v>
      </c>
      <c r="AV264" s="7" t="s">
        <v>4</v>
      </c>
      <c r="AW264" s="8">
        <v>0</v>
      </c>
      <c r="AX264" s="8">
        <v>0</v>
      </c>
      <c r="AY264" s="8">
        <v>0</v>
      </c>
      <c r="AZ264" s="8">
        <v>0</v>
      </c>
      <c r="BA264" s="9" t="s">
        <v>4</v>
      </c>
      <c r="BB264" s="72">
        <f t="shared" si="336"/>
        <v>0</v>
      </c>
      <c r="BC264" s="102">
        <f>BB264*J264</f>
        <v>0</v>
      </c>
      <c r="BD264" s="94"/>
      <c r="BE264" s="11"/>
      <c r="BF264" s="11"/>
      <c r="BG264" s="11"/>
      <c r="BH264" s="11"/>
      <c r="BI264" s="104"/>
      <c r="BJ264" s="106">
        <f t="shared" si="337"/>
        <v>0</v>
      </c>
      <c r="BK264" s="84">
        <f>SUMIF(наличие!E:E,E264,наличие!G:G)</f>
        <v>0</v>
      </c>
      <c r="BL264" s="85">
        <f t="shared" si="338"/>
        <v>0</v>
      </c>
      <c r="BM264" s="85">
        <f t="shared" si="339"/>
        <v>0</v>
      </c>
      <c r="BN264" s="111">
        <f>SUMIF(BP:BP,E264,BW:BW)</f>
        <v>0</v>
      </c>
    </row>
    <row r="265" spans="1:66" s="10" customFormat="1" ht="144" customHeight="1" x14ac:dyDescent="0.25">
      <c r="A265" s="11">
        <v>262</v>
      </c>
      <c r="B265" s="11" t="s">
        <v>3427</v>
      </c>
      <c r="C265" s="11" t="s">
        <v>4140</v>
      </c>
      <c r="D265" s="107" t="s">
        <v>4228</v>
      </c>
      <c r="E265" s="108" t="s">
        <v>4334</v>
      </c>
      <c r="F265" s="109" t="s">
        <v>4430</v>
      </c>
      <c r="G265" s="11" t="s">
        <v>4719</v>
      </c>
      <c r="H265" s="29"/>
      <c r="I265" s="14"/>
      <c r="J265" s="44">
        <v>73.55</v>
      </c>
      <c r="K265" s="64">
        <f>J265*1.15</f>
        <v>84.582499999999996</v>
      </c>
      <c r="L265" s="123">
        <f>SUMIF(price!A:A,E265,price!D:D)</f>
        <v>0</v>
      </c>
      <c r="M265" s="124"/>
      <c r="N265" s="20">
        <f t="shared" si="322"/>
        <v>0</v>
      </c>
      <c r="O265" s="16">
        <f t="shared" si="329"/>
        <v>-1</v>
      </c>
      <c r="P265" s="116">
        <f t="shared" si="323"/>
        <v>0</v>
      </c>
      <c r="Q265" s="21">
        <f t="shared" si="324"/>
        <v>0</v>
      </c>
      <c r="R265" s="16">
        <f t="shared" si="330"/>
        <v>-1</v>
      </c>
      <c r="S265" s="22">
        <f t="shared" si="325"/>
        <v>0</v>
      </c>
      <c r="T265" s="27"/>
      <c r="U265" s="21">
        <f t="shared" si="326"/>
        <v>0</v>
      </c>
      <c r="V265" s="189">
        <f t="shared" si="331"/>
        <v>-1</v>
      </c>
      <c r="W265" s="196" t="s">
        <v>4</v>
      </c>
      <c r="X265" s="191" t="s">
        <v>4451</v>
      </c>
      <c r="Y265" s="191" t="s">
        <v>4451</v>
      </c>
      <c r="Z265" s="191" t="s">
        <v>4451</v>
      </c>
      <c r="AA265" s="191" t="s">
        <v>4451</v>
      </c>
      <c r="AB265" s="197" t="s">
        <v>4</v>
      </c>
      <c r="AC265" s="190">
        <f t="shared" si="332"/>
        <v>0</v>
      </c>
      <c r="AD265" s="73">
        <f>AC265*J265</f>
        <v>0</v>
      </c>
      <c r="AF265" s="7" t="s">
        <v>4</v>
      </c>
      <c r="AG265" s="8" t="e">
        <f t="shared" si="341"/>
        <v>#VALUE!</v>
      </c>
      <c r="AH265" s="8" t="e">
        <f t="shared" si="342"/>
        <v>#VALUE!</v>
      </c>
      <c r="AI265" s="8" t="e">
        <f t="shared" si="343"/>
        <v>#VALUE!</v>
      </c>
      <c r="AJ265" s="8" t="e">
        <f t="shared" si="344"/>
        <v>#VALUE!</v>
      </c>
      <c r="AK265" s="9" t="s">
        <v>4</v>
      </c>
      <c r="AL265" s="7" t="e">
        <f t="shared" si="328"/>
        <v>#VALUE!</v>
      </c>
      <c r="AM265" s="99" t="e">
        <f t="shared" si="334"/>
        <v>#VALUE!</v>
      </c>
      <c r="AN265" s="7" t="s">
        <v>4</v>
      </c>
      <c r="AO265" s="8">
        <v>0</v>
      </c>
      <c r="AP265" s="8">
        <v>1</v>
      </c>
      <c r="AQ265" s="8">
        <v>2</v>
      </c>
      <c r="AR265" s="8">
        <v>1</v>
      </c>
      <c r="AS265" s="9" t="s">
        <v>4</v>
      </c>
      <c r="AT265" s="72">
        <f t="shared" si="335"/>
        <v>4</v>
      </c>
      <c r="AU265" s="99">
        <f>AT265*J265</f>
        <v>294.2</v>
      </c>
      <c r="AV265" s="7" t="s">
        <v>4</v>
      </c>
      <c r="AW265" s="8">
        <v>0</v>
      </c>
      <c r="AX265" s="8">
        <v>1</v>
      </c>
      <c r="AY265" s="8">
        <v>1</v>
      </c>
      <c r="AZ265" s="8">
        <v>1</v>
      </c>
      <c r="BA265" s="9" t="s">
        <v>4</v>
      </c>
      <c r="BB265" s="72">
        <f t="shared" si="336"/>
        <v>3</v>
      </c>
      <c r="BC265" s="102">
        <f>BB265*J265</f>
        <v>220.64999999999998</v>
      </c>
      <c r="BD265" s="94"/>
      <c r="BE265" s="11"/>
      <c r="BF265" s="11">
        <v>1</v>
      </c>
      <c r="BG265" s="11">
        <v>1</v>
      </c>
      <c r="BH265" s="11"/>
      <c r="BI265" s="104"/>
      <c r="BJ265" s="106">
        <f t="shared" si="337"/>
        <v>2</v>
      </c>
      <c r="BK265" s="84">
        <f>SUMIF(наличие!E:E,E265,наличие!G:G)</f>
        <v>0</v>
      </c>
      <c r="BL265" s="85">
        <f t="shared" si="338"/>
        <v>0</v>
      </c>
      <c r="BM265" s="85">
        <f t="shared" si="339"/>
        <v>0</v>
      </c>
      <c r="BN265" s="111">
        <f>SUMIF(BP:BP,E265,BW:BW)</f>
        <v>0</v>
      </c>
    </row>
    <row r="266" spans="1:66" s="10" customFormat="1" ht="144" customHeight="1" x14ac:dyDescent="0.25">
      <c r="A266" s="11">
        <v>263</v>
      </c>
      <c r="B266" s="11" t="s">
        <v>3427</v>
      </c>
      <c r="C266" s="11" t="s">
        <v>4140</v>
      </c>
      <c r="D266" s="107" t="s">
        <v>4228</v>
      </c>
      <c r="E266" s="108" t="s">
        <v>4334</v>
      </c>
      <c r="F266" s="109" t="s">
        <v>4373</v>
      </c>
      <c r="G266" s="11" t="s">
        <v>4720</v>
      </c>
      <c r="H266" s="29"/>
      <c r="I266" s="14"/>
      <c r="J266" s="44">
        <v>73.55</v>
      </c>
      <c r="K266" s="64">
        <f t="shared" si="274"/>
        <v>84.582499999999996</v>
      </c>
      <c r="L266" s="123">
        <f>SUMIF(price!A:A,E266,price!D:D)</f>
        <v>0</v>
      </c>
      <c r="M266" s="124"/>
      <c r="N266" s="20">
        <f t="shared" si="322"/>
        <v>0</v>
      </c>
      <c r="O266" s="16">
        <f t="shared" si="329"/>
        <v>-1</v>
      </c>
      <c r="P266" s="116">
        <f t="shared" si="323"/>
        <v>0</v>
      </c>
      <c r="Q266" s="21">
        <f t="shared" si="324"/>
        <v>0</v>
      </c>
      <c r="R266" s="16">
        <f t="shared" si="330"/>
        <v>-1</v>
      </c>
      <c r="S266" s="22">
        <f t="shared" si="325"/>
        <v>0</v>
      </c>
      <c r="T266" s="27"/>
      <c r="U266" s="21">
        <f t="shared" si="326"/>
        <v>0</v>
      </c>
      <c r="V266" s="189">
        <f t="shared" si="331"/>
        <v>-1</v>
      </c>
      <c r="W266" s="196" t="s">
        <v>4</v>
      </c>
      <c r="X266" s="191" t="s">
        <v>4451</v>
      </c>
      <c r="Y266" s="191" t="s">
        <v>4451</v>
      </c>
      <c r="Z266" s="191" t="s">
        <v>4451</v>
      </c>
      <c r="AA266" s="191" t="s">
        <v>4451</v>
      </c>
      <c r="AB266" s="197" t="s">
        <v>4</v>
      </c>
      <c r="AC266" s="190">
        <f t="shared" si="332"/>
        <v>0</v>
      </c>
      <c r="AD266" s="73">
        <f t="shared" si="345"/>
        <v>0</v>
      </c>
      <c r="AF266" s="7" t="s">
        <v>4</v>
      </c>
      <c r="AG266" s="8" t="e">
        <f t="shared" si="341"/>
        <v>#VALUE!</v>
      </c>
      <c r="AH266" s="8" t="e">
        <f t="shared" si="342"/>
        <v>#VALUE!</v>
      </c>
      <c r="AI266" s="8" t="e">
        <f t="shared" si="343"/>
        <v>#VALUE!</v>
      </c>
      <c r="AJ266" s="8" t="e">
        <f t="shared" si="344"/>
        <v>#VALUE!</v>
      </c>
      <c r="AK266" s="9" t="s">
        <v>4</v>
      </c>
      <c r="AL266" s="7" t="e">
        <f t="shared" si="328"/>
        <v>#VALUE!</v>
      </c>
      <c r="AM266" s="99" t="e">
        <f t="shared" si="334"/>
        <v>#VALUE!</v>
      </c>
      <c r="AN266" s="7" t="s">
        <v>4</v>
      </c>
      <c r="AO266" s="8">
        <v>0</v>
      </c>
      <c r="AP266" s="8">
        <v>0</v>
      </c>
      <c r="AQ266" s="8">
        <v>0</v>
      </c>
      <c r="AR266" s="8">
        <v>0</v>
      </c>
      <c r="AS266" s="9" t="s">
        <v>4</v>
      </c>
      <c r="AT266" s="72">
        <f t="shared" si="335"/>
        <v>0</v>
      </c>
      <c r="AU266" s="99">
        <f t="shared" si="346"/>
        <v>0</v>
      </c>
      <c r="AV266" s="7" t="s">
        <v>4</v>
      </c>
      <c r="AW266" s="8">
        <v>0</v>
      </c>
      <c r="AX266" s="8">
        <v>0</v>
      </c>
      <c r="AY266" s="8">
        <v>0</v>
      </c>
      <c r="AZ266" s="8">
        <v>0</v>
      </c>
      <c r="BA266" s="9" t="s">
        <v>4</v>
      </c>
      <c r="BB266" s="72">
        <f t="shared" si="336"/>
        <v>0</v>
      </c>
      <c r="BC266" s="102">
        <f t="shared" si="271"/>
        <v>0</v>
      </c>
      <c r="BD266" s="94"/>
      <c r="BE266" s="11"/>
      <c r="BF266" s="11"/>
      <c r="BG266" s="11"/>
      <c r="BH266" s="11"/>
      <c r="BI266" s="104"/>
      <c r="BJ266" s="106">
        <f t="shared" si="337"/>
        <v>0</v>
      </c>
      <c r="BK266" s="84">
        <f>SUMIF(наличие!E:E,E266,наличие!G:G)</f>
        <v>0</v>
      </c>
      <c r="BL266" s="85">
        <f t="shared" si="338"/>
        <v>0</v>
      </c>
      <c r="BM266" s="85">
        <f t="shared" si="339"/>
        <v>0</v>
      </c>
      <c r="BN266" s="111">
        <f>SUMIF(BP:BP,E266,BW:BW)</f>
        <v>0</v>
      </c>
    </row>
    <row r="267" spans="1:66" s="10" customFormat="1" ht="144" customHeight="1" x14ac:dyDescent="0.25">
      <c r="A267" s="11">
        <v>264</v>
      </c>
      <c r="B267" s="11" t="s">
        <v>3427</v>
      </c>
      <c r="C267" s="11" t="s">
        <v>4140</v>
      </c>
      <c r="D267" s="107" t="s">
        <v>4228</v>
      </c>
      <c r="E267" s="108" t="s">
        <v>4334</v>
      </c>
      <c r="F267" s="109" t="s">
        <v>2032</v>
      </c>
      <c r="G267" s="11" t="s">
        <v>4721</v>
      </c>
      <c r="H267" s="29"/>
      <c r="I267" s="14"/>
      <c r="J267" s="44">
        <v>73.55</v>
      </c>
      <c r="K267" s="64">
        <f t="shared" si="274"/>
        <v>84.582499999999996</v>
      </c>
      <c r="L267" s="123">
        <f>SUMIF(price!A:A,E267,price!D:D)</f>
        <v>0</v>
      </c>
      <c r="M267" s="124"/>
      <c r="N267" s="20">
        <f t="shared" si="322"/>
        <v>0</v>
      </c>
      <c r="O267" s="16">
        <f t="shared" si="329"/>
        <v>-1</v>
      </c>
      <c r="P267" s="116">
        <f t="shared" si="323"/>
        <v>0</v>
      </c>
      <c r="Q267" s="21">
        <f t="shared" si="324"/>
        <v>0</v>
      </c>
      <c r="R267" s="16">
        <f t="shared" si="330"/>
        <v>-1</v>
      </c>
      <c r="S267" s="22">
        <f t="shared" si="325"/>
        <v>0</v>
      </c>
      <c r="T267" s="27"/>
      <c r="U267" s="21">
        <f t="shared" si="326"/>
        <v>0</v>
      </c>
      <c r="V267" s="189">
        <f t="shared" si="331"/>
        <v>-1</v>
      </c>
      <c r="W267" s="196" t="s">
        <v>4</v>
      </c>
      <c r="X267" s="191" t="s">
        <v>4451</v>
      </c>
      <c r="Y267" s="191" t="s">
        <v>4451</v>
      </c>
      <c r="Z267" s="191" t="s">
        <v>4451</v>
      </c>
      <c r="AA267" s="191" t="s">
        <v>4451</v>
      </c>
      <c r="AB267" s="197" t="s">
        <v>4</v>
      </c>
      <c r="AC267" s="190">
        <f t="shared" si="332"/>
        <v>0</v>
      </c>
      <c r="AD267" s="73">
        <f t="shared" si="345"/>
        <v>0</v>
      </c>
      <c r="AF267" s="7" t="s">
        <v>4</v>
      </c>
      <c r="AG267" s="8" t="e">
        <f t="shared" si="341"/>
        <v>#VALUE!</v>
      </c>
      <c r="AH267" s="8" t="e">
        <f t="shared" si="342"/>
        <v>#VALUE!</v>
      </c>
      <c r="AI267" s="8" t="e">
        <f t="shared" si="343"/>
        <v>#VALUE!</v>
      </c>
      <c r="AJ267" s="8" t="e">
        <f t="shared" si="344"/>
        <v>#VALUE!</v>
      </c>
      <c r="AK267" s="9" t="s">
        <v>4</v>
      </c>
      <c r="AL267" s="7" t="e">
        <f t="shared" si="328"/>
        <v>#VALUE!</v>
      </c>
      <c r="AM267" s="99" t="e">
        <f t="shared" si="334"/>
        <v>#VALUE!</v>
      </c>
      <c r="AN267" s="7" t="s">
        <v>4</v>
      </c>
      <c r="AO267" s="8">
        <v>0</v>
      </c>
      <c r="AP267" s="8">
        <v>0</v>
      </c>
      <c r="AQ267" s="8">
        <v>0</v>
      </c>
      <c r="AR267" s="8">
        <v>0</v>
      </c>
      <c r="AS267" s="9" t="s">
        <v>4</v>
      </c>
      <c r="AT267" s="72">
        <f t="shared" si="335"/>
        <v>0</v>
      </c>
      <c r="AU267" s="99">
        <f t="shared" si="346"/>
        <v>0</v>
      </c>
      <c r="AV267" s="7" t="s">
        <v>4</v>
      </c>
      <c r="AW267" s="8">
        <v>0</v>
      </c>
      <c r="AX267" s="8">
        <v>0</v>
      </c>
      <c r="AY267" s="8">
        <v>0</v>
      </c>
      <c r="AZ267" s="8">
        <v>0</v>
      </c>
      <c r="BA267" s="9" t="s">
        <v>4</v>
      </c>
      <c r="BB267" s="72">
        <f t="shared" si="336"/>
        <v>0</v>
      </c>
      <c r="BC267" s="102">
        <f t="shared" ref="BC267:BC298" si="351">BB267*J267</f>
        <v>0</v>
      </c>
      <c r="BD267" s="94"/>
      <c r="BE267" s="11"/>
      <c r="BF267" s="11"/>
      <c r="BG267" s="11">
        <v>1</v>
      </c>
      <c r="BH267" s="11"/>
      <c r="BI267" s="104"/>
      <c r="BJ267" s="106">
        <f t="shared" si="337"/>
        <v>1</v>
      </c>
      <c r="BK267" s="84">
        <f>SUMIF(наличие!E:E,E267,наличие!G:G)</f>
        <v>0</v>
      </c>
      <c r="BL267" s="85">
        <f t="shared" si="338"/>
        <v>0</v>
      </c>
      <c r="BM267" s="85">
        <f t="shared" si="339"/>
        <v>0</v>
      </c>
      <c r="BN267" s="111">
        <f>SUMIF(BP:BP,E267,BW:BW)</f>
        <v>0</v>
      </c>
    </row>
    <row r="268" spans="1:66" s="10" customFormat="1" ht="144" customHeight="1" x14ac:dyDescent="0.25">
      <c r="A268" s="11">
        <v>265</v>
      </c>
      <c r="B268" s="11" t="s">
        <v>3427</v>
      </c>
      <c r="C268" s="11" t="s">
        <v>4140</v>
      </c>
      <c r="D268" s="107" t="s">
        <v>4228</v>
      </c>
      <c r="E268" s="108" t="s">
        <v>4334</v>
      </c>
      <c r="F268" s="109" t="s">
        <v>1881</v>
      </c>
      <c r="G268" s="11" t="s">
        <v>4722</v>
      </c>
      <c r="H268" s="29"/>
      <c r="I268" s="15"/>
      <c r="J268" s="44">
        <v>73.55</v>
      </c>
      <c r="K268" s="64">
        <f t="shared" si="274"/>
        <v>84.582499999999996</v>
      </c>
      <c r="L268" s="123">
        <f>SUMIF(price!A:A,E268,price!D:D)</f>
        <v>0</v>
      </c>
      <c r="M268" s="124"/>
      <c r="N268" s="20">
        <f t="shared" ref="N268:N280" si="352">M268*$K$1</f>
        <v>0</v>
      </c>
      <c r="O268" s="16">
        <f t="shared" ref="O268:O280" si="353">(M268-K268)/K268</f>
        <v>-1</v>
      </c>
      <c r="P268" s="116">
        <f t="shared" ref="P268:P280" si="354">ROUND(M268*0.55,1)</f>
        <v>0</v>
      </c>
      <c r="Q268" s="21">
        <f t="shared" ref="Q268:Q280" si="355">P268*$I$1</f>
        <v>0</v>
      </c>
      <c r="R268" s="16">
        <f t="shared" ref="R268:R280" si="356">(P268-K268)/K268</f>
        <v>-1</v>
      </c>
      <c r="S268" s="22">
        <f t="shared" ref="S268:S280" si="357">ROUND(P268*0.8,1)</f>
        <v>0</v>
      </c>
      <c r="T268" s="27">
        <v>1609</v>
      </c>
      <c r="U268" s="21">
        <f t="shared" ref="U268:U280" si="358">S268*$I$1</f>
        <v>0</v>
      </c>
      <c r="V268" s="189">
        <f t="shared" ref="V268:V280" si="359">(S268-K268)/K268</f>
        <v>-1</v>
      </c>
      <c r="W268" s="196" t="s">
        <v>4</v>
      </c>
      <c r="X268" s="191" t="s">
        <v>4451</v>
      </c>
      <c r="Y268" s="191" t="s">
        <v>4451</v>
      </c>
      <c r="Z268" s="191" t="s">
        <v>4451</v>
      </c>
      <c r="AA268" s="191" t="s">
        <v>4451</v>
      </c>
      <c r="AB268" s="197" t="s">
        <v>4</v>
      </c>
      <c r="AC268" s="190">
        <f t="shared" ref="AC268:AC280" si="360">SUM(W268:AB268)</f>
        <v>0</v>
      </c>
      <c r="AD268" s="73">
        <f t="shared" si="345"/>
        <v>0</v>
      </c>
      <c r="AF268" s="7" t="s">
        <v>4</v>
      </c>
      <c r="AG268" s="8" t="e">
        <f t="shared" ref="AG268:AJ271" si="361">BE268+X268-AO268-AW268</f>
        <v>#VALUE!</v>
      </c>
      <c r="AH268" s="8" t="e">
        <f t="shared" si="361"/>
        <v>#VALUE!</v>
      </c>
      <c r="AI268" s="8" t="e">
        <f t="shared" si="361"/>
        <v>#VALUE!</v>
      </c>
      <c r="AJ268" s="8" t="e">
        <f t="shared" si="361"/>
        <v>#VALUE!</v>
      </c>
      <c r="AK268" s="9" t="s">
        <v>4</v>
      </c>
      <c r="AL268" s="7" t="e">
        <f t="shared" ref="AL268:AL280" si="362">SUM(AF268:AK268)</f>
        <v>#VALUE!</v>
      </c>
      <c r="AM268" s="99" t="e">
        <f t="shared" ref="AM268:AM280" si="363">AL268*K268</f>
        <v>#VALUE!</v>
      </c>
      <c r="AN268" s="7" t="s">
        <v>4</v>
      </c>
      <c r="AO268" s="8">
        <v>0</v>
      </c>
      <c r="AP268" s="8">
        <v>0</v>
      </c>
      <c r="AQ268" s="8">
        <v>0</v>
      </c>
      <c r="AR268" s="8">
        <v>0</v>
      </c>
      <c r="AS268" s="9" t="s">
        <v>4</v>
      </c>
      <c r="AT268" s="72">
        <f t="shared" ref="AT268:AT282" si="364">SUM(AN268:AS268)</f>
        <v>0</v>
      </c>
      <c r="AU268" s="99">
        <f t="shared" si="346"/>
        <v>0</v>
      </c>
      <c r="AV268" s="7" t="s">
        <v>4</v>
      </c>
      <c r="AW268" s="8">
        <v>0</v>
      </c>
      <c r="AX268" s="8">
        <v>0</v>
      </c>
      <c r="AY268" s="8">
        <v>0</v>
      </c>
      <c r="AZ268" s="8">
        <v>0</v>
      </c>
      <c r="BA268" s="9" t="s">
        <v>4</v>
      </c>
      <c r="BB268" s="72">
        <f t="shared" ref="BB268:BB280" si="365">SUM(AV268:BA268)</f>
        <v>0</v>
      </c>
      <c r="BC268" s="102">
        <f t="shared" si="351"/>
        <v>0</v>
      </c>
      <c r="BD268" s="94"/>
      <c r="BE268" s="11"/>
      <c r="BF268" s="11"/>
      <c r="BG268" s="11"/>
      <c r="BH268" s="11"/>
      <c r="BI268" s="104"/>
      <c r="BJ268" s="106">
        <f t="shared" ref="BJ268:BJ280" si="366">SUM(BD268:BI268)</f>
        <v>0</v>
      </c>
      <c r="BK268" s="84">
        <f>SUMIF(наличие!E:E,E268,наличие!G:G)</f>
        <v>0</v>
      </c>
      <c r="BL268" s="85">
        <f t="shared" ref="BL268:BL280" si="367">AT268*N268</f>
        <v>0</v>
      </c>
      <c r="BM268" s="85">
        <f t="shared" ref="BM268:BM280" si="368">BB268*N268</f>
        <v>0</v>
      </c>
      <c r="BN268" s="111">
        <f>SUMIF(BP:BP,E268,BW:BW)</f>
        <v>0</v>
      </c>
    </row>
    <row r="269" spans="1:66" s="10" customFormat="1" ht="123.6" customHeight="1" x14ac:dyDescent="0.25">
      <c r="A269" s="11">
        <v>266</v>
      </c>
      <c r="B269" s="11" t="s">
        <v>3427</v>
      </c>
      <c r="C269" s="11" t="s">
        <v>4141</v>
      </c>
      <c r="D269" s="107" t="s">
        <v>4229</v>
      </c>
      <c r="E269" s="108" t="s">
        <v>4335</v>
      </c>
      <c r="F269" s="109" t="s">
        <v>4373</v>
      </c>
      <c r="G269" s="11" t="s">
        <v>4723</v>
      </c>
      <c r="H269" s="29"/>
      <c r="I269" s="15"/>
      <c r="J269" s="44">
        <v>114.71</v>
      </c>
      <c r="K269" s="64">
        <f>J269*1.15</f>
        <v>131.91649999999998</v>
      </c>
      <c r="L269" s="123">
        <f>SUMIF(price!A:A,E269,price!D:D)</f>
        <v>0</v>
      </c>
      <c r="M269" s="124"/>
      <c r="N269" s="20">
        <f>M269*$K$1</f>
        <v>0</v>
      </c>
      <c r="O269" s="16">
        <f>(M269-K269)/K269</f>
        <v>-1</v>
      </c>
      <c r="P269" s="116">
        <f>ROUND(M269*0.55,1)</f>
        <v>0</v>
      </c>
      <c r="Q269" s="21">
        <f>P269*$I$1</f>
        <v>0</v>
      </c>
      <c r="R269" s="16">
        <f>(P269-K269)/K269</f>
        <v>-1</v>
      </c>
      <c r="S269" s="22">
        <f>ROUND(P269*0.8,1)</f>
        <v>0</v>
      </c>
      <c r="T269" s="27">
        <v>1291</v>
      </c>
      <c r="U269" s="21">
        <f>S269*$I$1</f>
        <v>0</v>
      </c>
      <c r="V269" s="189">
        <f>(S269-K269)/K269</f>
        <v>-1</v>
      </c>
      <c r="W269" s="196" t="s">
        <v>4</v>
      </c>
      <c r="X269" s="191" t="s">
        <v>4451</v>
      </c>
      <c r="Y269" s="191" t="s">
        <v>4451</v>
      </c>
      <c r="Z269" s="191" t="s">
        <v>4451</v>
      </c>
      <c r="AA269" s="191" t="s">
        <v>4451</v>
      </c>
      <c r="AB269" s="197" t="s">
        <v>4</v>
      </c>
      <c r="AC269" s="190">
        <f>SUM(W269:AB269)</f>
        <v>0</v>
      </c>
      <c r="AD269" s="73">
        <f>AC269*J269</f>
        <v>0</v>
      </c>
      <c r="AF269" s="7" t="s">
        <v>4</v>
      </c>
      <c r="AG269" s="8" t="e">
        <f t="shared" ref="AG269:AJ270" si="369">BE269+X269-AO269-AW269</f>
        <v>#VALUE!</v>
      </c>
      <c r="AH269" s="8" t="e">
        <f t="shared" si="369"/>
        <v>#VALUE!</v>
      </c>
      <c r="AI269" s="8" t="e">
        <f t="shared" si="369"/>
        <v>#VALUE!</v>
      </c>
      <c r="AJ269" s="8" t="e">
        <f t="shared" si="369"/>
        <v>#VALUE!</v>
      </c>
      <c r="AK269" s="9" t="s">
        <v>4</v>
      </c>
      <c r="AL269" s="7" t="e">
        <f>SUM(AF269:AK269)</f>
        <v>#VALUE!</v>
      </c>
      <c r="AM269" s="99" t="e">
        <f>AL269*K269</f>
        <v>#VALUE!</v>
      </c>
      <c r="AN269" s="7" t="s">
        <v>4</v>
      </c>
      <c r="AO269" s="8">
        <v>0</v>
      </c>
      <c r="AP269" s="8">
        <v>0</v>
      </c>
      <c r="AQ269" s="8">
        <v>0</v>
      </c>
      <c r="AR269" s="8">
        <v>0</v>
      </c>
      <c r="AS269" s="9" t="s">
        <v>4</v>
      </c>
      <c r="AT269" s="72">
        <f>SUM(AN269:AS269)</f>
        <v>0</v>
      </c>
      <c r="AU269" s="99">
        <f>AT269*J269</f>
        <v>0</v>
      </c>
      <c r="AV269" s="7" t="s">
        <v>4</v>
      </c>
      <c r="AW269" s="8">
        <v>0</v>
      </c>
      <c r="AX269" s="8">
        <v>0</v>
      </c>
      <c r="AY269" s="8">
        <v>0</v>
      </c>
      <c r="AZ269" s="8">
        <v>0</v>
      </c>
      <c r="BA269" s="9" t="s">
        <v>4</v>
      </c>
      <c r="BB269" s="72">
        <f>SUM(AV269:BA269)</f>
        <v>0</v>
      </c>
      <c r="BC269" s="102">
        <f>BB269*J269</f>
        <v>0</v>
      </c>
      <c r="BD269" s="94"/>
      <c r="BE269" s="11"/>
      <c r="BF269" s="11"/>
      <c r="BG269" s="11"/>
      <c r="BH269" s="11"/>
      <c r="BI269" s="104"/>
      <c r="BJ269" s="106">
        <f>SUM(BD269:BI269)</f>
        <v>0</v>
      </c>
      <c r="BK269" s="84">
        <f>SUMIF(наличие!E:E,E269,наличие!G:G)</f>
        <v>0</v>
      </c>
      <c r="BL269" s="85">
        <f>AT269*N269</f>
        <v>0</v>
      </c>
      <c r="BM269" s="85">
        <f>BB269*N269</f>
        <v>0</v>
      </c>
      <c r="BN269" s="111">
        <f>SUMIF(BP:BP,E269,BW:BW)</f>
        <v>0</v>
      </c>
    </row>
    <row r="270" spans="1:66" s="10" customFormat="1" ht="119.1" customHeight="1" x14ac:dyDescent="0.25">
      <c r="A270" s="11">
        <v>267</v>
      </c>
      <c r="B270" s="11" t="s">
        <v>3427</v>
      </c>
      <c r="C270" s="11" t="s">
        <v>4142</v>
      </c>
      <c r="D270" s="107" t="s">
        <v>4230</v>
      </c>
      <c r="E270" s="108" t="s">
        <v>4336</v>
      </c>
      <c r="F270" s="109" t="s">
        <v>4373</v>
      </c>
      <c r="G270" s="11" t="s">
        <v>4724</v>
      </c>
      <c r="H270" s="29"/>
      <c r="I270" s="15"/>
      <c r="J270" s="44">
        <v>112.9</v>
      </c>
      <c r="K270" s="64">
        <f>J270*1.15</f>
        <v>129.83500000000001</v>
      </c>
      <c r="L270" s="123">
        <f>SUMIF(price!A:A,E270,price!D:D)</f>
        <v>0</v>
      </c>
      <c r="M270" s="124"/>
      <c r="N270" s="20">
        <f>M270*$K$1</f>
        <v>0</v>
      </c>
      <c r="O270" s="16">
        <f>(M270-K270)/K270</f>
        <v>-1</v>
      </c>
      <c r="P270" s="116">
        <f>ROUND(M270*0.55,1)</f>
        <v>0</v>
      </c>
      <c r="Q270" s="21">
        <f>P270*$I$1</f>
        <v>0</v>
      </c>
      <c r="R270" s="16">
        <f>(P270-K270)/K270</f>
        <v>-1</v>
      </c>
      <c r="S270" s="22">
        <f>ROUND(P270*0.8,1)</f>
        <v>0</v>
      </c>
      <c r="T270" s="27">
        <v>1291</v>
      </c>
      <c r="U270" s="21">
        <f>S270*$I$1</f>
        <v>0</v>
      </c>
      <c r="V270" s="189">
        <f>(S270-K270)/K270</f>
        <v>-1</v>
      </c>
      <c r="W270" s="196" t="s">
        <v>4</v>
      </c>
      <c r="X270" s="191" t="s">
        <v>4451</v>
      </c>
      <c r="Y270" s="191" t="s">
        <v>4451</v>
      </c>
      <c r="Z270" s="191" t="s">
        <v>4451</v>
      </c>
      <c r="AA270" s="191" t="s">
        <v>4451</v>
      </c>
      <c r="AB270" s="197" t="s">
        <v>4</v>
      </c>
      <c r="AC270" s="190">
        <f>SUM(W270:AB270)</f>
        <v>0</v>
      </c>
      <c r="AD270" s="73">
        <f>AC270*J270</f>
        <v>0</v>
      </c>
      <c r="AF270" s="7" t="s">
        <v>4</v>
      </c>
      <c r="AG270" s="8" t="e">
        <f t="shared" si="369"/>
        <v>#VALUE!</v>
      </c>
      <c r="AH270" s="8" t="e">
        <f t="shared" si="369"/>
        <v>#VALUE!</v>
      </c>
      <c r="AI270" s="8" t="e">
        <f t="shared" si="369"/>
        <v>#VALUE!</v>
      </c>
      <c r="AJ270" s="8" t="e">
        <f t="shared" si="369"/>
        <v>#VALUE!</v>
      </c>
      <c r="AK270" s="9" t="s">
        <v>4</v>
      </c>
      <c r="AL270" s="7" t="e">
        <f>SUM(AF270:AK270)</f>
        <v>#VALUE!</v>
      </c>
      <c r="AM270" s="99" t="e">
        <f>AL270*K270</f>
        <v>#VALUE!</v>
      </c>
      <c r="AN270" s="7" t="s">
        <v>4</v>
      </c>
      <c r="AO270" s="8">
        <v>0</v>
      </c>
      <c r="AP270" s="8">
        <v>0</v>
      </c>
      <c r="AQ270" s="8">
        <v>0</v>
      </c>
      <c r="AR270" s="8">
        <v>0</v>
      </c>
      <c r="AS270" s="9" t="s">
        <v>4</v>
      </c>
      <c r="AT270" s="72">
        <f>SUM(AN270:AS270)</f>
        <v>0</v>
      </c>
      <c r="AU270" s="99">
        <f>AT270*J270</f>
        <v>0</v>
      </c>
      <c r="AV270" s="7" t="s">
        <v>4</v>
      </c>
      <c r="AW270" s="8">
        <v>0</v>
      </c>
      <c r="AX270" s="8">
        <v>0</v>
      </c>
      <c r="AY270" s="8">
        <v>0</v>
      </c>
      <c r="AZ270" s="8">
        <v>0</v>
      </c>
      <c r="BA270" s="9" t="s">
        <v>4</v>
      </c>
      <c r="BB270" s="72">
        <f>SUM(AV270:BA270)</f>
        <v>0</v>
      </c>
      <c r="BC270" s="102">
        <f>BB270*J270</f>
        <v>0</v>
      </c>
      <c r="BD270" s="94"/>
      <c r="BE270" s="11"/>
      <c r="BF270" s="11"/>
      <c r="BG270" s="11"/>
      <c r="BH270" s="11"/>
      <c r="BI270" s="104"/>
      <c r="BJ270" s="106">
        <f>SUM(BD270:BI270)</f>
        <v>0</v>
      </c>
      <c r="BK270" s="84">
        <f>SUMIF(наличие!E:E,E270,наличие!G:G)</f>
        <v>0</v>
      </c>
      <c r="BL270" s="85">
        <f>AT270*N270</f>
        <v>0</v>
      </c>
      <c r="BM270" s="85">
        <f>BB270*N270</f>
        <v>0</v>
      </c>
      <c r="BN270" s="111">
        <f>SUMIF(BP:BP,E270,BW:BW)</f>
        <v>0</v>
      </c>
    </row>
    <row r="271" spans="1:66" s="10" customFormat="1" ht="110.85" customHeight="1" x14ac:dyDescent="0.25">
      <c r="A271" s="11">
        <v>268</v>
      </c>
      <c r="B271" s="11" t="s">
        <v>3427</v>
      </c>
      <c r="C271" s="11" t="s">
        <v>4143</v>
      </c>
      <c r="D271" s="107">
        <v>22750</v>
      </c>
      <c r="E271" s="108" t="s">
        <v>4337</v>
      </c>
      <c r="F271" s="109" t="s">
        <v>4373</v>
      </c>
      <c r="G271" s="11" t="s">
        <v>4725</v>
      </c>
      <c r="H271" s="29"/>
      <c r="I271" s="14"/>
      <c r="J271" s="44">
        <v>77.319999999999993</v>
      </c>
      <c r="K271" s="64">
        <f t="shared" ref="K271:K298" si="370">J271*1.15</f>
        <v>88.917999999999992</v>
      </c>
      <c r="L271" s="123">
        <f>SUMIF(price!A:A,E271,price!D:D)</f>
        <v>0</v>
      </c>
      <c r="M271" s="124"/>
      <c r="N271" s="20">
        <f t="shared" si="352"/>
        <v>0</v>
      </c>
      <c r="O271" s="16">
        <f t="shared" si="353"/>
        <v>-1</v>
      </c>
      <c r="P271" s="116">
        <f t="shared" si="354"/>
        <v>0</v>
      </c>
      <c r="Q271" s="21">
        <f t="shared" si="355"/>
        <v>0</v>
      </c>
      <c r="R271" s="16">
        <f t="shared" si="356"/>
        <v>-1</v>
      </c>
      <c r="S271" s="22">
        <f t="shared" si="357"/>
        <v>0</v>
      </c>
      <c r="T271" s="27"/>
      <c r="U271" s="21">
        <f t="shared" si="358"/>
        <v>0</v>
      </c>
      <c r="V271" s="189">
        <f t="shared" si="359"/>
        <v>-1</v>
      </c>
      <c r="W271" s="196" t="s">
        <v>4</v>
      </c>
      <c r="X271" s="191" t="s">
        <v>4451</v>
      </c>
      <c r="Y271" s="191" t="s">
        <v>4451</v>
      </c>
      <c r="Z271" s="191" t="s">
        <v>4451</v>
      </c>
      <c r="AA271" s="191" t="s">
        <v>4451</v>
      </c>
      <c r="AB271" s="197" t="s">
        <v>4</v>
      </c>
      <c r="AC271" s="190">
        <f t="shared" si="360"/>
        <v>0</v>
      </c>
      <c r="AD271" s="73">
        <f t="shared" si="345"/>
        <v>0</v>
      </c>
      <c r="AF271" s="7" t="s">
        <v>4</v>
      </c>
      <c r="AG271" s="8" t="e">
        <f t="shared" si="361"/>
        <v>#VALUE!</v>
      </c>
      <c r="AH271" s="8" t="e">
        <f t="shared" si="361"/>
        <v>#VALUE!</v>
      </c>
      <c r="AI271" s="8" t="e">
        <f t="shared" si="361"/>
        <v>#VALUE!</v>
      </c>
      <c r="AJ271" s="8" t="e">
        <f t="shared" si="361"/>
        <v>#VALUE!</v>
      </c>
      <c r="AK271" s="9" t="s">
        <v>4</v>
      </c>
      <c r="AL271" s="7" t="e">
        <f t="shared" si="362"/>
        <v>#VALUE!</v>
      </c>
      <c r="AM271" s="99" t="e">
        <f t="shared" si="363"/>
        <v>#VALUE!</v>
      </c>
      <c r="AN271" s="7" t="s">
        <v>4</v>
      </c>
      <c r="AO271" s="8">
        <v>0</v>
      </c>
      <c r="AP271" s="8">
        <v>0</v>
      </c>
      <c r="AQ271" s="8">
        <v>0</v>
      </c>
      <c r="AR271" s="8">
        <v>0</v>
      </c>
      <c r="AS271" s="9" t="s">
        <v>4</v>
      </c>
      <c r="AT271" s="72">
        <f t="shared" si="364"/>
        <v>0</v>
      </c>
      <c r="AU271" s="99">
        <f t="shared" si="346"/>
        <v>0</v>
      </c>
      <c r="AV271" s="7" t="s">
        <v>4</v>
      </c>
      <c r="AW271" s="8">
        <v>0</v>
      </c>
      <c r="AX271" s="8">
        <v>0</v>
      </c>
      <c r="AY271" s="8">
        <v>0</v>
      </c>
      <c r="AZ271" s="8">
        <v>0</v>
      </c>
      <c r="BA271" s="9" t="s">
        <v>4</v>
      </c>
      <c r="BB271" s="72">
        <f t="shared" si="365"/>
        <v>0</v>
      </c>
      <c r="BC271" s="102">
        <f t="shared" si="351"/>
        <v>0</v>
      </c>
      <c r="BD271" s="94"/>
      <c r="BE271" s="11"/>
      <c r="BF271" s="11"/>
      <c r="BG271" s="11">
        <v>1</v>
      </c>
      <c r="BH271" s="11"/>
      <c r="BI271" s="104"/>
      <c r="BJ271" s="106">
        <f t="shared" si="366"/>
        <v>1</v>
      </c>
      <c r="BK271" s="84">
        <f>SUMIF(наличие!E:E,E271,наличие!G:G)</f>
        <v>0</v>
      </c>
      <c r="BL271" s="85">
        <f t="shared" si="367"/>
        <v>0</v>
      </c>
      <c r="BM271" s="85">
        <f t="shared" si="368"/>
        <v>0</v>
      </c>
      <c r="BN271" s="111">
        <f>SUMIF(BP:BP,E271,BW:BW)</f>
        <v>0</v>
      </c>
    </row>
    <row r="272" spans="1:66" s="10" customFormat="1" ht="144" customHeight="1" x14ac:dyDescent="0.25">
      <c r="A272" s="11">
        <v>269</v>
      </c>
      <c r="B272" s="11" t="s">
        <v>3427</v>
      </c>
      <c r="C272" s="11" t="s">
        <v>4144</v>
      </c>
      <c r="D272" s="107" t="s">
        <v>4231</v>
      </c>
      <c r="E272" s="108" t="s">
        <v>4338</v>
      </c>
      <c r="F272" s="109" t="s">
        <v>4431</v>
      </c>
      <c r="G272" s="11" t="s">
        <v>4726</v>
      </c>
      <c r="H272" s="29"/>
      <c r="I272" s="15"/>
      <c r="J272" s="44">
        <v>69.72</v>
      </c>
      <c r="K272" s="64">
        <f>J272*1.15</f>
        <v>80.177999999999997</v>
      </c>
      <c r="L272" s="123">
        <f>SUMIF(price!A:A,E272,price!D:D)</f>
        <v>0</v>
      </c>
      <c r="M272" s="124"/>
      <c r="N272" s="20">
        <f>M272*$K$1</f>
        <v>0</v>
      </c>
      <c r="O272" s="16">
        <f>(M272-K272)/K272</f>
        <v>-1</v>
      </c>
      <c r="P272" s="116">
        <f>ROUND(M272*0.55,1)</f>
        <v>0</v>
      </c>
      <c r="Q272" s="21">
        <f>P272*$I$1</f>
        <v>0</v>
      </c>
      <c r="R272" s="16">
        <f>(P272-K272)/K272</f>
        <v>-1</v>
      </c>
      <c r="S272" s="22">
        <f>ROUND(P272*0.8,1)</f>
        <v>0</v>
      </c>
      <c r="T272" s="27">
        <v>1768</v>
      </c>
      <c r="U272" s="21">
        <f>S272*$I$1</f>
        <v>0</v>
      </c>
      <c r="V272" s="189">
        <f>(S272-K272)/K272</f>
        <v>-1</v>
      </c>
      <c r="W272" s="196" t="s">
        <v>4</v>
      </c>
      <c r="X272" s="191" t="s">
        <v>4451</v>
      </c>
      <c r="Y272" s="191" t="s">
        <v>4451</v>
      </c>
      <c r="Z272" s="191" t="s">
        <v>4451</v>
      </c>
      <c r="AA272" s="191" t="s">
        <v>4451</v>
      </c>
      <c r="AB272" s="197" t="s">
        <v>4</v>
      </c>
      <c r="AC272" s="190">
        <f>SUM(W272:AB272)</f>
        <v>0</v>
      </c>
      <c r="AD272" s="73">
        <f>AC272*J272</f>
        <v>0</v>
      </c>
      <c r="AF272" s="7" t="s">
        <v>4</v>
      </c>
      <c r="AG272" s="8" t="e">
        <f>BE272+X272-AO272-AW272</f>
        <v>#VALUE!</v>
      </c>
      <c r="AH272" s="8" t="e">
        <f>BF272+Y272-AP272-AX272</f>
        <v>#VALUE!</v>
      </c>
      <c r="AI272" s="8" t="e">
        <f>BG272+Z272-AQ272-AY272</f>
        <v>#VALUE!</v>
      </c>
      <c r="AJ272" s="8" t="e">
        <f>BH272+AA272-AR272-AZ272</f>
        <v>#VALUE!</v>
      </c>
      <c r="AK272" s="9" t="s">
        <v>4</v>
      </c>
      <c r="AL272" s="7" t="e">
        <f>SUM(AF272:AK272)</f>
        <v>#VALUE!</v>
      </c>
      <c r="AM272" s="99" t="e">
        <f>AL272*K272</f>
        <v>#VALUE!</v>
      </c>
      <c r="AN272" s="7" t="s">
        <v>4</v>
      </c>
      <c r="AO272" s="8">
        <v>0</v>
      </c>
      <c r="AP272" s="8">
        <v>0</v>
      </c>
      <c r="AQ272" s="8">
        <v>0</v>
      </c>
      <c r="AR272" s="8">
        <v>0</v>
      </c>
      <c r="AS272" s="9" t="s">
        <v>4</v>
      </c>
      <c r="AT272" s="72">
        <f>SUM(AN272:AS272)</f>
        <v>0</v>
      </c>
      <c r="AU272" s="99">
        <f>AT272*J272</f>
        <v>0</v>
      </c>
      <c r="AV272" s="7" t="s">
        <v>4</v>
      </c>
      <c r="AW272" s="8">
        <v>0</v>
      </c>
      <c r="AX272" s="8">
        <v>0</v>
      </c>
      <c r="AY272" s="8">
        <v>0</v>
      </c>
      <c r="AZ272" s="8">
        <v>0</v>
      </c>
      <c r="BA272" s="9" t="s">
        <v>4</v>
      </c>
      <c r="BB272" s="72">
        <f>SUM(AV272:BA272)</f>
        <v>0</v>
      </c>
      <c r="BC272" s="102">
        <f>BB272*J272</f>
        <v>0</v>
      </c>
      <c r="BD272" s="94"/>
      <c r="BE272" s="11"/>
      <c r="BF272" s="11">
        <v>1</v>
      </c>
      <c r="BG272" s="11"/>
      <c r="BH272" s="11"/>
      <c r="BI272" s="104"/>
      <c r="BJ272" s="106">
        <f>SUM(BD272:BI272)</f>
        <v>1</v>
      </c>
      <c r="BK272" s="84">
        <f>SUMIF(наличие!E:E,E272,наличие!G:G)</f>
        <v>0</v>
      </c>
      <c r="BL272" s="85">
        <f>AT272*N272</f>
        <v>0</v>
      </c>
      <c r="BM272" s="85">
        <f>BB272*N272</f>
        <v>0</v>
      </c>
      <c r="BN272" s="111">
        <f>SUMIF(BP:BP,E272,BW:BW)</f>
        <v>0</v>
      </c>
    </row>
    <row r="273" spans="1:66" s="10" customFormat="1" ht="144" customHeight="1" x14ac:dyDescent="0.25">
      <c r="A273" s="11">
        <v>270</v>
      </c>
      <c r="B273" s="11" t="s">
        <v>3427</v>
      </c>
      <c r="C273" s="11" t="s">
        <v>4144</v>
      </c>
      <c r="D273" s="107" t="s">
        <v>4231</v>
      </c>
      <c r="E273" s="108" t="s">
        <v>4338</v>
      </c>
      <c r="F273" s="109" t="s">
        <v>4432</v>
      </c>
      <c r="G273" s="11" t="s">
        <v>4777</v>
      </c>
      <c r="H273" s="29"/>
      <c r="I273" s="15"/>
      <c r="J273" s="44">
        <v>69.72</v>
      </c>
      <c r="K273" s="64">
        <f t="shared" si="370"/>
        <v>80.177999999999997</v>
      </c>
      <c r="L273" s="123">
        <f>SUMIF(price!A:A,E273,price!D:D)</f>
        <v>0</v>
      </c>
      <c r="M273" s="124"/>
      <c r="N273" s="20">
        <f t="shared" si="352"/>
        <v>0</v>
      </c>
      <c r="O273" s="16">
        <f t="shared" si="353"/>
        <v>-1</v>
      </c>
      <c r="P273" s="116">
        <f t="shared" si="354"/>
        <v>0</v>
      </c>
      <c r="Q273" s="21">
        <f t="shared" si="355"/>
        <v>0</v>
      </c>
      <c r="R273" s="16">
        <f t="shared" si="356"/>
        <v>-1</v>
      </c>
      <c r="S273" s="22">
        <f t="shared" si="357"/>
        <v>0</v>
      </c>
      <c r="T273" s="27"/>
      <c r="U273" s="21">
        <f t="shared" si="358"/>
        <v>0</v>
      </c>
      <c r="V273" s="189">
        <f t="shared" si="359"/>
        <v>-1</v>
      </c>
      <c r="W273" s="196" t="s">
        <v>4</v>
      </c>
      <c r="X273" s="191" t="s">
        <v>4451</v>
      </c>
      <c r="Y273" s="191" t="s">
        <v>4451</v>
      </c>
      <c r="Z273" s="191" t="s">
        <v>4451</v>
      </c>
      <c r="AA273" s="191" t="s">
        <v>4451</v>
      </c>
      <c r="AB273" s="197" t="s">
        <v>4</v>
      </c>
      <c r="AC273" s="190">
        <f t="shared" si="360"/>
        <v>0</v>
      </c>
      <c r="AD273" s="73">
        <f t="shared" si="345"/>
        <v>0</v>
      </c>
      <c r="AF273" s="7" t="s">
        <v>4</v>
      </c>
      <c r="AG273" s="8" t="e">
        <f t="shared" ref="AG273:AG280" si="371">BE273+X273-AO273-AW273</f>
        <v>#VALUE!</v>
      </c>
      <c r="AH273" s="8" t="e">
        <f t="shared" ref="AH273:AH280" si="372">BF273+Y273-AP273-AX273</f>
        <v>#VALUE!</v>
      </c>
      <c r="AI273" s="8" t="e">
        <f t="shared" ref="AI273:AI280" si="373">BG273+Z273-AQ273-AY273</f>
        <v>#VALUE!</v>
      </c>
      <c r="AJ273" s="8" t="e">
        <f t="shared" ref="AJ273:AJ280" si="374">BH273+AA273-AR273-AZ273</f>
        <v>#VALUE!</v>
      </c>
      <c r="AK273" s="9" t="s">
        <v>4</v>
      </c>
      <c r="AL273" s="7" t="e">
        <f t="shared" si="362"/>
        <v>#VALUE!</v>
      </c>
      <c r="AM273" s="99" t="e">
        <f t="shared" si="363"/>
        <v>#VALUE!</v>
      </c>
      <c r="AN273" s="7" t="s">
        <v>4</v>
      </c>
      <c r="AO273" s="8">
        <v>0</v>
      </c>
      <c r="AP273" s="8">
        <v>0</v>
      </c>
      <c r="AQ273" s="8">
        <v>0</v>
      </c>
      <c r="AR273" s="8">
        <v>0</v>
      </c>
      <c r="AS273" s="9" t="s">
        <v>4</v>
      </c>
      <c r="AT273" s="72">
        <f t="shared" si="364"/>
        <v>0</v>
      </c>
      <c r="AU273" s="99">
        <f t="shared" si="346"/>
        <v>0</v>
      </c>
      <c r="AV273" s="7" t="s">
        <v>4</v>
      </c>
      <c r="AW273" s="8">
        <v>0</v>
      </c>
      <c r="AX273" s="8">
        <v>0</v>
      </c>
      <c r="AY273" s="8">
        <v>0</v>
      </c>
      <c r="AZ273" s="8">
        <v>0</v>
      </c>
      <c r="BA273" s="9" t="s">
        <v>4</v>
      </c>
      <c r="BB273" s="72">
        <f t="shared" si="365"/>
        <v>0</v>
      </c>
      <c r="BC273" s="102">
        <f t="shared" si="351"/>
        <v>0</v>
      </c>
      <c r="BD273" s="94"/>
      <c r="BE273" s="11"/>
      <c r="BF273" s="11">
        <v>1</v>
      </c>
      <c r="BG273" s="11"/>
      <c r="BH273" s="11"/>
      <c r="BI273" s="104"/>
      <c r="BJ273" s="106">
        <f t="shared" si="366"/>
        <v>1</v>
      </c>
      <c r="BK273" s="84">
        <f>SUMIF(наличие!E:E,E273,наличие!G:G)</f>
        <v>0</v>
      </c>
      <c r="BL273" s="85">
        <f t="shared" si="367"/>
        <v>0</v>
      </c>
      <c r="BM273" s="85">
        <f t="shared" si="368"/>
        <v>0</v>
      </c>
      <c r="BN273" s="111">
        <f>SUMIF(BP:BP,E273,BW:BW)</f>
        <v>0</v>
      </c>
    </row>
    <row r="274" spans="1:66" s="10" customFormat="1" ht="144" customHeight="1" x14ac:dyDescent="0.25">
      <c r="A274" s="11">
        <v>271</v>
      </c>
      <c r="B274" s="11" t="s">
        <v>3427</v>
      </c>
      <c r="C274" s="11" t="s">
        <v>4144</v>
      </c>
      <c r="D274" s="107" t="s">
        <v>4231</v>
      </c>
      <c r="E274" s="108" t="s">
        <v>4338</v>
      </c>
      <c r="F274" s="109" t="s">
        <v>4433</v>
      </c>
      <c r="G274" s="11" t="s">
        <v>4727</v>
      </c>
      <c r="H274" s="29"/>
      <c r="I274" s="15"/>
      <c r="J274" s="44">
        <v>69.72</v>
      </c>
      <c r="K274" s="64">
        <f t="shared" si="370"/>
        <v>80.177999999999997</v>
      </c>
      <c r="L274" s="123">
        <f>SUMIF(price!A:A,E274,price!D:D)</f>
        <v>0</v>
      </c>
      <c r="M274" s="124"/>
      <c r="N274" s="20">
        <f t="shared" si="352"/>
        <v>0</v>
      </c>
      <c r="O274" s="16">
        <f t="shared" si="353"/>
        <v>-1</v>
      </c>
      <c r="P274" s="116">
        <f t="shared" si="354"/>
        <v>0</v>
      </c>
      <c r="Q274" s="21">
        <f t="shared" si="355"/>
        <v>0</v>
      </c>
      <c r="R274" s="16">
        <f t="shared" si="356"/>
        <v>-1</v>
      </c>
      <c r="S274" s="22">
        <f t="shared" si="357"/>
        <v>0</v>
      </c>
      <c r="T274" s="27"/>
      <c r="U274" s="21">
        <f t="shared" si="358"/>
        <v>0</v>
      </c>
      <c r="V274" s="189">
        <f t="shared" si="359"/>
        <v>-1</v>
      </c>
      <c r="W274" s="196" t="s">
        <v>4</v>
      </c>
      <c r="X274" s="191" t="s">
        <v>4451</v>
      </c>
      <c r="Y274" s="191" t="s">
        <v>4451</v>
      </c>
      <c r="Z274" s="191" t="s">
        <v>4451</v>
      </c>
      <c r="AA274" s="191" t="s">
        <v>4451</v>
      </c>
      <c r="AB274" s="197" t="s">
        <v>4</v>
      </c>
      <c r="AC274" s="190">
        <f t="shared" si="360"/>
        <v>0</v>
      </c>
      <c r="AD274" s="73">
        <f t="shared" si="345"/>
        <v>0</v>
      </c>
      <c r="AF274" s="7" t="s">
        <v>4</v>
      </c>
      <c r="AG274" s="8" t="e">
        <f t="shared" si="371"/>
        <v>#VALUE!</v>
      </c>
      <c r="AH274" s="8" t="e">
        <f t="shared" si="372"/>
        <v>#VALUE!</v>
      </c>
      <c r="AI274" s="8" t="e">
        <f t="shared" si="373"/>
        <v>#VALUE!</v>
      </c>
      <c r="AJ274" s="8" t="e">
        <f t="shared" si="374"/>
        <v>#VALUE!</v>
      </c>
      <c r="AK274" s="9" t="s">
        <v>4</v>
      </c>
      <c r="AL274" s="7" t="e">
        <f t="shared" si="362"/>
        <v>#VALUE!</v>
      </c>
      <c r="AM274" s="99" t="e">
        <f t="shared" si="363"/>
        <v>#VALUE!</v>
      </c>
      <c r="AN274" s="7" t="s">
        <v>4</v>
      </c>
      <c r="AO274" s="8">
        <v>0</v>
      </c>
      <c r="AP274" s="8">
        <v>0</v>
      </c>
      <c r="AQ274" s="8">
        <v>0</v>
      </c>
      <c r="AR274" s="8">
        <v>0</v>
      </c>
      <c r="AS274" s="9" t="s">
        <v>4</v>
      </c>
      <c r="AT274" s="72">
        <f t="shared" si="364"/>
        <v>0</v>
      </c>
      <c r="AU274" s="99">
        <f t="shared" si="346"/>
        <v>0</v>
      </c>
      <c r="AV274" s="7" t="s">
        <v>4</v>
      </c>
      <c r="AW274" s="8">
        <v>0</v>
      </c>
      <c r="AX274" s="8">
        <v>0</v>
      </c>
      <c r="AY274" s="8">
        <v>0</v>
      </c>
      <c r="AZ274" s="8">
        <v>0</v>
      </c>
      <c r="BA274" s="9" t="s">
        <v>4</v>
      </c>
      <c r="BB274" s="72">
        <f t="shared" si="365"/>
        <v>0</v>
      </c>
      <c r="BC274" s="102">
        <f t="shared" si="351"/>
        <v>0</v>
      </c>
      <c r="BD274" s="94"/>
      <c r="BE274" s="11"/>
      <c r="BF274" s="11"/>
      <c r="BG274" s="11"/>
      <c r="BH274" s="11"/>
      <c r="BI274" s="104"/>
      <c r="BJ274" s="106">
        <f t="shared" si="366"/>
        <v>0</v>
      </c>
      <c r="BK274" s="84">
        <f>SUMIF(наличие!E:E,E274,наличие!G:G)</f>
        <v>0</v>
      </c>
      <c r="BL274" s="85">
        <f t="shared" si="367"/>
        <v>0</v>
      </c>
      <c r="BM274" s="85">
        <f t="shared" si="368"/>
        <v>0</v>
      </c>
      <c r="BN274" s="111">
        <f>SUMIF(BP:BP,E274,BW:BW)</f>
        <v>0</v>
      </c>
    </row>
    <row r="275" spans="1:66" s="10" customFormat="1" ht="144" customHeight="1" x14ac:dyDescent="0.25">
      <c r="A275" s="11">
        <v>272</v>
      </c>
      <c r="B275" s="11" t="s">
        <v>3427</v>
      </c>
      <c r="C275" s="11" t="s">
        <v>4145</v>
      </c>
      <c r="D275" s="107" t="s">
        <v>4232</v>
      </c>
      <c r="E275" s="108" t="s">
        <v>4339</v>
      </c>
      <c r="F275" s="109" t="s">
        <v>4434</v>
      </c>
      <c r="G275" s="11" t="s">
        <v>4778</v>
      </c>
      <c r="H275" s="29"/>
      <c r="I275" s="15"/>
      <c r="J275" s="44">
        <v>68.5</v>
      </c>
      <c r="K275" s="64">
        <f t="shared" si="370"/>
        <v>78.774999999999991</v>
      </c>
      <c r="L275" s="123">
        <f>SUMIF(price!A:A,E275,price!D:D)</f>
        <v>0</v>
      </c>
      <c r="M275" s="124"/>
      <c r="N275" s="20">
        <f t="shared" si="352"/>
        <v>0</v>
      </c>
      <c r="O275" s="16">
        <f t="shared" si="353"/>
        <v>-1</v>
      </c>
      <c r="P275" s="116">
        <f t="shared" si="354"/>
        <v>0</v>
      </c>
      <c r="Q275" s="21">
        <f t="shared" si="355"/>
        <v>0</v>
      </c>
      <c r="R275" s="16">
        <f t="shared" si="356"/>
        <v>-1</v>
      </c>
      <c r="S275" s="22">
        <f t="shared" si="357"/>
        <v>0</v>
      </c>
      <c r="T275" s="27">
        <v>1768</v>
      </c>
      <c r="U275" s="21">
        <f t="shared" si="358"/>
        <v>0</v>
      </c>
      <c r="V275" s="189">
        <f t="shared" si="359"/>
        <v>-1</v>
      </c>
      <c r="W275" s="196" t="s">
        <v>4</v>
      </c>
      <c r="X275" s="191" t="s">
        <v>4451</v>
      </c>
      <c r="Y275" s="191" t="s">
        <v>4451</v>
      </c>
      <c r="Z275" s="191" t="s">
        <v>4451</v>
      </c>
      <c r="AA275" s="191" t="s">
        <v>4451</v>
      </c>
      <c r="AB275" s="197" t="s">
        <v>4</v>
      </c>
      <c r="AC275" s="190">
        <f t="shared" si="360"/>
        <v>0</v>
      </c>
      <c r="AD275" s="73">
        <f t="shared" si="345"/>
        <v>0</v>
      </c>
      <c r="AF275" s="7" t="s">
        <v>4</v>
      </c>
      <c r="AG275" s="8" t="e">
        <f t="shared" si="371"/>
        <v>#VALUE!</v>
      </c>
      <c r="AH275" s="8" t="e">
        <f t="shared" si="372"/>
        <v>#VALUE!</v>
      </c>
      <c r="AI275" s="8" t="e">
        <f t="shared" si="373"/>
        <v>#VALUE!</v>
      </c>
      <c r="AJ275" s="8" t="e">
        <f t="shared" si="374"/>
        <v>#VALUE!</v>
      </c>
      <c r="AK275" s="9" t="s">
        <v>4</v>
      </c>
      <c r="AL275" s="7" t="e">
        <f t="shared" si="362"/>
        <v>#VALUE!</v>
      </c>
      <c r="AM275" s="99" t="e">
        <f t="shared" si="363"/>
        <v>#VALUE!</v>
      </c>
      <c r="AN275" s="7" t="s">
        <v>4</v>
      </c>
      <c r="AO275" s="8">
        <v>0</v>
      </c>
      <c r="AP275" s="8">
        <v>0</v>
      </c>
      <c r="AQ275" s="8">
        <v>0</v>
      </c>
      <c r="AR275" s="8">
        <v>0</v>
      </c>
      <c r="AS275" s="9" t="s">
        <v>4</v>
      </c>
      <c r="AT275" s="72">
        <f t="shared" si="364"/>
        <v>0</v>
      </c>
      <c r="AU275" s="99">
        <f t="shared" si="346"/>
        <v>0</v>
      </c>
      <c r="AV275" s="7" t="s">
        <v>4</v>
      </c>
      <c r="AW275" s="8">
        <v>0</v>
      </c>
      <c r="AX275" s="8">
        <v>0</v>
      </c>
      <c r="AY275" s="8">
        <v>0</v>
      </c>
      <c r="AZ275" s="8">
        <v>0</v>
      </c>
      <c r="BA275" s="9" t="s">
        <v>4</v>
      </c>
      <c r="BB275" s="72">
        <f t="shared" si="365"/>
        <v>0</v>
      </c>
      <c r="BC275" s="102">
        <f t="shared" si="351"/>
        <v>0</v>
      </c>
      <c r="BD275" s="94"/>
      <c r="BE275" s="11"/>
      <c r="BF275" s="11"/>
      <c r="BG275" s="11">
        <v>4</v>
      </c>
      <c r="BH275" s="11">
        <v>1</v>
      </c>
      <c r="BI275" s="104"/>
      <c r="BJ275" s="106">
        <f t="shared" si="366"/>
        <v>5</v>
      </c>
      <c r="BK275" s="84">
        <f>SUMIF(наличие!E:E,E275,наличие!G:G)</f>
        <v>0</v>
      </c>
      <c r="BL275" s="85">
        <f t="shared" si="367"/>
        <v>0</v>
      </c>
      <c r="BM275" s="85">
        <f t="shared" si="368"/>
        <v>0</v>
      </c>
      <c r="BN275" s="111">
        <f>SUMIF(BP:BP,E275,BW:BW)</f>
        <v>0</v>
      </c>
    </row>
    <row r="276" spans="1:66" s="10" customFormat="1" ht="144" customHeight="1" x14ac:dyDescent="0.25">
      <c r="A276" s="11">
        <v>273</v>
      </c>
      <c r="B276" s="11" t="s">
        <v>3427</v>
      </c>
      <c r="C276" s="11" t="s">
        <v>4145</v>
      </c>
      <c r="D276" s="107" t="s">
        <v>4232</v>
      </c>
      <c r="E276" s="108" t="s">
        <v>4339</v>
      </c>
      <c r="F276" s="109" t="s">
        <v>4435</v>
      </c>
      <c r="G276" s="11" t="s">
        <v>4779</v>
      </c>
      <c r="H276" s="29"/>
      <c r="I276" s="15"/>
      <c r="J276" s="44">
        <v>68.5</v>
      </c>
      <c r="K276" s="64">
        <f t="shared" si="370"/>
        <v>78.774999999999991</v>
      </c>
      <c r="L276" s="123">
        <f>SUMIF(price!A:A,E276,price!D:D)</f>
        <v>0</v>
      </c>
      <c r="M276" s="124"/>
      <c r="N276" s="20">
        <f t="shared" si="352"/>
        <v>0</v>
      </c>
      <c r="O276" s="16">
        <f t="shared" si="353"/>
        <v>-1</v>
      </c>
      <c r="P276" s="116">
        <f t="shared" si="354"/>
        <v>0</v>
      </c>
      <c r="Q276" s="21">
        <f t="shared" si="355"/>
        <v>0</v>
      </c>
      <c r="R276" s="16">
        <f t="shared" si="356"/>
        <v>-1</v>
      </c>
      <c r="S276" s="22">
        <f t="shared" si="357"/>
        <v>0</v>
      </c>
      <c r="T276" s="27">
        <v>1768</v>
      </c>
      <c r="U276" s="21">
        <f t="shared" si="358"/>
        <v>0</v>
      </c>
      <c r="V276" s="189">
        <f t="shared" si="359"/>
        <v>-1</v>
      </c>
      <c r="W276" s="196" t="s">
        <v>4</v>
      </c>
      <c r="X276" s="191" t="s">
        <v>4451</v>
      </c>
      <c r="Y276" s="191" t="s">
        <v>4451</v>
      </c>
      <c r="Z276" s="191" t="s">
        <v>4451</v>
      </c>
      <c r="AA276" s="191" t="s">
        <v>4451</v>
      </c>
      <c r="AB276" s="197" t="s">
        <v>4</v>
      </c>
      <c r="AC276" s="190">
        <f t="shared" si="360"/>
        <v>0</v>
      </c>
      <c r="AD276" s="73">
        <f t="shared" si="345"/>
        <v>0</v>
      </c>
      <c r="AF276" s="7" t="s">
        <v>4</v>
      </c>
      <c r="AG276" s="8" t="e">
        <f t="shared" si="371"/>
        <v>#VALUE!</v>
      </c>
      <c r="AH276" s="8" t="e">
        <f t="shared" si="372"/>
        <v>#VALUE!</v>
      </c>
      <c r="AI276" s="8" t="e">
        <f t="shared" si="373"/>
        <v>#VALUE!</v>
      </c>
      <c r="AJ276" s="8" t="e">
        <f t="shared" si="374"/>
        <v>#VALUE!</v>
      </c>
      <c r="AK276" s="9" t="s">
        <v>4</v>
      </c>
      <c r="AL276" s="7" t="e">
        <f t="shared" si="362"/>
        <v>#VALUE!</v>
      </c>
      <c r="AM276" s="99" t="e">
        <f t="shared" si="363"/>
        <v>#VALUE!</v>
      </c>
      <c r="AN276" s="7" t="s">
        <v>4</v>
      </c>
      <c r="AO276" s="8">
        <v>0</v>
      </c>
      <c r="AP276" s="8">
        <v>0</v>
      </c>
      <c r="AQ276" s="8">
        <v>0</v>
      </c>
      <c r="AR276" s="8">
        <v>0</v>
      </c>
      <c r="AS276" s="9" t="s">
        <v>4</v>
      </c>
      <c r="AT276" s="72">
        <f t="shared" si="364"/>
        <v>0</v>
      </c>
      <c r="AU276" s="99">
        <f t="shared" si="346"/>
        <v>0</v>
      </c>
      <c r="AV276" s="7" t="s">
        <v>4</v>
      </c>
      <c r="AW276" s="8">
        <v>0</v>
      </c>
      <c r="AX276" s="8">
        <v>0</v>
      </c>
      <c r="AY276" s="8">
        <v>0</v>
      </c>
      <c r="AZ276" s="8">
        <v>0</v>
      </c>
      <c r="BA276" s="9" t="s">
        <v>4</v>
      </c>
      <c r="BB276" s="72">
        <f t="shared" si="365"/>
        <v>0</v>
      </c>
      <c r="BC276" s="102">
        <f t="shared" si="351"/>
        <v>0</v>
      </c>
      <c r="BD276" s="94"/>
      <c r="BE276" s="11"/>
      <c r="BF276" s="11"/>
      <c r="BG276" s="11"/>
      <c r="BH276" s="11">
        <v>1</v>
      </c>
      <c r="BI276" s="104"/>
      <c r="BJ276" s="106">
        <f t="shared" si="366"/>
        <v>1</v>
      </c>
      <c r="BK276" s="84">
        <f>SUMIF(наличие!E:E,E276,наличие!G:G)</f>
        <v>0</v>
      </c>
      <c r="BL276" s="85">
        <f t="shared" si="367"/>
        <v>0</v>
      </c>
      <c r="BM276" s="85">
        <f t="shared" si="368"/>
        <v>0</v>
      </c>
      <c r="BN276" s="111">
        <f>SUMIF(BP:BP,E276,BW:BW)</f>
        <v>0</v>
      </c>
    </row>
    <row r="277" spans="1:66" s="10" customFormat="1" ht="144" customHeight="1" x14ac:dyDescent="0.25">
      <c r="A277" s="11">
        <v>274</v>
      </c>
      <c r="B277" s="11" t="s">
        <v>3427</v>
      </c>
      <c r="C277" s="11" t="s">
        <v>4146</v>
      </c>
      <c r="D277" s="107" t="s">
        <v>4233</v>
      </c>
      <c r="E277" s="108" t="s">
        <v>4340</v>
      </c>
      <c r="F277" s="109" t="s">
        <v>4373</v>
      </c>
      <c r="G277" s="11" t="s">
        <v>4780</v>
      </c>
      <c r="H277" s="29"/>
      <c r="I277" s="14"/>
      <c r="J277" s="44">
        <v>77.3</v>
      </c>
      <c r="K277" s="64">
        <f t="shared" si="370"/>
        <v>88.894999999999996</v>
      </c>
      <c r="L277" s="123">
        <f>SUMIF(price!A:A,E277,price!D:D)</f>
        <v>0</v>
      </c>
      <c r="M277" s="124"/>
      <c r="N277" s="20">
        <f t="shared" si="352"/>
        <v>0</v>
      </c>
      <c r="O277" s="16">
        <f t="shared" si="353"/>
        <v>-1</v>
      </c>
      <c r="P277" s="116">
        <f t="shared" si="354"/>
        <v>0</v>
      </c>
      <c r="Q277" s="21">
        <f t="shared" si="355"/>
        <v>0</v>
      </c>
      <c r="R277" s="16">
        <f t="shared" si="356"/>
        <v>-1</v>
      </c>
      <c r="S277" s="22">
        <f t="shared" si="357"/>
        <v>0</v>
      </c>
      <c r="T277" s="27"/>
      <c r="U277" s="21">
        <f t="shared" si="358"/>
        <v>0</v>
      </c>
      <c r="V277" s="189">
        <f t="shared" si="359"/>
        <v>-1</v>
      </c>
      <c r="W277" s="196" t="s">
        <v>4</v>
      </c>
      <c r="X277" s="191" t="s">
        <v>4451</v>
      </c>
      <c r="Y277" s="191" t="s">
        <v>4451</v>
      </c>
      <c r="Z277" s="191" t="s">
        <v>4451</v>
      </c>
      <c r="AA277" s="191" t="s">
        <v>4451</v>
      </c>
      <c r="AB277" s="197" t="s">
        <v>4</v>
      </c>
      <c r="AC277" s="190">
        <f t="shared" si="360"/>
        <v>0</v>
      </c>
      <c r="AD277" s="73">
        <f t="shared" si="345"/>
        <v>0</v>
      </c>
      <c r="AF277" s="7" t="s">
        <v>4</v>
      </c>
      <c r="AG277" s="8" t="e">
        <f t="shared" si="371"/>
        <v>#VALUE!</v>
      </c>
      <c r="AH277" s="8" t="e">
        <f t="shared" si="372"/>
        <v>#VALUE!</v>
      </c>
      <c r="AI277" s="8" t="e">
        <f t="shared" si="373"/>
        <v>#VALUE!</v>
      </c>
      <c r="AJ277" s="8" t="e">
        <f t="shared" si="374"/>
        <v>#VALUE!</v>
      </c>
      <c r="AK277" s="9" t="s">
        <v>4</v>
      </c>
      <c r="AL277" s="7" t="e">
        <f t="shared" si="362"/>
        <v>#VALUE!</v>
      </c>
      <c r="AM277" s="99" t="e">
        <f t="shared" si="363"/>
        <v>#VALUE!</v>
      </c>
      <c r="AN277" s="7" t="s">
        <v>4</v>
      </c>
      <c r="AO277" s="8">
        <v>0</v>
      </c>
      <c r="AP277" s="8">
        <v>0</v>
      </c>
      <c r="AQ277" s="8">
        <v>0</v>
      </c>
      <c r="AR277" s="8">
        <v>0</v>
      </c>
      <c r="AS277" s="9" t="s">
        <v>4</v>
      </c>
      <c r="AT277" s="72">
        <f t="shared" si="364"/>
        <v>0</v>
      </c>
      <c r="AU277" s="99">
        <f t="shared" si="346"/>
        <v>0</v>
      </c>
      <c r="AV277" s="7" t="s">
        <v>4</v>
      </c>
      <c r="AW277" s="8">
        <v>0</v>
      </c>
      <c r="AX277" s="8">
        <v>0</v>
      </c>
      <c r="AY277" s="8">
        <v>0</v>
      </c>
      <c r="AZ277" s="8">
        <v>0</v>
      </c>
      <c r="BA277" s="9" t="s">
        <v>4</v>
      </c>
      <c r="BB277" s="72">
        <f t="shared" si="365"/>
        <v>0</v>
      </c>
      <c r="BC277" s="102">
        <f t="shared" si="351"/>
        <v>0</v>
      </c>
      <c r="BD277" s="94"/>
      <c r="BE277" s="11"/>
      <c r="BF277" s="11"/>
      <c r="BG277" s="11"/>
      <c r="BH277" s="11"/>
      <c r="BI277" s="104"/>
      <c r="BJ277" s="106">
        <f t="shared" si="366"/>
        <v>0</v>
      </c>
      <c r="BK277" s="84">
        <f>SUMIF(наличие!E:E,E277,наличие!G:G)</f>
        <v>0</v>
      </c>
      <c r="BL277" s="85">
        <f t="shared" si="367"/>
        <v>0</v>
      </c>
      <c r="BM277" s="85">
        <f t="shared" si="368"/>
        <v>0</v>
      </c>
      <c r="BN277" s="111">
        <f>SUMIF(BP:BP,E277,BW:BW)</f>
        <v>0</v>
      </c>
    </row>
    <row r="278" spans="1:66" s="10" customFormat="1" ht="144" customHeight="1" x14ac:dyDescent="0.25">
      <c r="A278" s="11">
        <v>275</v>
      </c>
      <c r="B278" s="11" t="s">
        <v>3427</v>
      </c>
      <c r="C278" s="11" t="s">
        <v>4147</v>
      </c>
      <c r="D278" s="107" t="s">
        <v>4234</v>
      </c>
      <c r="E278" s="108" t="s">
        <v>4341</v>
      </c>
      <c r="F278" s="109" t="s">
        <v>4436</v>
      </c>
      <c r="G278" s="11" t="s">
        <v>4728</v>
      </c>
      <c r="H278" s="29"/>
      <c r="I278" s="14"/>
      <c r="J278" s="44">
        <v>66.95</v>
      </c>
      <c r="K278" s="64">
        <f t="shared" si="370"/>
        <v>76.992499999999993</v>
      </c>
      <c r="L278" s="123">
        <f>SUMIF(price!A:A,E278,price!D:D)</f>
        <v>0</v>
      </c>
      <c r="M278" s="124"/>
      <c r="N278" s="20">
        <f t="shared" si="352"/>
        <v>0</v>
      </c>
      <c r="O278" s="16">
        <f t="shared" si="353"/>
        <v>-1</v>
      </c>
      <c r="P278" s="116">
        <f t="shared" si="354"/>
        <v>0</v>
      </c>
      <c r="Q278" s="21">
        <f t="shared" si="355"/>
        <v>0</v>
      </c>
      <c r="R278" s="16">
        <f t="shared" si="356"/>
        <v>-1</v>
      </c>
      <c r="S278" s="22">
        <f t="shared" si="357"/>
        <v>0</v>
      </c>
      <c r="T278" s="27"/>
      <c r="U278" s="21">
        <f t="shared" si="358"/>
        <v>0</v>
      </c>
      <c r="V278" s="189">
        <f t="shared" si="359"/>
        <v>-1</v>
      </c>
      <c r="W278" s="196" t="s">
        <v>4</v>
      </c>
      <c r="X278" s="191" t="s">
        <v>4451</v>
      </c>
      <c r="Y278" s="191" t="s">
        <v>4451</v>
      </c>
      <c r="Z278" s="191" t="s">
        <v>4451</v>
      </c>
      <c r="AA278" s="191" t="s">
        <v>4451</v>
      </c>
      <c r="AB278" s="197" t="s">
        <v>4</v>
      </c>
      <c r="AC278" s="190">
        <f t="shared" si="360"/>
        <v>0</v>
      </c>
      <c r="AD278" s="73">
        <f t="shared" si="345"/>
        <v>0</v>
      </c>
      <c r="AF278" s="7" t="s">
        <v>4</v>
      </c>
      <c r="AG278" s="8" t="e">
        <f t="shared" si="371"/>
        <v>#VALUE!</v>
      </c>
      <c r="AH278" s="8" t="e">
        <f t="shared" si="372"/>
        <v>#VALUE!</v>
      </c>
      <c r="AI278" s="8" t="e">
        <f t="shared" si="373"/>
        <v>#VALUE!</v>
      </c>
      <c r="AJ278" s="8" t="e">
        <f t="shared" si="374"/>
        <v>#VALUE!</v>
      </c>
      <c r="AK278" s="9" t="s">
        <v>4</v>
      </c>
      <c r="AL278" s="7" t="e">
        <f t="shared" si="362"/>
        <v>#VALUE!</v>
      </c>
      <c r="AM278" s="99" t="e">
        <f t="shared" si="363"/>
        <v>#VALUE!</v>
      </c>
      <c r="AN278" s="7" t="s">
        <v>4</v>
      </c>
      <c r="AO278" s="8">
        <v>0</v>
      </c>
      <c r="AP278" s="8">
        <v>1</v>
      </c>
      <c r="AQ278" s="8">
        <v>1</v>
      </c>
      <c r="AR278" s="8">
        <v>0</v>
      </c>
      <c r="AS278" s="9" t="s">
        <v>4</v>
      </c>
      <c r="AT278" s="72">
        <f t="shared" si="364"/>
        <v>2</v>
      </c>
      <c r="AU278" s="99">
        <f t="shared" si="346"/>
        <v>133.9</v>
      </c>
      <c r="AV278" s="7" t="s">
        <v>4</v>
      </c>
      <c r="AW278" s="8">
        <v>0</v>
      </c>
      <c r="AX278" s="8">
        <v>1</v>
      </c>
      <c r="AY278" s="8">
        <v>1</v>
      </c>
      <c r="AZ278" s="8">
        <v>0</v>
      </c>
      <c r="BA278" s="9" t="s">
        <v>4</v>
      </c>
      <c r="BB278" s="72">
        <f t="shared" si="365"/>
        <v>2</v>
      </c>
      <c r="BC278" s="102">
        <f t="shared" si="351"/>
        <v>133.9</v>
      </c>
      <c r="BD278" s="94"/>
      <c r="BE278" s="11"/>
      <c r="BF278" s="11"/>
      <c r="BG278" s="11"/>
      <c r="BH278" s="11"/>
      <c r="BI278" s="104"/>
      <c r="BJ278" s="106">
        <f t="shared" si="366"/>
        <v>0</v>
      </c>
      <c r="BK278" s="84">
        <f>SUMIF(наличие!E:E,E278,наличие!G:G)</f>
        <v>0</v>
      </c>
      <c r="BL278" s="85">
        <f t="shared" si="367"/>
        <v>0</v>
      </c>
      <c r="BM278" s="85">
        <f t="shared" si="368"/>
        <v>0</v>
      </c>
      <c r="BN278" s="111">
        <f>SUMIF(BP:BP,E278,BW:BW)</f>
        <v>0</v>
      </c>
    </row>
    <row r="279" spans="1:66" s="10" customFormat="1" ht="89.85" customHeight="1" x14ac:dyDescent="0.25">
      <c r="A279" s="11">
        <v>276</v>
      </c>
      <c r="B279" s="11" t="s">
        <v>3427</v>
      </c>
      <c r="C279" s="11" t="s">
        <v>4147</v>
      </c>
      <c r="D279" s="107" t="s">
        <v>4234</v>
      </c>
      <c r="E279" s="108" t="s">
        <v>4341</v>
      </c>
      <c r="F279" s="109" t="s">
        <v>4437</v>
      </c>
      <c r="G279" s="11" t="s">
        <v>4729</v>
      </c>
      <c r="H279" s="29"/>
      <c r="I279" s="14"/>
      <c r="J279" s="44">
        <v>66.95</v>
      </c>
      <c r="K279" s="64">
        <f t="shared" si="370"/>
        <v>76.992499999999993</v>
      </c>
      <c r="L279" s="123">
        <f>SUMIF(price!A:A,E279,price!D:D)</f>
        <v>0</v>
      </c>
      <c r="M279" s="124"/>
      <c r="N279" s="20">
        <f t="shared" si="352"/>
        <v>0</v>
      </c>
      <c r="O279" s="16">
        <f t="shared" si="353"/>
        <v>-1</v>
      </c>
      <c r="P279" s="116">
        <f t="shared" si="354"/>
        <v>0</v>
      </c>
      <c r="Q279" s="21">
        <f t="shared" si="355"/>
        <v>0</v>
      </c>
      <c r="R279" s="16">
        <f t="shared" si="356"/>
        <v>-1</v>
      </c>
      <c r="S279" s="22">
        <f t="shared" si="357"/>
        <v>0</v>
      </c>
      <c r="T279" s="27"/>
      <c r="U279" s="21">
        <f t="shared" si="358"/>
        <v>0</v>
      </c>
      <c r="V279" s="189">
        <f t="shared" si="359"/>
        <v>-1</v>
      </c>
      <c r="W279" s="196" t="s">
        <v>4</v>
      </c>
      <c r="X279" s="191" t="s">
        <v>4451</v>
      </c>
      <c r="Y279" s="191" t="s">
        <v>4451</v>
      </c>
      <c r="Z279" s="191" t="s">
        <v>4451</v>
      </c>
      <c r="AA279" s="191" t="s">
        <v>4451</v>
      </c>
      <c r="AB279" s="197" t="s">
        <v>4</v>
      </c>
      <c r="AC279" s="190">
        <f t="shared" si="360"/>
        <v>0</v>
      </c>
      <c r="AD279" s="73">
        <f t="shared" si="345"/>
        <v>0</v>
      </c>
      <c r="AF279" s="7" t="s">
        <v>4</v>
      </c>
      <c r="AG279" s="8" t="e">
        <f t="shared" si="371"/>
        <v>#VALUE!</v>
      </c>
      <c r="AH279" s="8" t="e">
        <f t="shared" si="372"/>
        <v>#VALUE!</v>
      </c>
      <c r="AI279" s="8" t="e">
        <f t="shared" si="373"/>
        <v>#VALUE!</v>
      </c>
      <c r="AJ279" s="8" t="e">
        <f t="shared" si="374"/>
        <v>#VALUE!</v>
      </c>
      <c r="AK279" s="9" t="s">
        <v>4</v>
      </c>
      <c r="AL279" s="7" t="e">
        <f t="shared" si="362"/>
        <v>#VALUE!</v>
      </c>
      <c r="AM279" s="99" t="e">
        <f t="shared" si="363"/>
        <v>#VALUE!</v>
      </c>
      <c r="AN279" s="7" t="s">
        <v>4</v>
      </c>
      <c r="AO279" s="8">
        <v>0</v>
      </c>
      <c r="AP279" s="8">
        <v>1</v>
      </c>
      <c r="AQ279" s="8">
        <v>1</v>
      </c>
      <c r="AR279" s="8">
        <v>0</v>
      </c>
      <c r="AS279" s="9" t="s">
        <v>4</v>
      </c>
      <c r="AT279" s="72">
        <f t="shared" si="364"/>
        <v>2</v>
      </c>
      <c r="AU279" s="99">
        <f t="shared" si="346"/>
        <v>133.9</v>
      </c>
      <c r="AV279" s="7" t="s">
        <v>4</v>
      </c>
      <c r="AW279" s="8">
        <v>0</v>
      </c>
      <c r="AX279" s="8">
        <v>1</v>
      </c>
      <c r="AY279" s="8">
        <v>1</v>
      </c>
      <c r="AZ279" s="8">
        <v>0</v>
      </c>
      <c r="BA279" s="9" t="s">
        <v>4</v>
      </c>
      <c r="BB279" s="72">
        <f t="shared" si="365"/>
        <v>2</v>
      </c>
      <c r="BC279" s="102">
        <f t="shared" si="351"/>
        <v>133.9</v>
      </c>
      <c r="BD279" s="94"/>
      <c r="BE279" s="11"/>
      <c r="BF279" s="11"/>
      <c r="BG279" s="11">
        <v>1</v>
      </c>
      <c r="BH279" s="11"/>
      <c r="BI279" s="104"/>
      <c r="BJ279" s="106">
        <f t="shared" si="366"/>
        <v>1</v>
      </c>
      <c r="BK279" s="84">
        <f>SUMIF(наличие!E:E,E279,наличие!G:G)</f>
        <v>0</v>
      </c>
      <c r="BL279" s="85">
        <f t="shared" si="367"/>
        <v>0</v>
      </c>
      <c r="BM279" s="85">
        <f t="shared" si="368"/>
        <v>0</v>
      </c>
      <c r="BN279" s="111">
        <f>SUMIF(BP:BP,E279,BW:BW)</f>
        <v>0</v>
      </c>
    </row>
    <row r="280" spans="1:66" s="10" customFormat="1" ht="144" customHeight="1" x14ac:dyDescent="0.25">
      <c r="A280" s="11">
        <v>277</v>
      </c>
      <c r="B280" s="11" t="s">
        <v>3427</v>
      </c>
      <c r="C280" s="11" t="s">
        <v>4147</v>
      </c>
      <c r="D280" s="107" t="s">
        <v>4234</v>
      </c>
      <c r="E280" s="108" t="s">
        <v>4341</v>
      </c>
      <c r="F280" s="109" t="s">
        <v>4438</v>
      </c>
      <c r="G280" s="11" t="s">
        <v>4730</v>
      </c>
      <c r="H280" s="29"/>
      <c r="I280" s="15"/>
      <c r="J280" s="44">
        <v>66.95</v>
      </c>
      <c r="K280" s="64">
        <f t="shared" si="370"/>
        <v>76.992499999999993</v>
      </c>
      <c r="L280" s="123">
        <f>SUMIF(price!A:A,E280,price!D:D)</f>
        <v>0</v>
      </c>
      <c r="M280" s="124"/>
      <c r="N280" s="20">
        <f t="shared" si="352"/>
        <v>0</v>
      </c>
      <c r="O280" s="16">
        <f t="shared" si="353"/>
        <v>-1</v>
      </c>
      <c r="P280" s="116">
        <f t="shared" si="354"/>
        <v>0</v>
      </c>
      <c r="Q280" s="21">
        <f t="shared" si="355"/>
        <v>0</v>
      </c>
      <c r="R280" s="16">
        <f t="shared" si="356"/>
        <v>-1</v>
      </c>
      <c r="S280" s="22">
        <f t="shared" si="357"/>
        <v>0</v>
      </c>
      <c r="T280" s="27">
        <v>1768</v>
      </c>
      <c r="U280" s="21">
        <f t="shared" si="358"/>
        <v>0</v>
      </c>
      <c r="V280" s="189">
        <f t="shared" si="359"/>
        <v>-1</v>
      </c>
      <c r="W280" s="196" t="s">
        <v>4</v>
      </c>
      <c r="X280" s="191" t="s">
        <v>4451</v>
      </c>
      <c r="Y280" s="191" t="s">
        <v>4451</v>
      </c>
      <c r="Z280" s="191" t="s">
        <v>4451</v>
      </c>
      <c r="AA280" s="191" t="s">
        <v>4451</v>
      </c>
      <c r="AB280" s="197" t="s">
        <v>4</v>
      </c>
      <c r="AC280" s="190">
        <f t="shared" si="360"/>
        <v>0</v>
      </c>
      <c r="AD280" s="73">
        <f t="shared" si="345"/>
        <v>0</v>
      </c>
      <c r="AF280" s="7" t="s">
        <v>4</v>
      </c>
      <c r="AG280" s="8" t="e">
        <f t="shared" si="371"/>
        <v>#VALUE!</v>
      </c>
      <c r="AH280" s="8" t="e">
        <f t="shared" si="372"/>
        <v>#VALUE!</v>
      </c>
      <c r="AI280" s="8" t="e">
        <f t="shared" si="373"/>
        <v>#VALUE!</v>
      </c>
      <c r="AJ280" s="8" t="e">
        <f t="shared" si="374"/>
        <v>#VALUE!</v>
      </c>
      <c r="AK280" s="9" t="s">
        <v>4</v>
      </c>
      <c r="AL280" s="7" t="e">
        <f t="shared" si="362"/>
        <v>#VALUE!</v>
      </c>
      <c r="AM280" s="99" t="e">
        <f t="shared" si="363"/>
        <v>#VALUE!</v>
      </c>
      <c r="AN280" s="7" t="s">
        <v>4</v>
      </c>
      <c r="AO280" s="8">
        <v>0</v>
      </c>
      <c r="AP280" s="8">
        <v>0</v>
      </c>
      <c r="AQ280" s="8">
        <v>0</v>
      </c>
      <c r="AR280" s="8">
        <v>0</v>
      </c>
      <c r="AS280" s="9" t="s">
        <v>4</v>
      </c>
      <c r="AT280" s="72">
        <f t="shared" si="364"/>
        <v>0</v>
      </c>
      <c r="AU280" s="99">
        <f t="shared" si="346"/>
        <v>0</v>
      </c>
      <c r="AV280" s="7" t="s">
        <v>4</v>
      </c>
      <c r="AW280" s="8">
        <v>0</v>
      </c>
      <c r="AX280" s="8">
        <v>0</v>
      </c>
      <c r="AY280" s="8">
        <v>0</v>
      </c>
      <c r="AZ280" s="8">
        <v>0</v>
      </c>
      <c r="BA280" s="9" t="s">
        <v>4</v>
      </c>
      <c r="BB280" s="72">
        <f t="shared" si="365"/>
        <v>0</v>
      </c>
      <c r="BC280" s="102">
        <f t="shared" si="351"/>
        <v>0</v>
      </c>
      <c r="BD280" s="94"/>
      <c r="BE280" s="11"/>
      <c r="BF280" s="11">
        <v>1</v>
      </c>
      <c r="BG280" s="11"/>
      <c r="BH280" s="11"/>
      <c r="BI280" s="104"/>
      <c r="BJ280" s="106">
        <f t="shared" si="366"/>
        <v>1</v>
      </c>
      <c r="BK280" s="84">
        <f>SUMIF(наличие!E:E,E280,наличие!G:G)</f>
        <v>0</v>
      </c>
      <c r="BL280" s="85">
        <f t="shared" si="367"/>
        <v>0</v>
      </c>
      <c r="BM280" s="85">
        <f t="shared" si="368"/>
        <v>0</v>
      </c>
      <c r="BN280" s="111">
        <f>SUMIF(BP:BP,E280,BW:BW)</f>
        <v>0</v>
      </c>
    </row>
    <row r="281" spans="1:66" s="10" customFormat="1" ht="144" customHeight="1" x14ac:dyDescent="0.25">
      <c r="A281" s="11">
        <v>278</v>
      </c>
      <c r="B281" s="11" t="s">
        <v>3427</v>
      </c>
      <c r="C281" s="11" t="s">
        <v>4147</v>
      </c>
      <c r="D281" s="107" t="s">
        <v>4234</v>
      </c>
      <c r="E281" s="108" t="s">
        <v>4341</v>
      </c>
      <c r="F281" s="109" t="s">
        <v>4439</v>
      </c>
      <c r="G281" s="11" t="s">
        <v>4731</v>
      </c>
      <c r="H281" s="29"/>
      <c r="I281" s="14"/>
      <c r="J281" s="44">
        <v>66.95</v>
      </c>
      <c r="K281" s="64">
        <f t="shared" si="370"/>
        <v>76.992499999999993</v>
      </c>
      <c r="L281" s="123">
        <f>SUMIF(price!A:A,E281,price!D:D)</f>
        <v>0</v>
      </c>
      <c r="M281" s="124"/>
      <c r="N281" s="20">
        <f t="shared" ref="N281:N289" si="375">M281*$K$1</f>
        <v>0</v>
      </c>
      <c r="O281" s="16">
        <f t="shared" ref="O281:O289" si="376">(M281-K281)/K281</f>
        <v>-1</v>
      </c>
      <c r="P281" s="116">
        <f t="shared" ref="P281:P289" si="377">ROUND(M281*0.55,1)</f>
        <v>0</v>
      </c>
      <c r="Q281" s="21">
        <f t="shared" ref="Q281:Q289" si="378">P281*$I$1</f>
        <v>0</v>
      </c>
      <c r="R281" s="16">
        <f t="shared" ref="R281:R289" si="379">(P281-K281)/K281</f>
        <v>-1</v>
      </c>
      <c r="S281" s="22">
        <f t="shared" ref="S281:S289" si="380">ROUND(P281*0.8,1)</f>
        <v>0</v>
      </c>
      <c r="T281" s="27"/>
      <c r="U281" s="21">
        <f t="shared" ref="U281:U289" si="381">S281*$I$1</f>
        <v>0</v>
      </c>
      <c r="V281" s="189">
        <f t="shared" ref="V281:V289" si="382">(S281-K281)/K281</f>
        <v>-1</v>
      </c>
      <c r="W281" s="196" t="s">
        <v>4</v>
      </c>
      <c r="X281" s="191" t="s">
        <v>4451</v>
      </c>
      <c r="Y281" s="191" t="s">
        <v>4451</v>
      </c>
      <c r="Z281" s="191" t="s">
        <v>4451</v>
      </c>
      <c r="AA281" s="191" t="s">
        <v>4451</v>
      </c>
      <c r="AB281" s="197" t="s">
        <v>4</v>
      </c>
      <c r="AC281" s="190">
        <f t="shared" ref="AC281:AC289" si="383">SUM(W281:AB281)</f>
        <v>0</v>
      </c>
      <c r="AD281" s="73">
        <f t="shared" si="345"/>
        <v>0</v>
      </c>
      <c r="AF281" s="7" t="s">
        <v>4</v>
      </c>
      <c r="AG281" s="8" t="e">
        <f t="shared" ref="AG281:AG289" si="384">BE281+X281-AO281-AW281</f>
        <v>#VALUE!</v>
      </c>
      <c r="AH281" s="8" t="e">
        <f t="shared" ref="AH281:AH289" si="385">BF281+Y281-AP281-AX281</f>
        <v>#VALUE!</v>
      </c>
      <c r="AI281" s="8" t="e">
        <f t="shared" ref="AI281:AI289" si="386">BG281+Z281-AQ281-AY281</f>
        <v>#VALUE!</v>
      </c>
      <c r="AJ281" s="8" t="e">
        <f t="shared" ref="AJ281:AJ289" si="387">BH281+AA281-AR281-AZ281</f>
        <v>#VALUE!</v>
      </c>
      <c r="AK281" s="9" t="s">
        <v>4</v>
      </c>
      <c r="AL281" s="7" t="e">
        <f t="shared" ref="AL281:AL289" si="388">SUM(AF281:AK281)</f>
        <v>#VALUE!</v>
      </c>
      <c r="AM281" s="99" t="e">
        <f t="shared" ref="AM281:AM289" si="389">AL281*K281</f>
        <v>#VALUE!</v>
      </c>
      <c r="AN281" s="7" t="s">
        <v>4</v>
      </c>
      <c r="AO281" s="8">
        <v>0</v>
      </c>
      <c r="AP281" s="8">
        <v>0</v>
      </c>
      <c r="AQ281" s="8">
        <v>0</v>
      </c>
      <c r="AR281" s="8">
        <v>0</v>
      </c>
      <c r="AS281" s="9" t="s">
        <v>4</v>
      </c>
      <c r="AT281" s="72">
        <f t="shared" si="364"/>
        <v>0</v>
      </c>
      <c r="AU281" s="99">
        <f t="shared" si="346"/>
        <v>0</v>
      </c>
      <c r="AV281" s="7" t="s">
        <v>4</v>
      </c>
      <c r="AW281" s="8">
        <v>0</v>
      </c>
      <c r="AX281" s="8">
        <v>0</v>
      </c>
      <c r="AY281" s="8">
        <v>0</v>
      </c>
      <c r="AZ281" s="8">
        <v>0</v>
      </c>
      <c r="BA281" s="9" t="s">
        <v>4</v>
      </c>
      <c r="BB281" s="72">
        <f t="shared" ref="BB281:BB289" si="390">SUM(AV281:BA281)</f>
        <v>0</v>
      </c>
      <c r="BC281" s="102">
        <f t="shared" si="351"/>
        <v>0</v>
      </c>
      <c r="BD281" s="94"/>
      <c r="BE281" s="11"/>
      <c r="BF281" s="11"/>
      <c r="BG281" s="11"/>
      <c r="BH281" s="11"/>
      <c r="BI281" s="104"/>
      <c r="BJ281" s="106">
        <f t="shared" ref="BJ281:BJ289" si="391">SUM(BD281:BI281)</f>
        <v>0</v>
      </c>
      <c r="BK281" s="84">
        <f>SUMIF(наличие!E:E,E281,наличие!G:G)</f>
        <v>0</v>
      </c>
      <c r="BL281" s="85">
        <f t="shared" ref="BL281:BL289" si="392">AT281*N281</f>
        <v>0</v>
      </c>
      <c r="BM281" s="85">
        <f t="shared" ref="BM281:BM289" si="393">BB281*N281</f>
        <v>0</v>
      </c>
      <c r="BN281" s="111">
        <f>SUMIF(BP:BP,E281,BW:BW)</f>
        <v>0</v>
      </c>
    </row>
    <row r="282" spans="1:66" s="10" customFormat="1" ht="144" customHeight="1" x14ac:dyDescent="0.25">
      <c r="A282" s="11">
        <v>279</v>
      </c>
      <c r="B282" s="11" t="s">
        <v>3427</v>
      </c>
      <c r="C282" s="11" t="s">
        <v>4148</v>
      </c>
      <c r="D282" s="107" t="s">
        <v>4235</v>
      </c>
      <c r="E282" s="108" t="s">
        <v>4342</v>
      </c>
      <c r="F282" s="109" t="s">
        <v>4373</v>
      </c>
      <c r="G282" s="11" t="s">
        <v>4732</v>
      </c>
      <c r="H282" s="29"/>
      <c r="I282" s="14"/>
      <c r="J282" s="44">
        <v>74.760000000000005</v>
      </c>
      <c r="K282" s="64">
        <f t="shared" si="370"/>
        <v>85.974000000000004</v>
      </c>
      <c r="L282" s="123">
        <f>SUMIF(price!A:A,E282,price!D:D)</f>
        <v>0</v>
      </c>
      <c r="M282" s="124"/>
      <c r="N282" s="20">
        <f t="shared" si="375"/>
        <v>0</v>
      </c>
      <c r="O282" s="16">
        <f t="shared" si="376"/>
        <v>-1</v>
      </c>
      <c r="P282" s="116">
        <f t="shared" si="377"/>
        <v>0</v>
      </c>
      <c r="Q282" s="21">
        <f t="shared" si="378"/>
        <v>0</v>
      </c>
      <c r="R282" s="16">
        <f t="shared" si="379"/>
        <v>-1</v>
      </c>
      <c r="S282" s="22">
        <f t="shared" si="380"/>
        <v>0</v>
      </c>
      <c r="T282" s="27"/>
      <c r="U282" s="21">
        <f t="shared" si="381"/>
        <v>0</v>
      </c>
      <c r="V282" s="189">
        <f t="shared" si="382"/>
        <v>-1</v>
      </c>
      <c r="W282" s="196" t="s">
        <v>4</v>
      </c>
      <c r="X282" s="191" t="s">
        <v>4451</v>
      </c>
      <c r="Y282" s="191" t="s">
        <v>4451</v>
      </c>
      <c r="Z282" s="191" t="s">
        <v>4451</v>
      </c>
      <c r="AA282" s="191" t="s">
        <v>4451</v>
      </c>
      <c r="AB282" s="197" t="s">
        <v>4</v>
      </c>
      <c r="AC282" s="190">
        <f t="shared" si="383"/>
        <v>0</v>
      </c>
      <c r="AD282" s="73">
        <f t="shared" si="345"/>
        <v>0</v>
      </c>
      <c r="AF282" s="7" t="s">
        <v>4</v>
      </c>
      <c r="AG282" s="8" t="e">
        <f t="shared" si="384"/>
        <v>#VALUE!</v>
      </c>
      <c r="AH282" s="8" t="e">
        <f t="shared" si="385"/>
        <v>#VALUE!</v>
      </c>
      <c r="AI282" s="8" t="e">
        <f t="shared" si="386"/>
        <v>#VALUE!</v>
      </c>
      <c r="AJ282" s="8" t="e">
        <f t="shared" si="387"/>
        <v>#VALUE!</v>
      </c>
      <c r="AK282" s="9" t="s">
        <v>4</v>
      </c>
      <c r="AL282" s="7" t="e">
        <f t="shared" si="388"/>
        <v>#VALUE!</v>
      </c>
      <c r="AM282" s="99" t="e">
        <f t="shared" si="389"/>
        <v>#VALUE!</v>
      </c>
      <c r="AN282" s="7" t="s">
        <v>4</v>
      </c>
      <c r="AO282" s="8">
        <v>0</v>
      </c>
      <c r="AP282" s="8">
        <v>0</v>
      </c>
      <c r="AQ282" s="8">
        <v>0</v>
      </c>
      <c r="AR282" s="8">
        <v>0</v>
      </c>
      <c r="AS282" s="9" t="s">
        <v>4</v>
      </c>
      <c r="AT282" s="72">
        <f t="shared" si="364"/>
        <v>0</v>
      </c>
      <c r="AU282" s="99">
        <f t="shared" si="346"/>
        <v>0</v>
      </c>
      <c r="AV282" s="7" t="s">
        <v>4</v>
      </c>
      <c r="AW282" s="8">
        <v>0</v>
      </c>
      <c r="AX282" s="8">
        <v>0</v>
      </c>
      <c r="AY282" s="8">
        <v>0</v>
      </c>
      <c r="AZ282" s="8">
        <v>0</v>
      </c>
      <c r="BA282" s="9" t="s">
        <v>4</v>
      </c>
      <c r="BB282" s="72">
        <f t="shared" si="390"/>
        <v>0</v>
      </c>
      <c r="BC282" s="102">
        <f t="shared" si="351"/>
        <v>0</v>
      </c>
      <c r="BD282" s="94"/>
      <c r="BE282" s="11"/>
      <c r="BF282" s="11"/>
      <c r="BG282" s="11"/>
      <c r="BH282" s="11"/>
      <c r="BI282" s="104"/>
      <c r="BJ282" s="106">
        <f t="shared" si="391"/>
        <v>0</v>
      </c>
      <c r="BK282" s="84">
        <f>SUMIF(наличие!E:E,E282,наличие!G:G)</f>
        <v>0</v>
      </c>
      <c r="BL282" s="85">
        <f t="shared" si="392"/>
        <v>0</v>
      </c>
      <c r="BM282" s="85">
        <f t="shared" si="393"/>
        <v>0</v>
      </c>
      <c r="BN282" s="111">
        <f>SUMIF(BP:BP,E282,BW:BW)</f>
        <v>0</v>
      </c>
    </row>
    <row r="283" spans="1:66" s="10" customFormat="1" ht="144" customHeight="1" x14ac:dyDescent="0.25">
      <c r="A283" s="11">
        <v>280</v>
      </c>
      <c r="B283" s="11" t="s">
        <v>3427</v>
      </c>
      <c r="C283" s="11" t="s">
        <v>4148</v>
      </c>
      <c r="D283" s="107" t="s">
        <v>4235</v>
      </c>
      <c r="E283" s="108" t="s">
        <v>4342</v>
      </c>
      <c r="F283" s="109" t="s">
        <v>4379</v>
      </c>
      <c r="G283" s="11" t="s">
        <v>4733</v>
      </c>
      <c r="H283" s="29"/>
      <c r="I283" s="14"/>
      <c r="J283" s="44">
        <v>74.760000000000005</v>
      </c>
      <c r="K283" s="64">
        <f t="shared" si="370"/>
        <v>85.974000000000004</v>
      </c>
      <c r="L283" s="123">
        <f>SUMIF(price!A:A,E283,price!D:D)</f>
        <v>0</v>
      </c>
      <c r="M283" s="124"/>
      <c r="N283" s="20">
        <f t="shared" si="375"/>
        <v>0</v>
      </c>
      <c r="O283" s="16">
        <f t="shared" si="376"/>
        <v>-1</v>
      </c>
      <c r="P283" s="116">
        <f t="shared" si="377"/>
        <v>0</v>
      </c>
      <c r="Q283" s="21">
        <f t="shared" si="378"/>
        <v>0</v>
      </c>
      <c r="R283" s="16">
        <f t="shared" si="379"/>
        <v>-1</v>
      </c>
      <c r="S283" s="22">
        <f t="shared" si="380"/>
        <v>0</v>
      </c>
      <c r="T283" s="27">
        <v>2443</v>
      </c>
      <c r="U283" s="21">
        <f t="shared" si="381"/>
        <v>0</v>
      </c>
      <c r="V283" s="189">
        <f t="shared" si="382"/>
        <v>-1</v>
      </c>
      <c r="W283" s="196" t="s">
        <v>4</v>
      </c>
      <c r="X283" s="191" t="s">
        <v>4451</v>
      </c>
      <c r="Y283" s="191" t="s">
        <v>4451</v>
      </c>
      <c r="Z283" s="191" t="s">
        <v>4451</v>
      </c>
      <c r="AA283" s="191" t="s">
        <v>4451</v>
      </c>
      <c r="AB283" s="197" t="s">
        <v>4</v>
      </c>
      <c r="AC283" s="190">
        <f t="shared" si="383"/>
        <v>0</v>
      </c>
      <c r="AD283" s="73">
        <f t="shared" si="345"/>
        <v>0</v>
      </c>
      <c r="AF283" s="7" t="s">
        <v>4</v>
      </c>
      <c r="AG283" s="8" t="e">
        <f t="shared" si="384"/>
        <v>#VALUE!</v>
      </c>
      <c r="AH283" s="8" t="e">
        <f t="shared" si="385"/>
        <v>#VALUE!</v>
      </c>
      <c r="AI283" s="8" t="e">
        <f t="shared" si="386"/>
        <v>#VALUE!</v>
      </c>
      <c r="AJ283" s="8" t="e">
        <f t="shared" si="387"/>
        <v>#VALUE!</v>
      </c>
      <c r="AK283" s="9" t="s">
        <v>4</v>
      </c>
      <c r="AL283" s="7" t="e">
        <f t="shared" si="388"/>
        <v>#VALUE!</v>
      </c>
      <c r="AM283" s="99" t="e">
        <f t="shared" si="389"/>
        <v>#VALUE!</v>
      </c>
      <c r="AN283" s="7" t="s">
        <v>4</v>
      </c>
      <c r="AO283" s="8">
        <v>0</v>
      </c>
      <c r="AP283" s="8">
        <v>0</v>
      </c>
      <c r="AQ283" s="8">
        <v>0</v>
      </c>
      <c r="AR283" s="8">
        <v>0</v>
      </c>
      <c r="AS283" s="9" t="s">
        <v>4</v>
      </c>
      <c r="AT283" s="72">
        <f t="shared" ref="AT283:AT289" si="394">SUM(AN283:AS283)</f>
        <v>0</v>
      </c>
      <c r="AU283" s="99">
        <f t="shared" si="346"/>
        <v>0</v>
      </c>
      <c r="AV283" s="7" t="s">
        <v>4</v>
      </c>
      <c r="AW283" s="8">
        <v>0</v>
      </c>
      <c r="AX283" s="8">
        <v>0</v>
      </c>
      <c r="AY283" s="8">
        <v>0</v>
      </c>
      <c r="AZ283" s="8">
        <v>0</v>
      </c>
      <c r="BA283" s="9" t="s">
        <v>4</v>
      </c>
      <c r="BB283" s="72">
        <f t="shared" si="390"/>
        <v>0</v>
      </c>
      <c r="BC283" s="102">
        <f t="shared" si="351"/>
        <v>0</v>
      </c>
      <c r="BD283" s="94"/>
      <c r="BE283" s="11">
        <v>1</v>
      </c>
      <c r="BF283" s="11">
        <v>3</v>
      </c>
      <c r="BG283" s="11">
        <v>3</v>
      </c>
      <c r="BH283" s="11">
        <v>2</v>
      </c>
      <c r="BI283" s="104"/>
      <c r="BJ283" s="106">
        <f t="shared" si="391"/>
        <v>9</v>
      </c>
      <c r="BK283" s="84">
        <f>SUMIF(наличие!E:E,E283,наличие!G:G)</f>
        <v>0</v>
      </c>
      <c r="BL283" s="85">
        <f t="shared" si="392"/>
        <v>0</v>
      </c>
      <c r="BM283" s="85">
        <f t="shared" si="393"/>
        <v>0</v>
      </c>
      <c r="BN283" s="111">
        <f>SUMIF(BP:BP,E283,BW:BW)</f>
        <v>0</v>
      </c>
    </row>
    <row r="284" spans="1:66" s="10" customFormat="1" ht="144" customHeight="1" x14ac:dyDescent="0.25">
      <c r="A284" s="11">
        <v>281</v>
      </c>
      <c r="B284" s="11" t="s">
        <v>3427</v>
      </c>
      <c r="C284" s="11" t="s">
        <v>4149</v>
      </c>
      <c r="D284" s="107" t="s">
        <v>4236</v>
      </c>
      <c r="E284" s="108" t="s">
        <v>4343</v>
      </c>
      <c r="F284" s="109" t="s">
        <v>4440</v>
      </c>
      <c r="G284" s="11" t="s">
        <v>4734</v>
      </c>
      <c r="H284" s="29"/>
      <c r="I284" s="14"/>
      <c r="J284" s="44">
        <v>72.5</v>
      </c>
      <c r="K284" s="64">
        <f t="shared" si="370"/>
        <v>83.375</v>
      </c>
      <c r="L284" s="123">
        <f>SUMIF(price!A:A,E284,price!D:D)</f>
        <v>0</v>
      </c>
      <c r="M284" s="124"/>
      <c r="N284" s="20">
        <f t="shared" si="375"/>
        <v>0</v>
      </c>
      <c r="O284" s="16">
        <f t="shared" si="376"/>
        <v>-1</v>
      </c>
      <c r="P284" s="116">
        <f t="shared" si="377"/>
        <v>0</v>
      </c>
      <c r="Q284" s="21">
        <f t="shared" si="378"/>
        <v>0</v>
      </c>
      <c r="R284" s="16">
        <f t="shared" si="379"/>
        <v>-1</v>
      </c>
      <c r="S284" s="22">
        <f t="shared" si="380"/>
        <v>0</v>
      </c>
      <c r="T284" s="27">
        <v>2443</v>
      </c>
      <c r="U284" s="21">
        <f t="shared" si="381"/>
        <v>0</v>
      </c>
      <c r="V284" s="189">
        <f t="shared" si="382"/>
        <v>-1</v>
      </c>
      <c r="W284" s="196" t="s">
        <v>4</v>
      </c>
      <c r="X284" s="191" t="s">
        <v>4451</v>
      </c>
      <c r="Y284" s="191" t="s">
        <v>4451</v>
      </c>
      <c r="Z284" s="191" t="s">
        <v>4451</v>
      </c>
      <c r="AA284" s="191" t="s">
        <v>4451</v>
      </c>
      <c r="AB284" s="197" t="s">
        <v>4</v>
      </c>
      <c r="AC284" s="190">
        <f t="shared" si="383"/>
        <v>0</v>
      </c>
      <c r="AD284" s="73">
        <f t="shared" si="345"/>
        <v>0</v>
      </c>
      <c r="AF284" s="7" t="s">
        <v>4</v>
      </c>
      <c r="AG284" s="8" t="e">
        <f t="shared" si="384"/>
        <v>#VALUE!</v>
      </c>
      <c r="AH284" s="8" t="e">
        <f t="shared" si="385"/>
        <v>#VALUE!</v>
      </c>
      <c r="AI284" s="8" t="e">
        <f t="shared" si="386"/>
        <v>#VALUE!</v>
      </c>
      <c r="AJ284" s="8" t="e">
        <f t="shared" si="387"/>
        <v>#VALUE!</v>
      </c>
      <c r="AK284" s="9" t="s">
        <v>4</v>
      </c>
      <c r="AL284" s="7" t="e">
        <f t="shared" si="388"/>
        <v>#VALUE!</v>
      </c>
      <c r="AM284" s="99" t="e">
        <f t="shared" si="389"/>
        <v>#VALUE!</v>
      </c>
      <c r="AN284" s="7" t="s">
        <v>4</v>
      </c>
      <c r="AO284" s="8">
        <v>0</v>
      </c>
      <c r="AP284" s="8">
        <v>0</v>
      </c>
      <c r="AQ284" s="8">
        <v>0</v>
      </c>
      <c r="AR284" s="8">
        <v>0</v>
      </c>
      <c r="AS284" s="9" t="s">
        <v>4</v>
      </c>
      <c r="AT284" s="72">
        <f>SUM(AN284:AS284)</f>
        <v>0</v>
      </c>
      <c r="AU284" s="99">
        <f t="shared" si="346"/>
        <v>0</v>
      </c>
      <c r="AV284" s="7" t="s">
        <v>4</v>
      </c>
      <c r="AW284" s="8">
        <v>0</v>
      </c>
      <c r="AX284" s="8">
        <v>0</v>
      </c>
      <c r="AY284" s="8">
        <v>0</v>
      </c>
      <c r="AZ284" s="8">
        <v>0</v>
      </c>
      <c r="BA284" s="9" t="s">
        <v>4</v>
      </c>
      <c r="BB284" s="72">
        <f t="shared" si="390"/>
        <v>0</v>
      </c>
      <c r="BC284" s="102">
        <f t="shared" si="351"/>
        <v>0</v>
      </c>
      <c r="BD284" s="94"/>
      <c r="BE284" s="11">
        <v>1</v>
      </c>
      <c r="BF284" s="11">
        <v>3</v>
      </c>
      <c r="BG284" s="11">
        <v>2</v>
      </c>
      <c r="BH284" s="11">
        <v>2</v>
      </c>
      <c r="BI284" s="104"/>
      <c r="BJ284" s="106">
        <f t="shared" si="391"/>
        <v>8</v>
      </c>
      <c r="BK284" s="84">
        <f>SUMIF(наличие!E:E,E284,наличие!G:G)</f>
        <v>0</v>
      </c>
      <c r="BL284" s="85">
        <f t="shared" si="392"/>
        <v>0</v>
      </c>
      <c r="BM284" s="85">
        <f t="shared" si="393"/>
        <v>0</v>
      </c>
      <c r="BN284" s="111">
        <f>SUMIF(BP:BP,E284,BW:BW)</f>
        <v>0</v>
      </c>
    </row>
    <row r="285" spans="1:66" s="10" customFormat="1" ht="45" x14ac:dyDescent="0.25">
      <c r="A285" s="11">
        <v>282</v>
      </c>
      <c r="B285" s="11" t="s">
        <v>3427</v>
      </c>
      <c r="C285" s="11" t="s">
        <v>4150</v>
      </c>
      <c r="D285" s="107" t="s">
        <v>4237</v>
      </c>
      <c r="E285" s="108" t="s">
        <v>4344</v>
      </c>
      <c r="F285" s="109" t="s">
        <v>4398</v>
      </c>
      <c r="G285" s="11" t="s">
        <v>4735</v>
      </c>
      <c r="H285" s="29"/>
      <c r="I285" s="14"/>
      <c r="J285" s="44">
        <v>75.37</v>
      </c>
      <c r="K285" s="64">
        <f t="shared" si="370"/>
        <v>86.6755</v>
      </c>
      <c r="L285" s="123">
        <f>SUMIF(price!A:A,E285,price!D:D)</f>
        <v>0</v>
      </c>
      <c r="M285" s="124"/>
      <c r="N285" s="20">
        <f t="shared" si="375"/>
        <v>0</v>
      </c>
      <c r="O285" s="16">
        <f t="shared" si="376"/>
        <v>-1</v>
      </c>
      <c r="P285" s="116">
        <f t="shared" si="377"/>
        <v>0</v>
      </c>
      <c r="Q285" s="21">
        <f t="shared" si="378"/>
        <v>0</v>
      </c>
      <c r="R285" s="16">
        <f t="shared" si="379"/>
        <v>-1</v>
      </c>
      <c r="S285" s="22">
        <f t="shared" si="380"/>
        <v>0</v>
      </c>
      <c r="T285" s="27">
        <v>2443</v>
      </c>
      <c r="U285" s="21">
        <f t="shared" si="381"/>
        <v>0</v>
      </c>
      <c r="V285" s="189">
        <f t="shared" si="382"/>
        <v>-1</v>
      </c>
      <c r="W285" s="196" t="s">
        <v>4</v>
      </c>
      <c r="X285" s="191" t="s">
        <v>4451</v>
      </c>
      <c r="Y285" s="191" t="s">
        <v>4451</v>
      </c>
      <c r="Z285" s="191" t="s">
        <v>4451</v>
      </c>
      <c r="AA285" s="191" t="s">
        <v>4451</v>
      </c>
      <c r="AB285" s="197" t="s">
        <v>4</v>
      </c>
      <c r="AC285" s="190">
        <f t="shared" si="383"/>
        <v>0</v>
      </c>
      <c r="AD285" s="73">
        <f t="shared" si="345"/>
        <v>0</v>
      </c>
      <c r="AF285" s="7" t="s">
        <v>4</v>
      </c>
      <c r="AG285" s="8" t="e">
        <f t="shared" si="384"/>
        <v>#VALUE!</v>
      </c>
      <c r="AH285" s="8" t="e">
        <f t="shared" si="385"/>
        <v>#VALUE!</v>
      </c>
      <c r="AI285" s="8" t="e">
        <f t="shared" si="386"/>
        <v>#VALUE!</v>
      </c>
      <c r="AJ285" s="8" t="e">
        <f t="shared" si="387"/>
        <v>#VALUE!</v>
      </c>
      <c r="AK285" s="9" t="s">
        <v>4</v>
      </c>
      <c r="AL285" s="7" t="e">
        <f t="shared" si="388"/>
        <v>#VALUE!</v>
      </c>
      <c r="AM285" s="99" t="e">
        <f t="shared" si="389"/>
        <v>#VALUE!</v>
      </c>
      <c r="AN285" s="7" t="s">
        <v>4</v>
      </c>
      <c r="AO285" s="8">
        <v>0</v>
      </c>
      <c r="AP285" s="8">
        <v>0</v>
      </c>
      <c r="AQ285" s="8">
        <v>0</v>
      </c>
      <c r="AR285" s="8">
        <v>0</v>
      </c>
      <c r="AS285" s="9" t="s">
        <v>4</v>
      </c>
      <c r="AT285" s="72">
        <f t="shared" si="394"/>
        <v>0</v>
      </c>
      <c r="AU285" s="99">
        <f t="shared" si="346"/>
        <v>0</v>
      </c>
      <c r="AV285" s="7" t="s">
        <v>4</v>
      </c>
      <c r="AW285" s="8">
        <v>0</v>
      </c>
      <c r="AX285" s="8">
        <v>0</v>
      </c>
      <c r="AY285" s="8">
        <v>0</v>
      </c>
      <c r="AZ285" s="8">
        <v>0</v>
      </c>
      <c r="BA285" s="9" t="s">
        <v>4</v>
      </c>
      <c r="BB285" s="72">
        <f t="shared" si="390"/>
        <v>0</v>
      </c>
      <c r="BC285" s="102">
        <f t="shared" si="351"/>
        <v>0</v>
      </c>
      <c r="BD285" s="94"/>
      <c r="BE285" s="11">
        <v>2</v>
      </c>
      <c r="BF285" s="11">
        <v>4</v>
      </c>
      <c r="BG285" s="11">
        <v>2</v>
      </c>
      <c r="BH285" s="11"/>
      <c r="BI285" s="104"/>
      <c r="BJ285" s="106">
        <f t="shared" si="391"/>
        <v>8</v>
      </c>
      <c r="BK285" s="84">
        <f>SUMIF(наличие!E:E,E285,наличие!G:G)</f>
        <v>0</v>
      </c>
      <c r="BL285" s="85">
        <f t="shared" si="392"/>
        <v>0</v>
      </c>
      <c r="BM285" s="85">
        <f t="shared" si="393"/>
        <v>0</v>
      </c>
      <c r="BN285" s="111">
        <f>SUMIF(BP:BP,E285,BW:BW)</f>
        <v>0</v>
      </c>
    </row>
    <row r="286" spans="1:66" s="10" customFormat="1" ht="144" customHeight="1" x14ac:dyDescent="0.25">
      <c r="A286" s="11">
        <v>283</v>
      </c>
      <c r="B286" s="11" t="s">
        <v>3427</v>
      </c>
      <c r="C286" s="11" t="s">
        <v>4150</v>
      </c>
      <c r="D286" s="107" t="s">
        <v>4237</v>
      </c>
      <c r="E286" s="108" t="s">
        <v>4344</v>
      </c>
      <c r="F286" s="109" t="s">
        <v>4373</v>
      </c>
      <c r="G286" s="11" t="s">
        <v>4736</v>
      </c>
      <c r="H286" s="29"/>
      <c r="I286" s="14"/>
      <c r="J286" s="44">
        <v>75.37</v>
      </c>
      <c r="K286" s="64">
        <f t="shared" si="370"/>
        <v>86.6755</v>
      </c>
      <c r="L286" s="123">
        <f>SUMIF(price!A:A,E286,price!D:D)</f>
        <v>0</v>
      </c>
      <c r="M286" s="124"/>
      <c r="N286" s="20">
        <f t="shared" si="375"/>
        <v>0</v>
      </c>
      <c r="O286" s="16">
        <f t="shared" si="376"/>
        <v>-1</v>
      </c>
      <c r="P286" s="116">
        <f t="shared" si="377"/>
        <v>0</v>
      </c>
      <c r="Q286" s="21">
        <f t="shared" si="378"/>
        <v>0</v>
      </c>
      <c r="R286" s="16">
        <f t="shared" si="379"/>
        <v>-1</v>
      </c>
      <c r="S286" s="22">
        <f t="shared" si="380"/>
        <v>0</v>
      </c>
      <c r="T286" s="27">
        <v>2443</v>
      </c>
      <c r="U286" s="21">
        <f t="shared" si="381"/>
        <v>0</v>
      </c>
      <c r="V286" s="189">
        <f t="shared" si="382"/>
        <v>-1</v>
      </c>
      <c r="W286" s="196" t="s">
        <v>4</v>
      </c>
      <c r="X286" s="191" t="s">
        <v>4451</v>
      </c>
      <c r="Y286" s="191" t="s">
        <v>4451</v>
      </c>
      <c r="Z286" s="191" t="s">
        <v>4451</v>
      </c>
      <c r="AA286" s="191" t="s">
        <v>4451</v>
      </c>
      <c r="AB286" s="197" t="s">
        <v>4</v>
      </c>
      <c r="AC286" s="190">
        <f t="shared" si="383"/>
        <v>0</v>
      </c>
      <c r="AD286" s="73">
        <f t="shared" si="345"/>
        <v>0</v>
      </c>
      <c r="AF286" s="7" t="s">
        <v>4</v>
      </c>
      <c r="AG286" s="8" t="e">
        <f t="shared" si="384"/>
        <v>#VALUE!</v>
      </c>
      <c r="AH286" s="8" t="e">
        <f t="shared" si="385"/>
        <v>#VALUE!</v>
      </c>
      <c r="AI286" s="8" t="e">
        <f t="shared" si="386"/>
        <v>#VALUE!</v>
      </c>
      <c r="AJ286" s="8" t="e">
        <f t="shared" si="387"/>
        <v>#VALUE!</v>
      </c>
      <c r="AK286" s="9" t="s">
        <v>4</v>
      </c>
      <c r="AL286" s="7" t="e">
        <f t="shared" si="388"/>
        <v>#VALUE!</v>
      </c>
      <c r="AM286" s="99" t="e">
        <f t="shared" si="389"/>
        <v>#VALUE!</v>
      </c>
      <c r="AN286" s="7" t="s">
        <v>4</v>
      </c>
      <c r="AO286" s="8">
        <v>0</v>
      </c>
      <c r="AP286" s="8">
        <v>0</v>
      </c>
      <c r="AQ286" s="8">
        <v>0</v>
      </c>
      <c r="AR286" s="8">
        <v>0</v>
      </c>
      <c r="AS286" s="9" t="s">
        <v>4</v>
      </c>
      <c r="AT286" s="72">
        <f>SUM(AN286:AS286)</f>
        <v>0</v>
      </c>
      <c r="AU286" s="99">
        <f t="shared" si="346"/>
        <v>0</v>
      </c>
      <c r="AV286" s="7" t="s">
        <v>4</v>
      </c>
      <c r="AW286" s="8">
        <v>0</v>
      </c>
      <c r="AX286" s="8">
        <v>0</v>
      </c>
      <c r="AY286" s="8">
        <v>0</v>
      </c>
      <c r="AZ286" s="8">
        <v>0</v>
      </c>
      <c r="BA286" s="9" t="s">
        <v>4</v>
      </c>
      <c r="BB286" s="72">
        <f t="shared" si="390"/>
        <v>0</v>
      </c>
      <c r="BC286" s="102">
        <f t="shared" si="351"/>
        <v>0</v>
      </c>
      <c r="BD286" s="94"/>
      <c r="BE286" s="11">
        <v>1</v>
      </c>
      <c r="BF286" s="11">
        <v>1</v>
      </c>
      <c r="BG286" s="11">
        <v>1</v>
      </c>
      <c r="BH286" s="11">
        <v>1</v>
      </c>
      <c r="BI286" s="104"/>
      <c r="BJ286" s="106">
        <f t="shared" si="391"/>
        <v>4</v>
      </c>
      <c r="BK286" s="84">
        <f>SUMIF(наличие!E:E,E286,наличие!G:G)</f>
        <v>0</v>
      </c>
      <c r="BL286" s="85">
        <f t="shared" si="392"/>
        <v>0</v>
      </c>
      <c r="BM286" s="85">
        <f t="shared" si="393"/>
        <v>0</v>
      </c>
      <c r="BN286" s="111">
        <f>SUMIF(BP:BP,E286,BW:BW)</f>
        <v>0</v>
      </c>
    </row>
    <row r="287" spans="1:66" s="10" customFormat="1" ht="144" customHeight="1" x14ac:dyDescent="0.25">
      <c r="A287" s="11">
        <v>284</v>
      </c>
      <c r="B287" s="11" t="s">
        <v>3427</v>
      </c>
      <c r="C287" s="11" t="s">
        <v>4151</v>
      </c>
      <c r="D287" s="107" t="s">
        <v>4238</v>
      </c>
      <c r="E287" s="108" t="s">
        <v>4345</v>
      </c>
      <c r="F287" s="109" t="s">
        <v>2033</v>
      </c>
      <c r="G287" s="11" t="s">
        <v>4737</v>
      </c>
      <c r="H287" s="29"/>
      <c r="I287" s="14"/>
      <c r="J287" s="44">
        <v>79.680000000000007</v>
      </c>
      <c r="K287" s="64">
        <f t="shared" si="370"/>
        <v>91.632000000000005</v>
      </c>
      <c r="L287" s="123">
        <f>SUMIF(price!A:A,E287,price!D:D)</f>
        <v>0</v>
      </c>
      <c r="M287" s="124"/>
      <c r="N287" s="20">
        <f t="shared" si="375"/>
        <v>0</v>
      </c>
      <c r="O287" s="16">
        <f t="shared" si="376"/>
        <v>-1</v>
      </c>
      <c r="P287" s="116">
        <f t="shared" si="377"/>
        <v>0</v>
      </c>
      <c r="Q287" s="21">
        <f t="shared" si="378"/>
        <v>0</v>
      </c>
      <c r="R287" s="16">
        <f t="shared" si="379"/>
        <v>-1</v>
      </c>
      <c r="S287" s="22">
        <f t="shared" si="380"/>
        <v>0</v>
      </c>
      <c r="T287" s="27">
        <v>2443</v>
      </c>
      <c r="U287" s="21">
        <f t="shared" si="381"/>
        <v>0</v>
      </c>
      <c r="V287" s="189">
        <f t="shared" si="382"/>
        <v>-1</v>
      </c>
      <c r="W287" s="196" t="s">
        <v>4</v>
      </c>
      <c r="X287" s="191" t="s">
        <v>4451</v>
      </c>
      <c r="Y287" s="191" t="s">
        <v>4451</v>
      </c>
      <c r="Z287" s="191" t="s">
        <v>4451</v>
      </c>
      <c r="AA287" s="191" t="s">
        <v>4451</v>
      </c>
      <c r="AB287" s="197" t="s">
        <v>4</v>
      </c>
      <c r="AC287" s="190">
        <f t="shared" si="383"/>
        <v>0</v>
      </c>
      <c r="AD287" s="73">
        <f t="shared" si="345"/>
        <v>0</v>
      </c>
      <c r="AF287" s="7" t="s">
        <v>4</v>
      </c>
      <c r="AG287" s="8" t="e">
        <f t="shared" si="384"/>
        <v>#VALUE!</v>
      </c>
      <c r="AH287" s="8" t="e">
        <f t="shared" si="385"/>
        <v>#VALUE!</v>
      </c>
      <c r="AI287" s="8" t="e">
        <f t="shared" si="386"/>
        <v>#VALUE!</v>
      </c>
      <c r="AJ287" s="8" t="e">
        <f t="shared" si="387"/>
        <v>#VALUE!</v>
      </c>
      <c r="AK287" s="9" t="s">
        <v>4</v>
      </c>
      <c r="AL287" s="7" t="e">
        <f t="shared" si="388"/>
        <v>#VALUE!</v>
      </c>
      <c r="AM287" s="99" t="e">
        <f t="shared" si="389"/>
        <v>#VALUE!</v>
      </c>
      <c r="AN287" s="7" t="s">
        <v>4</v>
      </c>
      <c r="AO287" s="8">
        <v>0</v>
      </c>
      <c r="AP287" s="8">
        <v>0</v>
      </c>
      <c r="AQ287" s="8">
        <v>0</v>
      </c>
      <c r="AR287" s="8">
        <v>0</v>
      </c>
      <c r="AS287" s="9" t="s">
        <v>4</v>
      </c>
      <c r="AT287" s="72">
        <f t="shared" si="394"/>
        <v>0</v>
      </c>
      <c r="AU287" s="99">
        <f t="shared" si="346"/>
        <v>0</v>
      </c>
      <c r="AV287" s="7" t="s">
        <v>4</v>
      </c>
      <c r="AW287" s="8">
        <v>0</v>
      </c>
      <c r="AX287" s="8">
        <v>0</v>
      </c>
      <c r="AY287" s="8">
        <v>0</v>
      </c>
      <c r="AZ287" s="8">
        <v>0</v>
      </c>
      <c r="BA287" s="9" t="s">
        <v>4</v>
      </c>
      <c r="BB287" s="72">
        <f t="shared" si="390"/>
        <v>0</v>
      </c>
      <c r="BC287" s="102">
        <f t="shared" si="351"/>
        <v>0</v>
      </c>
      <c r="BD287" s="94"/>
      <c r="BE287" s="11">
        <v>2</v>
      </c>
      <c r="BF287" s="11">
        <v>1</v>
      </c>
      <c r="BG287" s="11">
        <v>1</v>
      </c>
      <c r="BH287" s="11">
        <v>1</v>
      </c>
      <c r="BI287" s="104"/>
      <c r="BJ287" s="106">
        <f t="shared" si="391"/>
        <v>5</v>
      </c>
      <c r="BK287" s="84">
        <f>SUMIF(наличие!E:E,E287,наличие!G:G)</f>
        <v>0</v>
      </c>
      <c r="BL287" s="85">
        <f t="shared" si="392"/>
        <v>0</v>
      </c>
      <c r="BM287" s="85">
        <f t="shared" si="393"/>
        <v>0</v>
      </c>
      <c r="BN287" s="111">
        <f>SUMIF(BP:BP,E287,BW:BW)</f>
        <v>0</v>
      </c>
    </row>
    <row r="288" spans="1:66" s="10" customFormat="1" ht="144" customHeight="1" x14ac:dyDescent="0.25">
      <c r="A288" s="11">
        <v>285</v>
      </c>
      <c r="B288" s="11" t="s">
        <v>3427</v>
      </c>
      <c r="C288" s="11" t="s">
        <v>4151</v>
      </c>
      <c r="D288" s="107" t="s">
        <v>4238</v>
      </c>
      <c r="E288" s="108" t="s">
        <v>4345</v>
      </c>
      <c r="F288" s="109" t="s">
        <v>4373</v>
      </c>
      <c r="G288" s="11" t="s">
        <v>4738</v>
      </c>
      <c r="H288" s="29"/>
      <c r="I288" s="14"/>
      <c r="J288" s="44">
        <v>79.680000000000007</v>
      </c>
      <c r="K288" s="64">
        <f t="shared" si="370"/>
        <v>91.632000000000005</v>
      </c>
      <c r="L288" s="123">
        <f>SUMIF(price!A:A,E288,price!D:D)</f>
        <v>0</v>
      </c>
      <c r="M288" s="124"/>
      <c r="N288" s="20">
        <f>M288*$K$1</f>
        <v>0</v>
      </c>
      <c r="O288" s="16">
        <f>(M288-K288)/K288</f>
        <v>-1</v>
      </c>
      <c r="P288" s="116">
        <f>ROUND(M288*0.55,1)</f>
        <v>0</v>
      </c>
      <c r="Q288" s="21">
        <f>P288*$I$1</f>
        <v>0</v>
      </c>
      <c r="R288" s="16">
        <f>(P288-K288)/K288</f>
        <v>-1</v>
      </c>
      <c r="S288" s="22">
        <f>ROUND(P288*0.8,1)</f>
        <v>0</v>
      </c>
      <c r="T288" s="27">
        <v>2443</v>
      </c>
      <c r="U288" s="21">
        <f>S288*$I$1</f>
        <v>0</v>
      </c>
      <c r="V288" s="189">
        <f>(S288-K288)/K288</f>
        <v>-1</v>
      </c>
      <c r="W288" s="196" t="s">
        <v>4</v>
      </c>
      <c r="X288" s="191" t="s">
        <v>4451</v>
      </c>
      <c r="Y288" s="191" t="s">
        <v>4451</v>
      </c>
      <c r="Z288" s="191" t="s">
        <v>4451</v>
      </c>
      <c r="AA288" s="191" t="s">
        <v>4451</v>
      </c>
      <c r="AB288" s="197" t="s">
        <v>4</v>
      </c>
      <c r="AC288" s="190">
        <f>SUM(W288:AB288)</f>
        <v>0</v>
      </c>
      <c r="AD288" s="73">
        <f t="shared" si="345"/>
        <v>0</v>
      </c>
      <c r="AF288" s="7" t="s">
        <v>4</v>
      </c>
      <c r="AG288" s="8" t="e">
        <f>BE288+X288-AO288-AW288</f>
        <v>#VALUE!</v>
      </c>
      <c r="AH288" s="8" t="e">
        <f>BF288+Y288-AP288-AX288</f>
        <v>#VALUE!</v>
      </c>
      <c r="AI288" s="8" t="e">
        <f>BG288+Z288-AQ288-AY288</f>
        <v>#VALUE!</v>
      </c>
      <c r="AJ288" s="8" t="e">
        <f>BH288+AA288-AR288-AZ288</f>
        <v>#VALUE!</v>
      </c>
      <c r="AK288" s="9" t="s">
        <v>4</v>
      </c>
      <c r="AL288" s="7" t="e">
        <f>SUM(AF288:AK288)</f>
        <v>#VALUE!</v>
      </c>
      <c r="AM288" s="99" t="e">
        <f>AL288*K288</f>
        <v>#VALUE!</v>
      </c>
      <c r="AN288" s="7" t="s">
        <v>4</v>
      </c>
      <c r="AO288" s="8">
        <v>0</v>
      </c>
      <c r="AP288" s="8">
        <v>0</v>
      </c>
      <c r="AQ288" s="8">
        <v>0</v>
      </c>
      <c r="AR288" s="8">
        <v>0</v>
      </c>
      <c r="AS288" s="9" t="s">
        <v>4</v>
      </c>
      <c r="AT288" s="72">
        <f>SUM(AN288:AS288)</f>
        <v>0</v>
      </c>
      <c r="AU288" s="99">
        <f t="shared" si="346"/>
        <v>0</v>
      </c>
      <c r="AV288" s="7" t="s">
        <v>4</v>
      </c>
      <c r="AW288" s="8">
        <v>0</v>
      </c>
      <c r="AX288" s="8">
        <v>0</v>
      </c>
      <c r="AY288" s="8">
        <v>0</v>
      </c>
      <c r="AZ288" s="8">
        <v>0</v>
      </c>
      <c r="BA288" s="9" t="s">
        <v>4</v>
      </c>
      <c r="BB288" s="72">
        <f>SUM(AV288:BA288)</f>
        <v>0</v>
      </c>
      <c r="BC288" s="102">
        <f t="shared" si="351"/>
        <v>0</v>
      </c>
      <c r="BD288" s="94"/>
      <c r="BE288" s="11">
        <v>1</v>
      </c>
      <c r="BF288" s="11">
        <v>2</v>
      </c>
      <c r="BG288" s="11">
        <v>2</v>
      </c>
      <c r="BH288" s="11"/>
      <c r="BI288" s="104"/>
      <c r="BJ288" s="106">
        <f>SUM(BD288:BI288)</f>
        <v>5</v>
      </c>
      <c r="BK288" s="84">
        <f>SUMIF(наличие!E:E,E288,наличие!G:G)</f>
        <v>0</v>
      </c>
      <c r="BL288" s="85">
        <f>AT288*N288</f>
        <v>0</v>
      </c>
      <c r="BM288" s="85">
        <f>BB288*N288</f>
        <v>0</v>
      </c>
      <c r="BN288" s="111">
        <f>SUMIF(BP:BP,E288,BW:BW)</f>
        <v>0</v>
      </c>
    </row>
    <row r="289" spans="1:66" s="10" customFormat="1" ht="144" customHeight="1" x14ac:dyDescent="0.25">
      <c r="A289" s="11">
        <v>286</v>
      </c>
      <c r="B289" s="11" t="s">
        <v>3427</v>
      </c>
      <c r="C289" s="11" t="s">
        <v>4152</v>
      </c>
      <c r="D289" s="107" t="s">
        <v>4239</v>
      </c>
      <c r="E289" s="108" t="s">
        <v>4346</v>
      </c>
      <c r="F289" s="109" t="s">
        <v>4441</v>
      </c>
      <c r="G289" s="11" t="s">
        <v>4739</v>
      </c>
      <c r="H289" s="29"/>
      <c r="I289" s="14"/>
      <c r="J289" s="44">
        <v>69.3</v>
      </c>
      <c r="K289" s="64">
        <f t="shared" si="370"/>
        <v>79.694999999999993</v>
      </c>
      <c r="L289" s="123">
        <f>SUMIF(price!A:A,E289,price!D:D)</f>
        <v>0</v>
      </c>
      <c r="M289" s="124"/>
      <c r="N289" s="20">
        <f t="shared" si="375"/>
        <v>0</v>
      </c>
      <c r="O289" s="16">
        <f t="shared" si="376"/>
        <v>-1</v>
      </c>
      <c r="P289" s="116">
        <f t="shared" si="377"/>
        <v>0</v>
      </c>
      <c r="Q289" s="21">
        <f t="shared" si="378"/>
        <v>0</v>
      </c>
      <c r="R289" s="16">
        <f t="shared" si="379"/>
        <v>-1</v>
      </c>
      <c r="S289" s="22">
        <f t="shared" si="380"/>
        <v>0</v>
      </c>
      <c r="T289" s="27">
        <v>2443</v>
      </c>
      <c r="U289" s="21">
        <f t="shared" si="381"/>
        <v>0</v>
      </c>
      <c r="V289" s="189">
        <f t="shared" si="382"/>
        <v>-1</v>
      </c>
      <c r="W289" s="196" t="s">
        <v>4</v>
      </c>
      <c r="X289" s="191" t="s">
        <v>4451</v>
      </c>
      <c r="Y289" s="191" t="s">
        <v>4451</v>
      </c>
      <c r="Z289" s="191" t="s">
        <v>4451</v>
      </c>
      <c r="AA289" s="191" t="s">
        <v>4451</v>
      </c>
      <c r="AB289" s="197" t="s">
        <v>4</v>
      </c>
      <c r="AC289" s="190">
        <f t="shared" si="383"/>
        <v>0</v>
      </c>
      <c r="AD289" s="73">
        <f t="shared" si="345"/>
        <v>0</v>
      </c>
      <c r="AF289" s="7" t="s">
        <v>4</v>
      </c>
      <c r="AG289" s="8" t="e">
        <f t="shared" si="384"/>
        <v>#VALUE!</v>
      </c>
      <c r="AH289" s="8" t="e">
        <f t="shared" si="385"/>
        <v>#VALUE!</v>
      </c>
      <c r="AI289" s="8" t="e">
        <f t="shared" si="386"/>
        <v>#VALUE!</v>
      </c>
      <c r="AJ289" s="8" t="e">
        <f t="shared" si="387"/>
        <v>#VALUE!</v>
      </c>
      <c r="AK289" s="9" t="s">
        <v>4</v>
      </c>
      <c r="AL289" s="7" t="e">
        <f t="shared" si="388"/>
        <v>#VALUE!</v>
      </c>
      <c r="AM289" s="99" t="e">
        <f t="shared" si="389"/>
        <v>#VALUE!</v>
      </c>
      <c r="AN289" s="7" t="s">
        <v>4</v>
      </c>
      <c r="AO289" s="8">
        <v>0</v>
      </c>
      <c r="AP289" s="8">
        <v>0</v>
      </c>
      <c r="AQ289" s="8">
        <v>0</v>
      </c>
      <c r="AR289" s="8">
        <v>0</v>
      </c>
      <c r="AS289" s="9" t="s">
        <v>4</v>
      </c>
      <c r="AT289" s="72">
        <f t="shared" si="394"/>
        <v>0</v>
      </c>
      <c r="AU289" s="99">
        <f t="shared" si="346"/>
        <v>0</v>
      </c>
      <c r="AV289" s="7" t="s">
        <v>4</v>
      </c>
      <c r="AW289" s="8">
        <v>0</v>
      </c>
      <c r="AX289" s="8">
        <v>0</v>
      </c>
      <c r="AY289" s="8">
        <v>0</v>
      </c>
      <c r="AZ289" s="8">
        <v>0</v>
      </c>
      <c r="BA289" s="9" t="s">
        <v>4</v>
      </c>
      <c r="BB289" s="72">
        <f t="shared" si="390"/>
        <v>0</v>
      </c>
      <c r="BC289" s="102">
        <f t="shared" si="351"/>
        <v>0</v>
      </c>
      <c r="BD289" s="94"/>
      <c r="BE289" s="11">
        <v>1</v>
      </c>
      <c r="BF289" s="11">
        <v>4</v>
      </c>
      <c r="BG289" s="11">
        <v>4</v>
      </c>
      <c r="BH289" s="11">
        <v>4</v>
      </c>
      <c r="BI289" s="104"/>
      <c r="BJ289" s="106">
        <f t="shared" si="391"/>
        <v>13</v>
      </c>
      <c r="BK289" s="84">
        <f>SUMIF(наличие!E:E,E289,наличие!G:G)</f>
        <v>0</v>
      </c>
      <c r="BL289" s="85">
        <f t="shared" si="392"/>
        <v>0</v>
      </c>
      <c r="BM289" s="85">
        <f t="shared" si="393"/>
        <v>0</v>
      </c>
      <c r="BN289" s="111">
        <f>SUMIF(BP:BP,E289,BW:BW)</f>
        <v>0</v>
      </c>
    </row>
    <row r="290" spans="1:66" s="10" customFormat="1" ht="144" customHeight="1" x14ac:dyDescent="0.25">
      <c r="A290" s="11">
        <v>287</v>
      </c>
      <c r="B290" s="11" t="s">
        <v>3427</v>
      </c>
      <c r="C290" s="11" t="s">
        <v>4152</v>
      </c>
      <c r="D290" s="107" t="s">
        <v>4239</v>
      </c>
      <c r="E290" s="108" t="s">
        <v>4346</v>
      </c>
      <c r="F290" s="109" t="s">
        <v>4442</v>
      </c>
      <c r="G290" s="11" t="s">
        <v>4740</v>
      </c>
      <c r="H290" s="29"/>
      <c r="I290" s="15"/>
      <c r="J290" s="44">
        <v>69.3</v>
      </c>
      <c r="K290" s="64">
        <f t="shared" si="370"/>
        <v>79.694999999999993</v>
      </c>
      <c r="L290" s="123">
        <f>SUMIF(price!A:A,E290,price!D:D)</f>
        <v>0</v>
      </c>
      <c r="M290" s="124"/>
      <c r="N290" s="20">
        <f t="shared" ref="N290:N299" si="395">M290*$K$1</f>
        <v>0</v>
      </c>
      <c r="O290" s="16">
        <f t="shared" ref="O290:O299" si="396">(M290-K290)/K290</f>
        <v>-1</v>
      </c>
      <c r="P290" s="116">
        <f t="shared" ref="P290:P299" si="397">ROUND(M290*0.55,1)</f>
        <v>0</v>
      </c>
      <c r="Q290" s="21">
        <f t="shared" ref="Q290:Q299" si="398">P290*$I$1</f>
        <v>0</v>
      </c>
      <c r="R290" s="16">
        <f t="shared" ref="R290:R299" si="399">(P290-K290)/K290</f>
        <v>-1</v>
      </c>
      <c r="S290" s="22">
        <f t="shared" ref="S290:S299" si="400">ROUND(P290*0.8,1)</f>
        <v>0</v>
      </c>
      <c r="T290" s="27">
        <v>1053</v>
      </c>
      <c r="U290" s="21">
        <f t="shared" ref="U290:U299" si="401">S290*$I$1</f>
        <v>0</v>
      </c>
      <c r="V290" s="189">
        <f t="shared" ref="V290:V299" si="402">(S290-K290)/K290</f>
        <v>-1</v>
      </c>
      <c r="W290" s="196" t="s">
        <v>4</v>
      </c>
      <c r="X290" s="191" t="s">
        <v>4451</v>
      </c>
      <c r="Y290" s="191" t="s">
        <v>4451</v>
      </c>
      <c r="Z290" s="191" t="s">
        <v>4451</v>
      </c>
      <c r="AA290" s="191" t="s">
        <v>4451</v>
      </c>
      <c r="AB290" s="197" t="s">
        <v>4</v>
      </c>
      <c r="AC290" s="190">
        <f t="shared" ref="AC290:AC299" si="403">SUM(W290:AB290)</f>
        <v>0</v>
      </c>
      <c r="AD290" s="73">
        <f t="shared" si="345"/>
        <v>0</v>
      </c>
      <c r="AF290" s="7" t="s">
        <v>4</v>
      </c>
      <c r="AG290" s="8" t="e">
        <f t="shared" ref="AG290:AG299" si="404">BE290+X290-AO290-AW290</f>
        <v>#VALUE!</v>
      </c>
      <c r="AH290" s="8" t="e">
        <f t="shared" ref="AH290:AH299" si="405">BF290+Y290-AP290-AX290</f>
        <v>#VALUE!</v>
      </c>
      <c r="AI290" s="8" t="e">
        <f t="shared" ref="AI290:AI299" si="406">BG290+Z290-AQ290-AY290</f>
        <v>#VALUE!</v>
      </c>
      <c r="AJ290" s="8" t="e">
        <f t="shared" ref="AJ290:AJ299" si="407">BH290+AA290-AR290-AZ290</f>
        <v>#VALUE!</v>
      </c>
      <c r="AK290" s="9" t="e">
        <f t="shared" ref="AK290:AK298" si="408">BI290+AB290-AS290-BA290</f>
        <v>#VALUE!</v>
      </c>
      <c r="AL290" s="7" t="e">
        <f t="shared" ref="AL290:AL299" si="409">SUM(AF290:AK290)</f>
        <v>#VALUE!</v>
      </c>
      <c r="AM290" s="99" t="e">
        <f t="shared" ref="AM290:AM299" si="410">AL290*K290</f>
        <v>#VALUE!</v>
      </c>
      <c r="AN290" s="7" t="s">
        <v>4</v>
      </c>
      <c r="AO290" s="8">
        <v>0</v>
      </c>
      <c r="AP290" s="8">
        <v>0</v>
      </c>
      <c r="AQ290" s="8">
        <v>0</v>
      </c>
      <c r="AR290" s="8">
        <v>0</v>
      </c>
      <c r="AS290" s="9">
        <v>0</v>
      </c>
      <c r="AT290" s="72">
        <f t="shared" ref="AT290:AT311" si="411">SUM(AN290:AS290)</f>
        <v>0</v>
      </c>
      <c r="AU290" s="99">
        <f t="shared" si="346"/>
        <v>0</v>
      </c>
      <c r="AV290" s="7" t="s">
        <v>4</v>
      </c>
      <c r="AW290" s="8">
        <v>0</v>
      </c>
      <c r="AX290" s="8">
        <v>0</v>
      </c>
      <c r="AY290" s="8">
        <v>0</v>
      </c>
      <c r="AZ290" s="8">
        <v>0</v>
      </c>
      <c r="BA290" s="9">
        <v>0</v>
      </c>
      <c r="BB290" s="72">
        <f t="shared" ref="BB290:BB311" si="412">SUM(AV290:BA290)</f>
        <v>0</v>
      </c>
      <c r="BC290" s="102">
        <f t="shared" si="351"/>
        <v>0</v>
      </c>
      <c r="BD290" s="94"/>
      <c r="BE290" s="11"/>
      <c r="BF290" s="11"/>
      <c r="BG290" s="11">
        <v>1</v>
      </c>
      <c r="BH290" s="11">
        <v>1</v>
      </c>
      <c r="BI290" s="104"/>
      <c r="BJ290" s="106">
        <f t="shared" ref="BJ290:BJ311" si="413">SUM(BD290:BI290)</f>
        <v>2</v>
      </c>
      <c r="BK290" s="84">
        <f>SUMIF(наличие!E:E,E290,наличие!G:G)</f>
        <v>0</v>
      </c>
      <c r="BL290" s="85">
        <f t="shared" ref="BL290:BL299" si="414">AT290*N290</f>
        <v>0</v>
      </c>
      <c r="BM290" s="85">
        <f t="shared" ref="BM290:BM299" si="415">BB290*N290</f>
        <v>0</v>
      </c>
      <c r="BN290" s="111">
        <f>SUMIF(BP:BP,E290,BW:BW)</f>
        <v>0</v>
      </c>
    </row>
    <row r="291" spans="1:66" s="10" customFormat="1" ht="144" customHeight="1" x14ac:dyDescent="0.25">
      <c r="A291" s="11">
        <v>288</v>
      </c>
      <c r="B291" s="11" t="s">
        <v>3427</v>
      </c>
      <c r="C291" s="11" t="s">
        <v>4152</v>
      </c>
      <c r="D291" s="107" t="s">
        <v>4239</v>
      </c>
      <c r="E291" s="108" t="s">
        <v>4346</v>
      </c>
      <c r="F291" s="109" t="s">
        <v>4443</v>
      </c>
      <c r="G291" s="11" t="s">
        <v>4741</v>
      </c>
      <c r="H291" s="29"/>
      <c r="I291" s="15"/>
      <c r="J291" s="44">
        <v>69.3</v>
      </c>
      <c r="K291" s="64">
        <f t="shared" si="370"/>
        <v>79.694999999999993</v>
      </c>
      <c r="L291" s="123">
        <f>SUMIF(price!A:A,E291,price!D:D)</f>
        <v>0</v>
      </c>
      <c r="M291" s="124"/>
      <c r="N291" s="20">
        <f t="shared" si="395"/>
        <v>0</v>
      </c>
      <c r="O291" s="16">
        <f t="shared" si="396"/>
        <v>-1</v>
      </c>
      <c r="P291" s="116">
        <f t="shared" si="397"/>
        <v>0</v>
      </c>
      <c r="Q291" s="21">
        <f t="shared" si="398"/>
        <v>0</v>
      </c>
      <c r="R291" s="16">
        <f t="shared" si="399"/>
        <v>-1</v>
      </c>
      <c r="S291" s="22">
        <f t="shared" si="400"/>
        <v>0</v>
      </c>
      <c r="T291" s="27">
        <v>1053</v>
      </c>
      <c r="U291" s="21">
        <f t="shared" si="401"/>
        <v>0</v>
      </c>
      <c r="V291" s="189">
        <f t="shared" si="402"/>
        <v>-1</v>
      </c>
      <c r="W291" s="196" t="s">
        <v>4</v>
      </c>
      <c r="X291" s="191" t="s">
        <v>4451</v>
      </c>
      <c r="Y291" s="191" t="s">
        <v>4451</v>
      </c>
      <c r="Z291" s="191" t="s">
        <v>4451</v>
      </c>
      <c r="AA291" s="191" t="s">
        <v>4451</v>
      </c>
      <c r="AB291" s="197" t="s">
        <v>4</v>
      </c>
      <c r="AC291" s="190">
        <f t="shared" si="403"/>
        <v>0</v>
      </c>
      <c r="AD291" s="73">
        <f t="shared" si="345"/>
        <v>0</v>
      </c>
      <c r="AF291" s="7" t="s">
        <v>4</v>
      </c>
      <c r="AG291" s="8" t="e">
        <f t="shared" si="404"/>
        <v>#VALUE!</v>
      </c>
      <c r="AH291" s="8" t="e">
        <f t="shared" si="405"/>
        <v>#VALUE!</v>
      </c>
      <c r="AI291" s="8" t="e">
        <f t="shared" si="406"/>
        <v>#VALUE!</v>
      </c>
      <c r="AJ291" s="8" t="e">
        <f t="shared" si="407"/>
        <v>#VALUE!</v>
      </c>
      <c r="AK291" s="9" t="e">
        <f t="shared" si="408"/>
        <v>#VALUE!</v>
      </c>
      <c r="AL291" s="7" t="e">
        <f t="shared" si="409"/>
        <v>#VALUE!</v>
      </c>
      <c r="AM291" s="99" t="e">
        <f t="shared" si="410"/>
        <v>#VALUE!</v>
      </c>
      <c r="AN291" s="7" t="s">
        <v>4</v>
      </c>
      <c r="AO291" s="8">
        <v>0</v>
      </c>
      <c r="AP291" s="8">
        <v>0</v>
      </c>
      <c r="AQ291" s="8">
        <v>0</v>
      </c>
      <c r="AR291" s="8">
        <v>0</v>
      </c>
      <c r="AS291" s="9">
        <v>0</v>
      </c>
      <c r="AT291" s="72">
        <f t="shared" si="411"/>
        <v>0</v>
      </c>
      <c r="AU291" s="99">
        <f t="shared" si="346"/>
        <v>0</v>
      </c>
      <c r="AV291" s="7" t="s">
        <v>4</v>
      </c>
      <c r="AW291" s="8">
        <v>0</v>
      </c>
      <c r="AX291" s="8">
        <v>0</v>
      </c>
      <c r="AY291" s="8">
        <v>0</v>
      </c>
      <c r="AZ291" s="8">
        <v>0</v>
      </c>
      <c r="BA291" s="9">
        <v>0</v>
      </c>
      <c r="BB291" s="72">
        <f t="shared" si="412"/>
        <v>0</v>
      </c>
      <c r="BC291" s="102">
        <f t="shared" si="351"/>
        <v>0</v>
      </c>
      <c r="BD291" s="94"/>
      <c r="BE291" s="11">
        <v>2</v>
      </c>
      <c r="BF291" s="11">
        <v>2</v>
      </c>
      <c r="BG291" s="11">
        <v>4</v>
      </c>
      <c r="BH291" s="11">
        <v>2</v>
      </c>
      <c r="BI291" s="104">
        <v>1</v>
      </c>
      <c r="BJ291" s="106">
        <f t="shared" si="413"/>
        <v>11</v>
      </c>
      <c r="BK291" s="84">
        <f>SUMIF(наличие!E:E,E291,наличие!G:G)</f>
        <v>0</v>
      </c>
      <c r="BL291" s="85">
        <f t="shared" si="414"/>
        <v>0</v>
      </c>
      <c r="BM291" s="85">
        <f t="shared" si="415"/>
        <v>0</v>
      </c>
      <c r="BN291" s="111">
        <f>SUMIF(BP:BP,E291,BW:BW)</f>
        <v>0</v>
      </c>
    </row>
    <row r="292" spans="1:66" s="10" customFormat="1" ht="144" customHeight="1" x14ac:dyDescent="0.25">
      <c r="A292" s="11">
        <v>289</v>
      </c>
      <c r="B292" s="11" t="s">
        <v>3427</v>
      </c>
      <c r="C292" s="11" t="s">
        <v>4152</v>
      </c>
      <c r="D292" s="107" t="s">
        <v>4239</v>
      </c>
      <c r="E292" s="108" t="s">
        <v>4346</v>
      </c>
      <c r="F292" s="109" t="s">
        <v>4395</v>
      </c>
      <c r="G292" s="11" t="s">
        <v>4742</v>
      </c>
      <c r="H292" s="29"/>
      <c r="I292" s="15"/>
      <c r="J292" s="44">
        <v>69.3</v>
      </c>
      <c r="K292" s="64">
        <f t="shared" si="370"/>
        <v>79.694999999999993</v>
      </c>
      <c r="L292" s="123">
        <f>SUMIF(price!A:A,E292,price!D:D)</f>
        <v>0</v>
      </c>
      <c r="M292" s="124"/>
      <c r="N292" s="20">
        <f t="shared" si="395"/>
        <v>0</v>
      </c>
      <c r="O292" s="16">
        <f t="shared" si="396"/>
        <v>-1</v>
      </c>
      <c r="P292" s="116">
        <f t="shared" si="397"/>
        <v>0</v>
      </c>
      <c r="Q292" s="21">
        <f t="shared" si="398"/>
        <v>0</v>
      </c>
      <c r="R292" s="16">
        <f t="shared" si="399"/>
        <v>-1</v>
      </c>
      <c r="S292" s="22">
        <f t="shared" si="400"/>
        <v>0</v>
      </c>
      <c r="T292" s="27">
        <v>1053</v>
      </c>
      <c r="U292" s="21">
        <f t="shared" si="401"/>
        <v>0</v>
      </c>
      <c r="V292" s="189">
        <f t="shared" si="402"/>
        <v>-1</v>
      </c>
      <c r="W292" s="196" t="s">
        <v>4</v>
      </c>
      <c r="X292" s="191" t="s">
        <v>4451</v>
      </c>
      <c r="Y292" s="191" t="s">
        <v>4451</v>
      </c>
      <c r="Z292" s="191" t="s">
        <v>4451</v>
      </c>
      <c r="AA292" s="191" t="s">
        <v>4451</v>
      </c>
      <c r="AB292" s="197" t="s">
        <v>4</v>
      </c>
      <c r="AC292" s="190">
        <f t="shared" si="403"/>
        <v>0</v>
      </c>
      <c r="AD292" s="73">
        <f t="shared" si="345"/>
        <v>0</v>
      </c>
      <c r="AF292" s="7" t="s">
        <v>4</v>
      </c>
      <c r="AG292" s="8" t="e">
        <f t="shared" si="404"/>
        <v>#VALUE!</v>
      </c>
      <c r="AH292" s="8" t="e">
        <f t="shared" si="405"/>
        <v>#VALUE!</v>
      </c>
      <c r="AI292" s="8" t="e">
        <f t="shared" si="406"/>
        <v>#VALUE!</v>
      </c>
      <c r="AJ292" s="8" t="e">
        <f t="shared" si="407"/>
        <v>#VALUE!</v>
      </c>
      <c r="AK292" s="9" t="e">
        <f t="shared" si="408"/>
        <v>#VALUE!</v>
      </c>
      <c r="AL292" s="7" t="e">
        <f t="shared" si="409"/>
        <v>#VALUE!</v>
      </c>
      <c r="AM292" s="99" t="e">
        <f t="shared" si="410"/>
        <v>#VALUE!</v>
      </c>
      <c r="AN292" s="7" t="s">
        <v>4</v>
      </c>
      <c r="AO292" s="8">
        <v>0</v>
      </c>
      <c r="AP292" s="8">
        <v>0</v>
      </c>
      <c r="AQ292" s="8">
        <v>0</v>
      </c>
      <c r="AR292" s="8">
        <v>0</v>
      </c>
      <c r="AS292" s="9">
        <v>0</v>
      </c>
      <c r="AT292" s="72">
        <f t="shared" si="411"/>
        <v>0</v>
      </c>
      <c r="AU292" s="99">
        <f t="shared" si="346"/>
        <v>0</v>
      </c>
      <c r="AV292" s="7" t="s">
        <v>4</v>
      </c>
      <c r="AW292" s="8">
        <v>0</v>
      </c>
      <c r="AX292" s="8">
        <v>0</v>
      </c>
      <c r="AY292" s="8">
        <v>0</v>
      </c>
      <c r="AZ292" s="8">
        <v>0</v>
      </c>
      <c r="BA292" s="9">
        <v>0</v>
      </c>
      <c r="BB292" s="72">
        <f t="shared" si="412"/>
        <v>0</v>
      </c>
      <c r="BC292" s="102">
        <f t="shared" si="351"/>
        <v>0</v>
      </c>
      <c r="BD292" s="94"/>
      <c r="BE292" s="11"/>
      <c r="BF292" s="11">
        <v>4</v>
      </c>
      <c r="BG292" s="11">
        <v>4</v>
      </c>
      <c r="BH292" s="11">
        <v>2</v>
      </c>
      <c r="BI292" s="104"/>
      <c r="BJ292" s="106">
        <f t="shared" si="413"/>
        <v>10</v>
      </c>
      <c r="BK292" s="84">
        <f>SUMIF(наличие!E:E,E292,наличие!G:G)</f>
        <v>0</v>
      </c>
      <c r="BL292" s="85">
        <f t="shared" si="414"/>
        <v>0</v>
      </c>
      <c r="BM292" s="85">
        <f t="shared" si="415"/>
        <v>0</v>
      </c>
      <c r="BN292" s="111">
        <f>SUMIF(BP:BP,E292,BW:BW)</f>
        <v>0</v>
      </c>
    </row>
    <row r="293" spans="1:66" s="10" customFormat="1" ht="144" customHeight="1" x14ac:dyDescent="0.25">
      <c r="A293" s="11">
        <v>290</v>
      </c>
      <c r="B293" s="11" t="s">
        <v>3427</v>
      </c>
      <c r="C293" s="11" t="s">
        <v>4152</v>
      </c>
      <c r="D293" s="107" t="s">
        <v>4239</v>
      </c>
      <c r="E293" s="108" t="s">
        <v>4346</v>
      </c>
      <c r="F293" s="109" t="s">
        <v>1480</v>
      </c>
      <c r="G293" s="11" t="s">
        <v>4743</v>
      </c>
      <c r="H293" s="29"/>
      <c r="I293" s="15"/>
      <c r="J293" s="44">
        <v>69.3</v>
      </c>
      <c r="K293" s="64">
        <f t="shared" si="370"/>
        <v>79.694999999999993</v>
      </c>
      <c r="L293" s="123">
        <f>SUMIF(price!A:A,E293,price!D:D)</f>
        <v>0</v>
      </c>
      <c r="M293" s="124"/>
      <c r="N293" s="20">
        <f t="shared" si="395"/>
        <v>0</v>
      </c>
      <c r="O293" s="16">
        <f t="shared" si="396"/>
        <v>-1</v>
      </c>
      <c r="P293" s="116">
        <f t="shared" si="397"/>
        <v>0</v>
      </c>
      <c r="Q293" s="21">
        <f t="shared" si="398"/>
        <v>0</v>
      </c>
      <c r="R293" s="16">
        <f t="shared" si="399"/>
        <v>-1</v>
      </c>
      <c r="S293" s="22">
        <f t="shared" si="400"/>
        <v>0</v>
      </c>
      <c r="T293" s="27">
        <v>1053</v>
      </c>
      <c r="U293" s="21">
        <f t="shared" si="401"/>
        <v>0</v>
      </c>
      <c r="V293" s="189">
        <f t="shared" si="402"/>
        <v>-1</v>
      </c>
      <c r="W293" s="196" t="s">
        <v>4</v>
      </c>
      <c r="X293" s="191" t="s">
        <v>4451</v>
      </c>
      <c r="Y293" s="191" t="s">
        <v>4451</v>
      </c>
      <c r="Z293" s="191" t="s">
        <v>4451</v>
      </c>
      <c r="AA293" s="191" t="s">
        <v>4451</v>
      </c>
      <c r="AB293" s="197" t="s">
        <v>4</v>
      </c>
      <c r="AC293" s="190">
        <f t="shared" si="403"/>
        <v>0</v>
      </c>
      <c r="AD293" s="73">
        <f t="shared" si="345"/>
        <v>0</v>
      </c>
      <c r="AF293" s="7" t="s">
        <v>4</v>
      </c>
      <c r="AG293" s="8" t="e">
        <f t="shared" si="404"/>
        <v>#VALUE!</v>
      </c>
      <c r="AH293" s="8" t="e">
        <f t="shared" si="405"/>
        <v>#VALUE!</v>
      </c>
      <c r="AI293" s="8" t="e">
        <f t="shared" si="406"/>
        <v>#VALUE!</v>
      </c>
      <c r="AJ293" s="8" t="e">
        <f t="shared" si="407"/>
        <v>#VALUE!</v>
      </c>
      <c r="AK293" s="9" t="e">
        <f t="shared" si="408"/>
        <v>#VALUE!</v>
      </c>
      <c r="AL293" s="7" t="e">
        <f t="shared" si="409"/>
        <v>#VALUE!</v>
      </c>
      <c r="AM293" s="99" t="e">
        <f t="shared" si="410"/>
        <v>#VALUE!</v>
      </c>
      <c r="AN293" s="7" t="s">
        <v>4</v>
      </c>
      <c r="AO293" s="8">
        <v>0</v>
      </c>
      <c r="AP293" s="8">
        <v>0</v>
      </c>
      <c r="AQ293" s="8">
        <v>0</v>
      </c>
      <c r="AR293" s="8">
        <v>0</v>
      </c>
      <c r="AS293" s="9">
        <v>0</v>
      </c>
      <c r="AT293" s="72">
        <f t="shared" si="411"/>
        <v>0</v>
      </c>
      <c r="AU293" s="99">
        <f t="shared" si="346"/>
        <v>0</v>
      </c>
      <c r="AV293" s="7" t="s">
        <v>4</v>
      </c>
      <c r="AW293" s="8">
        <v>0</v>
      </c>
      <c r="AX293" s="8">
        <v>0</v>
      </c>
      <c r="AY293" s="8">
        <v>0</v>
      </c>
      <c r="AZ293" s="8">
        <v>0</v>
      </c>
      <c r="BA293" s="9">
        <v>0</v>
      </c>
      <c r="BB293" s="72">
        <f t="shared" si="412"/>
        <v>0</v>
      </c>
      <c r="BC293" s="102">
        <f t="shared" si="351"/>
        <v>0</v>
      </c>
      <c r="BD293" s="94"/>
      <c r="BE293" s="11">
        <v>2</v>
      </c>
      <c r="BF293" s="11">
        <v>1</v>
      </c>
      <c r="BG293" s="11">
        <v>5</v>
      </c>
      <c r="BH293" s="11">
        <v>7</v>
      </c>
      <c r="BI293" s="104">
        <v>2</v>
      </c>
      <c r="BJ293" s="106">
        <f t="shared" si="413"/>
        <v>17</v>
      </c>
      <c r="BK293" s="84">
        <f>SUMIF(наличие!E:E,E293,наличие!G:G)</f>
        <v>0</v>
      </c>
      <c r="BL293" s="85">
        <f t="shared" si="414"/>
        <v>0</v>
      </c>
      <c r="BM293" s="85">
        <f t="shared" si="415"/>
        <v>0</v>
      </c>
      <c r="BN293" s="111">
        <f>SUMIF(BP:BP,E293,BW:BW)</f>
        <v>0</v>
      </c>
    </row>
    <row r="294" spans="1:66" s="10" customFormat="1" ht="144" customHeight="1" x14ac:dyDescent="0.25">
      <c r="A294" s="11">
        <v>291</v>
      </c>
      <c r="B294" s="11" t="s">
        <v>3427</v>
      </c>
      <c r="C294" s="11" t="s">
        <v>4153</v>
      </c>
      <c r="D294" s="107" t="s">
        <v>4240</v>
      </c>
      <c r="E294" s="108" t="s">
        <v>4347</v>
      </c>
      <c r="F294" s="109" t="s">
        <v>5</v>
      </c>
      <c r="G294" s="11" t="s">
        <v>4744</v>
      </c>
      <c r="H294" s="29"/>
      <c r="I294" s="15"/>
      <c r="J294" s="44">
        <v>73.099999999999994</v>
      </c>
      <c r="K294" s="64">
        <f t="shared" si="370"/>
        <v>84.064999999999984</v>
      </c>
      <c r="L294" s="123">
        <f>SUMIF(price!A:A,E294,price!D:D)</f>
        <v>0</v>
      </c>
      <c r="M294" s="124"/>
      <c r="N294" s="20">
        <f t="shared" si="395"/>
        <v>0</v>
      </c>
      <c r="O294" s="16">
        <f t="shared" si="396"/>
        <v>-1</v>
      </c>
      <c r="P294" s="116">
        <f t="shared" si="397"/>
        <v>0</v>
      </c>
      <c r="Q294" s="21">
        <f t="shared" si="398"/>
        <v>0</v>
      </c>
      <c r="R294" s="16">
        <f t="shared" si="399"/>
        <v>-1</v>
      </c>
      <c r="S294" s="22">
        <f t="shared" si="400"/>
        <v>0</v>
      </c>
      <c r="T294" s="27">
        <v>1053</v>
      </c>
      <c r="U294" s="21">
        <f t="shared" si="401"/>
        <v>0</v>
      </c>
      <c r="V294" s="189">
        <f t="shared" si="402"/>
        <v>-1</v>
      </c>
      <c r="W294" s="196" t="s">
        <v>4</v>
      </c>
      <c r="X294" s="191" t="s">
        <v>4451</v>
      </c>
      <c r="Y294" s="191" t="s">
        <v>4451</v>
      </c>
      <c r="Z294" s="191" t="s">
        <v>4451</v>
      </c>
      <c r="AA294" s="191" t="s">
        <v>4451</v>
      </c>
      <c r="AB294" s="197" t="s">
        <v>4</v>
      </c>
      <c r="AC294" s="190">
        <f t="shared" si="403"/>
        <v>0</v>
      </c>
      <c r="AD294" s="73">
        <f t="shared" si="345"/>
        <v>0</v>
      </c>
      <c r="AF294" s="7" t="s">
        <v>4</v>
      </c>
      <c r="AG294" s="8" t="e">
        <f t="shared" si="404"/>
        <v>#VALUE!</v>
      </c>
      <c r="AH294" s="8" t="e">
        <f t="shared" si="405"/>
        <v>#VALUE!</v>
      </c>
      <c r="AI294" s="8" t="e">
        <f t="shared" si="406"/>
        <v>#VALUE!</v>
      </c>
      <c r="AJ294" s="8" t="e">
        <f t="shared" si="407"/>
        <v>#VALUE!</v>
      </c>
      <c r="AK294" s="9" t="e">
        <f t="shared" si="408"/>
        <v>#VALUE!</v>
      </c>
      <c r="AL294" s="7" t="e">
        <f t="shared" si="409"/>
        <v>#VALUE!</v>
      </c>
      <c r="AM294" s="99" t="e">
        <f t="shared" si="410"/>
        <v>#VALUE!</v>
      </c>
      <c r="AN294" s="7" t="s">
        <v>4</v>
      </c>
      <c r="AO294" s="8">
        <v>0</v>
      </c>
      <c r="AP294" s="8">
        <v>0</v>
      </c>
      <c r="AQ294" s="8">
        <v>0</v>
      </c>
      <c r="AR294" s="8">
        <v>0</v>
      </c>
      <c r="AS294" s="9">
        <v>0</v>
      </c>
      <c r="AT294" s="72">
        <f t="shared" si="411"/>
        <v>0</v>
      </c>
      <c r="AU294" s="99">
        <f t="shared" si="346"/>
        <v>0</v>
      </c>
      <c r="AV294" s="7" t="s">
        <v>4</v>
      </c>
      <c r="AW294" s="8">
        <v>0</v>
      </c>
      <c r="AX294" s="8">
        <v>0</v>
      </c>
      <c r="AY294" s="8">
        <v>0</v>
      </c>
      <c r="AZ294" s="8">
        <v>0</v>
      </c>
      <c r="BA294" s="9">
        <v>0</v>
      </c>
      <c r="BB294" s="72">
        <f t="shared" si="412"/>
        <v>0</v>
      </c>
      <c r="BC294" s="102">
        <f t="shared" si="351"/>
        <v>0</v>
      </c>
      <c r="BD294" s="94"/>
      <c r="BE294" s="11"/>
      <c r="BF294" s="11">
        <v>3</v>
      </c>
      <c r="BG294" s="11">
        <v>5</v>
      </c>
      <c r="BH294" s="11"/>
      <c r="BI294" s="104">
        <v>1</v>
      </c>
      <c r="BJ294" s="106">
        <f t="shared" si="413"/>
        <v>9</v>
      </c>
      <c r="BK294" s="84">
        <f>SUMIF(наличие!E:E,E294,наличие!G:G)</f>
        <v>0</v>
      </c>
      <c r="BL294" s="85">
        <f t="shared" si="414"/>
        <v>0</v>
      </c>
      <c r="BM294" s="85">
        <f t="shared" si="415"/>
        <v>0</v>
      </c>
      <c r="BN294" s="111">
        <f>SUMIF(BP:BP,E294,BW:BW)</f>
        <v>0</v>
      </c>
    </row>
    <row r="295" spans="1:66" s="10" customFormat="1" ht="144" customHeight="1" x14ac:dyDescent="0.25">
      <c r="A295" s="11">
        <v>292</v>
      </c>
      <c r="B295" s="11" t="s">
        <v>3427</v>
      </c>
      <c r="C295" s="11" t="s">
        <v>4153</v>
      </c>
      <c r="D295" s="107" t="s">
        <v>4240</v>
      </c>
      <c r="E295" s="108" t="s">
        <v>4347</v>
      </c>
      <c r="F295" s="109" t="s">
        <v>4444</v>
      </c>
      <c r="G295" s="11" t="s">
        <v>4745</v>
      </c>
      <c r="H295" s="29"/>
      <c r="I295" s="15"/>
      <c r="J295" s="44">
        <v>73.099999999999994</v>
      </c>
      <c r="K295" s="64">
        <f t="shared" si="370"/>
        <v>84.064999999999984</v>
      </c>
      <c r="L295" s="123">
        <f>SUMIF(price!A:A,E295,price!D:D)</f>
        <v>0</v>
      </c>
      <c r="M295" s="124"/>
      <c r="N295" s="20">
        <f t="shared" si="395"/>
        <v>0</v>
      </c>
      <c r="O295" s="16">
        <f t="shared" si="396"/>
        <v>-1</v>
      </c>
      <c r="P295" s="116">
        <f t="shared" si="397"/>
        <v>0</v>
      </c>
      <c r="Q295" s="21">
        <f t="shared" si="398"/>
        <v>0</v>
      </c>
      <c r="R295" s="16">
        <f t="shared" si="399"/>
        <v>-1</v>
      </c>
      <c r="S295" s="22">
        <f t="shared" si="400"/>
        <v>0</v>
      </c>
      <c r="T295" s="27">
        <v>1053</v>
      </c>
      <c r="U295" s="21">
        <f t="shared" si="401"/>
        <v>0</v>
      </c>
      <c r="V295" s="189">
        <f t="shared" si="402"/>
        <v>-1</v>
      </c>
      <c r="W295" s="196" t="s">
        <v>4</v>
      </c>
      <c r="X295" s="191" t="s">
        <v>4451</v>
      </c>
      <c r="Y295" s="191" t="s">
        <v>4451</v>
      </c>
      <c r="Z295" s="191" t="s">
        <v>4451</v>
      </c>
      <c r="AA295" s="191" t="s">
        <v>4451</v>
      </c>
      <c r="AB295" s="197" t="s">
        <v>4</v>
      </c>
      <c r="AC295" s="190">
        <f t="shared" si="403"/>
        <v>0</v>
      </c>
      <c r="AD295" s="73">
        <f t="shared" si="345"/>
        <v>0</v>
      </c>
      <c r="AF295" s="7" t="s">
        <v>4</v>
      </c>
      <c r="AG295" s="8" t="e">
        <f t="shared" si="404"/>
        <v>#VALUE!</v>
      </c>
      <c r="AH295" s="8" t="e">
        <f t="shared" si="405"/>
        <v>#VALUE!</v>
      </c>
      <c r="AI295" s="8" t="e">
        <f t="shared" si="406"/>
        <v>#VALUE!</v>
      </c>
      <c r="AJ295" s="8" t="e">
        <f t="shared" si="407"/>
        <v>#VALUE!</v>
      </c>
      <c r="AK295" s="9" t="e">
        <f t="shared" si="408"/>
        <v>#VALUE!</v>
      </c>
      <c r="AL295" s="7" t="e">
        <f t="shared" si="409"/>
        <v>#VALUE!</v>
      </c>
      <c r="AM295" s="99" t="e">
        <f t="shared" si="410"/>
        <v>#VALUE!</v>
      </c>
      <c r="AN295" s="7" t="s">
        <v>4</v>
      </c>
      <c r="AO295" s="8">
        <v>0</v>
      </c>
      <c r="AP295" s="8">
        <v>0</v>
      </c>
      <c r="AQ295" s="8">
        <v>0</v>
      </c>
      <c r="AR295" s="8">
        <v>0</v>
      </c>
      <c r="AS295" s="9">
        <v>0</v>
      </c>
      <c r="AT295" s="72">
        <f t="shared" si="411"/>
        <v>0</v>
      </c>
      <c r="AU295" s="99">
        <f t="shared" si="346"/>
        <v>0</v>
      </c>
      <c r="AV295" s="7" t="s">
        <v>4</v>
      </c>
      <c r="AW295" s="8">
        <v>0</v>
      </c>
      <c r="AX295" s="8">
        <v>0</v>
      </c>
      <c r="AY295" s="8">
        <v>0</v>
      </c>
      <c r="AZ295" s="8">
        <v>0</v>
      </c>
      <c r="BA295" s="9">
        <v>0</v>
      </c>
      <c r="BB295" s="72">
        <f t="shared" si="412"/>
        <v>0</v>
      </c>
      <c r="BC295" s="102">
        <f t="shared" si="351"/>
        <v>0</v>
      </c>
      <c r="BD295" s="94"/>
      <c r="BE295" s="11">
        <v>1</v>
      </c>
      <c r="BF295" s="11"/>
      <c r="BG295" s="11">
        <v>1</v>
      </c>
      <c r="BH295" s="11"/>
      <c r="BI295" s="104">
        <v>1</v>
      </c>
      <c r="BJ295" s="106">
        <f t="shared" si="413"/>
        <v>3</v>
      </c>
      <c r="BK295" s="84">
        <f>SUMIF(наличие!E:E,E295,наличие!G:G)</f>
        <v>0</v>
      </c>
      <c r="BL295" s="85">
        <f t="shared" si="414"/>
        <v>0</v>
      </c>
      <c r="BM295" s="85">
        <f t="shared" si="415"/>
        <v>0</v>
      </c>
      <c r="BN295" s="111">
        <f>SUMIF(BP:BP,E295,BW:BW)</f>
        <v>0</v>
      </c>
    </row>
    <row r="296" spans="1:66" s="10" customFormat="1" ht="144" customHeight="1" x14ac:dyDescent="0.25">
      <c r="A296" s="11">
        <v>293</v>
      </c>
      <c r="B296" s="11" t="s">
        <v>3427</v>
      </c>
      <c r="C296" s="11" t="s">
        <v>4154</v>
      </c>
      <c r="D296" s="107" t="s">
        <v>4241</v>
      </c>
      <c r="E296" s="108" t="s">
        <v>4348</v>
      </c>
      <c r="F296" s="109" t="s">
        <v>4445</v>
      </c>
      <c r="G296" s="11" t="s">
        <v>4746</v>
      </c>
      <c r="H296" s="29"/>
      <c r="I296" s="15"/>
      <c r="J296" s="44">
        <v>67</v>
      </c>
      <c r="K296" s="64">
        <f t="shared" si="370"/>
        <v>77.05</v>
      </c>
      <c r="L296" s="123">
        <f>SUMIF(price!A:A,E296,price!D:D)</f>
        <v>0</v>
      </c>
      <c r="M296" s="124"/>
      <c r="N296" s="20">
        <f t="shared" si="395"/>
        <v>0</v>
      </c>
      <c r="O296" s="16">
        <f t="shared" si="396"/>
        <v>-1</v>
      </c>
      <c r="P296" s="116">
        <f t="shared" si="397"/>
        <v>0</v>
      </c>
      <c r="Q296" s="21">
        <f t="shared" si="398"/>
        <v>0</v>
      </c>
      <c r="R296" s="16">
        <f t="shared" si="399"/>
        <v>-1</v>
      </c>
      <c r="S296" s="22">
        <f t="shared" si="400"/>
        <v>0</v>
      </c>
      <c r="T296" s="27">
        <v>1053</v>
      </c>
      <c r="U296" s="21">
        <f t="shared" si="401"/>
        <v>0</v>
      </c>
      <c r="V296" s="189">
        <f t="shared" si="402"/>
        <v>-1</v>
      </c>
      <c r="W296" s="196" t="s">
        <v>4</v>
      </c>
      <c r="X296" s="191" t="s">
        <v>4451</v>
      </c>
      <c r="Y296" s="191" t="s">
        <v>4451</v>
      </c>
      <c r="Z296" s="191" t="s">
        <v>4451</v>
      </c>
      <c r="AA296" s="191" t="s">
        <v>4451</v>
      </c>
      <c r="AB296" s="197" t="s">
        <v>4451</v>
      </c>
      <c r="AC296" s="190">
        <f t="shared" si="403"/>
        <v>0</v>
      </c>
      <c r="AD296" s="73">
        <f t="shared" si="345"/>
        <v>0</v>
      </c>
      <c r="AF296" s="7" t="s">
        <v>4</v>
      </c>
      <c r="AG296" s="8" t="e">
        <f t="shared" si="404"/>
        <v>#VALUE!</v>
      </c>
      <c r="AH296" s="8" t="e">
        <f t="shared" si="405"/>
        <v>#VALUE!</v>
      </c>
      <c r="AI296" s="8" t="e">
        <f t="shared" si="406"/>
        <v>#VALUE!</v>
      </c>
      <c r="AJ296" s="8" t="e">
        <f t="shared" si="407"/>
        <v>#VALUE!</v>
      </c>
      <c r="AK296" s="9" t="e">
        <f t="shared" si="408"/>
        <v>#VALUE!</v>
      </c>
      <c r="AL296" s="7" t="e">
        <f t="shared" si="409"/>
        <v>#VALUE!</v>
      </c>
      <c r="AM296" s="99" t="e">
        <f t="shared" si="410"/>
        <v>#VALUE!</v>
      </c>
      <c r="AN296" s="7" t="s">
        <v>4</v>
      </c>
      <c r="AO296" s="8">
        <v>0</v>
      </c>
      <c r="AP296" s="8">
        <v>0</v>
      </c>
      <c r="AQ296" s="8">
        <v>0</v>
      </c>
      <c r="AR296" s="8">
        <v>0</v>
      </c>
      <c r="AS296" s="9">
        <v>0</v>
      </c>
      <c r="AT296" s="72">
        <f t="shared" si="411"/>
        <v>0</v>
      </c>
      <c r="AU296" s="99">
        <f t="shared" si="346"/>
        <v>0</v>
      </c>
      <c r="AV296" s="7" t="s">
        <v>4</v>
      </c>
      <c r="AW296" s="8">
        <v>0</v>
      </c>
      <c r="AX296" s="8">
        <v>0</v>
      </c>
      <c r="AY296" s="8">
        <v>0</v>
      </c>
      <c r="AZ296" s="8">
        <v>0</v>
      </c>
      <c r="BA296" s="9">
        <v>0</v>
      </c>
      <c r="BB296" s="72">
        <f t="shared" si="412"/>
        <v>0</v>
      </c>
      <c r="BC296" s="102">
        <f t="shared" si="351"/>
        <v>0</v>
      </c>
      <c r="BD296" s="94"/>
      <c r="BE296" s="11">
        <v>1</v>
      </c>
      <c r="BF296" s="11">
        <v>2</v>
      </c>
      <c r="BG296" s="11">
        <v>1</v>
      </c>
      <c r="BH296" s="11">
        <v>1</v>
      </c>
      <c r="BI296" s="104">
        <v>1</v>
      </c>
      <c r="BJ296" s="106">
        <f t="shared" si="413"/>
        <v>6</v>
      </c>
      <c r="BK296" s="84">
        <f>SUMIF(наличие!E:E,E296,наличие!G:G)</f>
        <v>0</v>
      </c>
      <c r="BL296" s="85">
        <f t="shared" si="414"/>
        <v>0</v>
      </c>
      <c r="BM296" s="85">
        <f t="shared" si="415"/>
        <v>0</v>
      </c>
      <c r="BN296" s="111">
        <f>SUMIF(BP:BP,E296,BW:BW)</f>
        <v>0</v>
      </c>
    </row>
    <row r="297" spans="1:66" s="10" customFormat="1" ht="84.2" customHeight="1" x14ac:dyDescent="0.25">
      <c r="A297" s="11">
        <v>294</v>
      </c>
      <c r="B297" s="11" t="s">
        <v>3427</v>
      </c>
      <c r="C297" s="11" t="s">
        <v>4155</v>
      </c>
      <c r="D297" s="107" t="s">
        <v>4242</v>
      </c>
      <c r="E297" s="108" t="s">
        <v>4349</v>
      </c>
      <c r="F297" s="109" t="s">
        <v>2044</v>
      </c>
      <c r="G297" s="11" t="s">
        <v>4747</v>
      </c>
      <c r="H297" s="29"/>
      <c r="I297" s="15"/>
      <c r="J297" s="44">
        <v>69.209999999999994</v>
      </c>
      <c r="K297" s="64">
        <f t="shared" si="370"/>
        <v>79.591499999999982</v>
      </c>
      <c r="L297" s="123">
        <f>SUMIF(price!A:A,E297,price!D:D)</f>
        <v>0</v>
      </c>
      <c r="M297" s="124"/>
      <c r="N297" s="20">
        <f t="shared" si="395"/>
        <v>0</v>
      </c>
      <c r="O297" s="16">
        <f t="shared" si="396"/>
        <v>-1</v>
      </c>
      <c r="P297" s="116">
        <f t="shared" si="397"/>
        <v>0</v>
      </c>
      <c r="Q297" s="21">
        <f t="shared" si="398"/>
        <v>0</v>
      </c>
      <c r="R297" s="16">
        <f t="shared" si="399"/>
        <v>-1</v>
      </c>
      <c r="S297" s="22">
        <f t="shared" si="400"/>
        <v>0</v>
      </c>
      <c r="T297" s="27">
        <v>1053</v>
      </c>
      <c r="U297" s="21">
        <f t="shared" si="401"/>
        <v>0</v>
      </c>
      <c r="V297" s="189">
        <f t="shared" si="402"/>
        <v>-1</v>
      </c>
      <c r="W297" s="196" t="s">
        <v>4</v>
      </c>
      <c r="X297" s="191" t="s">
        <v>4451</v>
      </c>
      <c r="Y297" s="191" t="s">
        <v>4451</v>
      </c>
      <c r="Z297" s="191" t="s">
        <v>4451</v>
      </c>
      <c r="AA297" s="191" t="s">
        <v>4451</v>
      </c>
      <c r="AB297" s="197" t="s">
        <v>4</v>
      </c>
      <c r="AC297" s="190">
        <f t="shared" si="403"/>
        <v>0</v>
      </c>
      <c r="AD297" s="73">
        <f t="shared" si="345"/>
        <v>0</v>
      </c>
      <c r="AF297" s="7" t="s">
        <v>4</v>
      </c>
      <c r="AG297" s="8" t="e">
        <f t="shared" si="404"/>
        <v>#VALUE!</v>
      </c>
      <c r="AH297" s="8" t="e">
        <f t="shared" si="405"/>
        <v>#VALUE!</v>
      </c>
      <c r="AI297" s="8" t="e">
        <f t="shared" si="406"/>
        <v>#VALUE!</v>
      </c>
      <c r="AJ297" s="8" t="e">
        <f t="shared" si="407"/>
        <v>#VALUE!</v>
      </c>
      <c r="AK297" s="9" t="e">
        <f t="shared" si="408"/>
        <v>#VALUE!</v>
      </c>
      <c r="AL297" s="7" t="e">
        <f t="shared" si="409"/>
        <v>#VALUE!</v>
      </c>
      <c r="AM297" s="99" t="e">
        <f t="shared" si="410"/>
        <v>#VALUE!</v>
      </c>
      <c r="AN297" s="7" t="s">
        <v>4</v>
      </c>
      <c r="AO297" s="8">
        <v>0</v>
      </c>
      <c r="AP297" s="8">
        <v>0</v>
      </c>
      <c r="AQ297" s="8">
        <v>0</v>
      </c>
      <c r="AR297" s="8">
        <v>0</v>
      </c>
      <c r="AS297" s="9">
        <v>0</v>
      </c>
      <c r="AT297" s="72">
        <f t="shared" si="411"/>
        <v>0</v>
      </c>
      <c r="AU297" s="99">
        <f t="shared" si="346"/>
        <v>0</v>
      </c>
      <c r="AV297" s="7" t="s">
        <v>4</v>
      </c>
      <c r="AW297" s="8">
        <v>0</v>
      </c>
      <c r="AX297" s="8">
        <v>0</v>
      </c>
      <c r="AY297" s="8">
        <v>0</v>
      </c>
      <c r="AZ297" s="8">
        <v>0</v>
      </c>
      <c r="BA297" s="9">
        <v>0</v>
      </c>
      <c r="BB297" s="72">
        <f t="shared" si="412"/>
        <v>0</v>
      </c>
      <c r="BC297" s="102">
        <f t="shared" si="351"/>
        <v>0</v>
      </c>
      <c r="BD297" s="94"/>
      <c r="BE297" s="11">
        <v>1</v>
      </c>
      <c r="BF297" s="11">
        <v>1</v>
      </c>
      <c r="BG297" s="11">
        <v>2</v>
      </c>
      <c r="BH297" s="11">
        <v>5</v>
      </c>
      <c r="BI297" s="104"/>
      <c r="BJ297" s="106">
        <f t="shared" si="413"/>
        <v>9</v>
      </c>
      <c r="BK297" s="84">
        <f>SUMIF(наличие!E:E,E297,наличие!G:G)</f>
        <v>0</v>
      </c>
      <c r="BL297" s="85">
        <f t="shared" si="414"/>
        <v>0</v>
      </c>
      <c r="BM297" s="85">
        <f t="shared" si="415"/>
        <v>0</v>
      </c>
      <c r="BN297" s="111">
        <f>SUMIF(BP:BP,E297,BW:BW)</f>
        <v>0</v>
      </c>
    </row>
    <row r="298" spans="1:66" s="10" customFormat="1" ht="144" customHeight="1" x14ac:dyDescent="0.25">
      <c r="A298" s="11">
        <v>295</v>
      </c>
      <c r="B298" s="11" t="s">
        <v>3427</v>
      </c>
      <c r="C298" s="11" t="s">
        <v>4156</v>
      </c>
      <c r="D298" s="107" t="s">
        <v>4243</v>
      </c>
      <c r="E298" s="108" t="s">
        <v>4350</v>
      </c>
      <c r="F298" s="109" t="s">
        <v>4373</v>
      </c>
      <c r="G298" s="11" t="s">
        <v>4748</v>
      </c>
      <c r="H298" s="29"/>
      <c r="I298" s="15"/>
      <c r="J298" s="44">
        <v>92.72</v>
      </c>
      <c r="K298" s="64">
        <f t="shared" si="370"/>
        <v>106.62799999999999</v>
      </c>
      <c r="L298" s="123">
        <f>SUMIF(price!A:A,E298,price!D:D)</f>
        <v>0</v>
      </c>
      <c r="M298" s="124"/>
      <c r="N298" s="20">
        <f t="shared" si="395"/>
        <v>0</v>
      </c>
      <c r="O298" s="16">
        <f t="shared" si="396"/>
        <v>-1</v>
      </c>
      <c r="P298" s="116">
        <f t="shared" si="397"/>
        <v>0</v>
      </c>
      <c r="Q298" s="21">
        <f t="shared" si="398"/>
        <v>0</v>
      </c>
      <c r="R298" s="16">
        <f t="shared" si="399"/>
        <v>-1</v>
      </c>
      <c r="S298" s="22">
        <f t="shared" si="400"/>
        <v>0</v>
      </c>
      <c r="T298" s="27">
        <v>1053</v>
      </c>
      <c r="U298" s="21">
        <f t="shared" si="401"/>
        <v>0</v>
      </c>
      <c r="V298" s="189">
        <f t="shared" si="402"/>
        <v>-1</v>
      </c>
      <c r="W298" s="196" t="s">
        <v>4</v>
      </c>
      <c r="X298" s="191" t="s">
        <v>4451</v>
      </c>
      <c r="Y298" s="191" t="s">
        <v>4451</v>
      </c>
      <c r="Z298" s="191" t="s">
        <v>4451</v>
      </c>
      <c r="AA298" s="191" t="s">
        <v>4451</v>
      </c>
      <c r="AB298" s="197" t="s">
        <v>4</v>
      </c>
      <c r="AC298" s="190">
        <f t="shared" si="403"/>
        <v>0</v>
      </c>
      <c r="AD298" s="73">
        <f t="shared" si="345"/>
        <v>0</v>
      </c>
      <c r="AF298" s="7" t="s">
        <v>4</v>
      </c>
      <c r="AG298" s="8" t="e">
        <f t="shared" si="404"/>
        <v>#VALUE!</v>
      </c>
      <c r="AH298" s="8" t="e">
        <f t="shared" si="405"/>
        <v>#VALUE!</v>
      </c>
      <c r="AI298" s="8" t="e">
        <f t="shared" si="406"/>
        <v>#VALUE!</v>
      </c>
      <c r="AJ298" s="8" t="e">
        <f t="shared" si="407"/>
        <v>#VALUE!</v>
      </c>
      <c r="AK298" s="9" t="e">
        <f t="shared" si="408"/>
        <v>#VALUE!</v>
      </c>
      <c r="AL298" s="7" t="e">
        <f t="shared" si="409"/>
        <v>#VALUE!</v>
      </c>
      <c r="AM298" s="99" t="e">
        <f t="shared" si="410"/>
        <v>#VALUE!</v>
      </c>
      <c r="AN298" s="7" t="s">
        <v>4</v>
      </c>
      <c r="AO298" s="8">
        <v>0</v>
      </c>
      <c r="AP298" s="8">
        <v>0</v>
      </c>
      <c r="AQ298" s="8">
        <v>0</v>
      </c>
      <c r="AR298" s="8">
        <v>0</v>
      </c>
      <c r="AS298" s="9">
        <v>0</v>
      </c>
      <c r="AT298" s="72">
        <f t="shared" si="411"/>
        <v>0</v>
      </c>
      <c r="AU298" s="99">
        <f t="shared" si="346"/>
        <v>0</v>
      </c>
      <c r="AV298" s="7" t="s">
        <v>4</v>
      </c>
      <c r="AW298" s="8">
        <v>0</v>
      </c>
      <c r="AX298" s="8">
        <v>0</v>
      </c>
      <c r="AY298" s="8">
        <v>0</v>
      </c>
      <c r="AZ298" s="8">
        <v>0</v>
      </c>
      <c r="BA298" s="9">
        <v>0</v>
      </c>
      <c r="BB298" s="72">
        <f t="shared" si="412"/>
        <v>0</v>
      </c>
      <c r="BC298" s="102">
        <f t="shared" si="351"/>
        <v>0</v>
      </c>
      <c r="BD298" s="94"/>
      <c r="BE298" s="11">
        <v>2</v>
      </c>
      <c r="BF298" s="11">
        <v>3</v>
      </c>
      <c r="BG298" s="11">
        <v>6</v>
      </c>
      <c r="BH298" s="11"/>
      <c r="BI298" s="104">
        <v>1</v>
      </c>
      <c r="BJ298" s="106">
        <f t="shared" si="413"/>
        <v>12</v>
      </c>
      <c r="BK298" s="84">
        <f>SUMIF(наличие!E:E,E298,наличие!G:G)</f>
        <v>0</v>
      </c>
      <c r="BL298" s="85">
        <f t="shared" si="414"/>
        <v>0</v>
      </c>
      <c r="BM298" s="85">
        <f t="shared" si="415"/>
        <v>0</v>
      </c>
      <c r="BN298" s="111">
        <f>SUMIF(BP:BP,E298,BW:BW)</f>
        <v>0</v>
      </c>
    </row>
    <row r="299" spans="1:66" s="10" customFormat="1" ht="144" customHeight="1" x14ac:dyDescent="0.25">
      <c r="A299" s="11">
        <v>296</v>
      </c>
      <c r="B299" s="11" t="s">
        <v>3427</v>
      </c>
      <c r="C299" s="11" t="s">
        <v>4156</v>
      </c>
      <c r="D299" s="107" t="s">
        <v>4243</v>
      </c>
      <c r="E299" s="108" t="s">
        <v>4350</v>
      </c>
      <c r="F299" s="109" t="s">
        <v>2032</v>
      </c>
      <c r="G299" s="11" t="s">
        <v>4749</v>
      </c>
      <c r="H299" s="29"/>
      <c r="I299" s="14"/>
      <c r="J299" s="44">
        <v>92.72</v>
      </c>
      <c r="K299" s="64">
        <f t="shared" ref="K299:K311" si="416">J299*1.15</f>
        <v>106.62799999999999</v>
      </c>
      <c r="L299" s="123">
        <f>SUMIF(price!A:A,E299,price!D:D)</f>
        <v>0</v>
      </c>
      <c r="M299" s="125"/>
      <c r="N299" s="20">
        <f t="shared" si="395"/>
        <v>0</v>
      </c>
      <c r="O299" s="16">
        <f t="shared" si="396"/>
        <v>-1</v>
      </c>
      <c r="P299" s="116">
        <f t="shared" si="397"/>
        <v>0</v>
      </c>
      <c r="Q299" s="21">
        <f t="shared" si="398"/>
        <v>0</v>
      </c>
      <c r="R299" s="16">
        <f t="shared" si="399"/>
        <v>-1</v>
      </c>
      <c r="S299" s="22">
        <f t="shared" si="400"/>
        <v>0</v>
      </c>
      <c r="T299" s="27">
        <v>5263</v>
      </c>
      <c r="U299" s="21">
        <f t="shared" si="401"/>
        <v>0</v>
      </c>
      <c r="V299" s="189">
        <f t="shared" si="402"/>
        <v>-1</v>
      </c>
      <c r="W299" s="196" t="s">
        <v>4</v>
      </c>
      <c r="X299" s="191" t="s">
        <v>4451</v>
      </c>
      <c r="Y299" s="191" t="s">
        <v>4451</v>
      </c>
      <c r="Z299" s="191" t="s">
        <v>4451</v>
      </c>
      <c r="AA299" s="191" t="s">
        <v>4451</v>
      </c>
      <c r="AB299" s="197" t="s">
        <v>4</v>
      </c>
      <c r="AC299" s="190">
        <f t="shared" si="403"/>
        <v>0</v>
      </c>
      <c r="AD299" s="73">
        <f t="shared" ref="AD299:AD311" si="417">AC299*J299</f>
        <v>0</v>
      </c>
      <c r="AF299" s="7" t="s">
        <v>4</v>
      </c>
      <c r="AG299" s="8" t="e">
        <f t="shared" si="404"/>
        <v>#VALUE!</v>
      </c>
      <c r="AH299" s="8" t="e">
        <f t="shared" si="405"/>
        <v>#VALUE!</v>
      </c>
      <c r="AI299" s="8" t="e">
        <f t="shared" si="406"/>
        <v>#VALUE!</v>
      </c>
      <c r="AJ299" s="8" t="e">
        <f t="shared" si="407"/>
        <v>#VALUE!</v>
      </c>
      <c r="AK299" s="9" t="s">
        <v>4</v>
      </c>
      <c r="AL299" s="7" t="e">
        <f t="shared" si="409"/>
        <v>#VALUE!</v>
      </c>
      <c r="AM299" s="99" t="e">
        <f t="shared" si="410"/>
        <v>#VALUE!</v>
      </c>
      <c r="AN299" s="7" t="s">
        <v>4</v>
      </c>
      <c r="AO299" s="8">
        <v>0</v>
      </c>
      <c r="AP299" s="8">
        <v>0</v>
      </c>
      <c r="AQ299" s="8">
        <v>0</v>
      </c>
      <c r="AR299" s="8">
        <v>0</v>
      </c>
      <c r="AS299" s="9" t="s">
        <v>4</v>
      </c>
      <c r="AT299" s="72">
        <f t="shared" si="411"/>
        <v>0</v>
      </c>
      <c r="AU299" s="99">
        <f t="shared" ref="AU299:AU311" si="418">AT299*J299</f>
        <v>0</v>
      </c>
      <c r="AV299" s="7" t="s">
        <v>4</v>
      </c>
      <c r="AW299" s="8">
        <v>0</v>
      </c>
      <c r="AX299" s="8">
        <v>0</v>
      </c>
      <c r="AY299" s="8">
        <v>0</v>
      </c>
      <c r="AZ299" s="8">
        <v>0</v>
      </c>
      <c r="BA299" s="9" t="s">
        <v>4</v>
      </c>
      <c r="BB299" s="72">
        <f t="shared" si="412"/>
        <v>0</v>
      </c>
      <c r="BC299" s="102">
        <f t="shared" ref="BC299:BC311" si="419">BB299*J299</f>
        <v>0</v>
      </c>
      <c r="BD299" s="94"/>
      <c r="BE299" s="11"/>
      <c r="BF299" s="11"/>
      <c r="BG299" s="11"/>
      <c r="BH299" s="11"/>
      <c r="BI299" s="104"/>
      <c r="BJ299" s="106">
        <f t="shared" si="413"/>
        <v>0</v>
      </c>
      <c r="BK299" s="84">
        <f>SUMIF(наличие!E:E,E299,наличие!G:G)</f>
        <v>0</v>
      </c>
      <c r="BL299" s="85">
        <f t="shared" si="414"/>
        <v>0</v>
      </c>
      <c r="BM299" s="85">
        <f t="shared" si="415"/>
        <v>0</v>
      </c>
      <c r="BN299" s="111">
        <f>SUMIF(BP:BP,E299,BW:BW)</f>
        <v>0</v>
      </c>
    </row>
    <row r="300" spans="1:66" s="10" customFormat="1" ht="60" x14ac:dyDescent="0.25">
      <c r="A300" s="11">
        <v>297</v>
      </c>
      <c r="B300" s="11" t="s">
        <v>3427</v>
      </c>
      <c r="C300" s="11" t="s">
        <v>4157</v>
      </c>
      <c r="D300" s="107" t="s">
        <v>4244</v>
      </c>
      <c r="E300" s="108" t="s">
        <v>4351</v>
      </c>
      <c r="F300" s="109" t="s">
        <v>5</v>
      </c>
      <c r="G300" s="11" t="s">
        <v>4750</v>
      </c>
      <c r="H300" s="29"/>
      <c r="I300" s="14"/>
      <c r="J300" s="44">
        <v>78.66</v>
      </c>
      <c r="K300" s="64">
        <f t="shared" si="416"/>
        <v>90.458999999999989</v>
      </c>
      <c r="L300" s="123">
        <f>SUMIF(price!A:A,E300,price!D:D)</f>
        <v>0</v>
      </c>
      <c r="M300" s="125"/>
      <c r="N300" s="20">
        <f>M300*$K$1</f>
        <v>0</v>
      </c>
      <c r="O300" s="16">
        <f t="shared" ref="O300:O312" si="420">(M300-K300)/K300</f>
        <v>-1</v>
      </c>
      <c r="P300" s="116">
        <f t="shared" ref="P300:P311" si="421">ROUND(M300*0.55,1)</f>
        <v>0</v>
      </c>
      <c r="Q300" s="21">
        <f>P300*$I$1</f>
        <v>0</v>
      </c>
      <c r="R300" s="16">
        <f t="shared" ref="R300:R311" si="422">(P300-K300)/K300</f>
        <v>-1</v>
      </c>
      <c r="S300" s="22">
        <f t="shared" ref="S300:S311" si="423">ROUND(P300*0.8,1)</f>
        <v>0</v>
      </c>
      <c r="T300" s="27">
        <v>5263</v>
      </c>
      <c r="U300" s="21">
        <f>S300*$I$1</f>
        <v>0</v>
      </c>
      <c r="V300" s="189">
        <f t="shared" ref="V300:V311" si="424">(S300-K300)/K300</f>
        <v>-1</v>
      </c>
      <c r="W300" s="196" t="s">
        <v>4</v>
      </c>
      <c r="X300" s="191" t="s">
        <v>4451</v>
      </c>
      <c r="Y300" s="191" t="s">
        <v>4451</v>
      </c>
      <c r="Z300" s="191" t="s">
        <v>4451</v>
      </c>
      <c r="AA300" s="191" t="s">
        <v>4451</v>
      </c>
      <c r="AB300" s="197" t="s">
        <v>4</v>
      </c>
      <c r="AC300" s="190">
        <f t="shared" ref="AC300:AC311" si="425">SUM(W300:AB300)</f>
        <v>0</v>
      </c>
      <c r="AD300" s="73">
        <f t="shared" si="417"/>
        <v>0</v>
      </c>
      <c r="AF300" s="7" t="s">
        <v>4</v>
      </c>
      <c r="AG300" s="8" t="e">
        <f t="shared" ref="AG300:AG311" si="426">BE300+X300-AO300-AW300</f>
        <v>#VALUE!</v>
      </c>
      <c r="AH300" s="8" t="e">
        <f t="shared" ref="AH300:AH311" si="427">BF300+Y300-AP300-AX300</f>
        <v>#VALUE!</v>
      </c>
      <c r="AI300" s="8" t="e">
        <f t="shared" ref="AI300:AI311" si="428">BG300+Z300-AQ300-AY300</f>
        <v>#VALUE!</v>
      </c>
      <c r="AJ300" s="8" t="e">
        <f t="shared" ref="AJ300:AJ311" si="429">BH300+AA300-AR300-AZ300</f>
        <v>#VALUE!</v>
      </c>
      <c r="AK300" s="9" t="s">
        <v>4</v>
      </c>
      <c r="AL300" s="7" t="e">
        <f t="shared" ref="AL300:AL311" si="430">SUM(AF300:AK300)</f>
        <v>#VALUE!</v>
      </c>
      <c r="AM300" s="99" t="e">
        <f t="shared" ref="AM300:AM311" si="431">AL300*K300</f>
        <v>#VALUE!</v>
      </c>
      <c r="AN300" s="7" t="s">
        <v>4</v>
      </c>
      <c r="AO300" s="8">
        <v>0</v>
      </c>
      <c r="AP300" s="8">
        <v>1</v>
      </c>
      <c r="AQ300" s="8">
        <v>1</v>
      </c>
      <c r="AR300" s="8">
        <v>1</v>
      </c>
      <c r="AS300" s="9" t="s">
        <v>4</v>
      </c>
      <c r="AT300" s="72">
        <f t="shared" si="411"/>
        <v>3</v>
      </c>
      <c r="AU300" s="99">
        <f t="shared" si="418"/>
        <v>235.98</v>
      </c>
      <c r="AV300" s="7" t="s">
        <v>4</v>
      </c>
      <c r="AW300" s="8">
        <v>0</v>
      </c>
      <c r="AX300" s="8">
        <v>0</v>
      </c>
      <c r="AY300" s="8">
        <v>0</v>
      </c>
      <c r="AZ300" s="8">
        <v>0</v>
      </c>
      <c r="BA300" s="9" t="s">
        <v>4</v>
      </c>
      <c r="BB300" s="72">
        <f t="shared" si="412"/>
        <v>0</v>
      </c>
      <c r="BC300" s="102">
        <f t="shared" si="419"/>
        <v>0</v>
      </c>
      <c r="BD300" s="94"/>
      <c r="BE300" s="11"/>
      <c r="BF300" s="11"/>
      <c r="BG300" s="11"/>
      <c r="BH300" s="11"/>
      <c r="BI300" s="104"/>
      <c r="BJ300" s="106">
        <f t="shared" si="413"/>
        <v>0</v>
      </c>
      <c r="BK300" s="84">
        <f>SUMIF(наличие!E:E,E300,наличие!G:G)</f>
        <v>0</v>
      </c>
      <c r="BL300" s="85">
        <f t="shared" ref="BL300:BL311" si="432">AT300*N300</f>
        <v>0</v>
      </c>
      <c r="BM300" s="85">
        <f t="shared" ref="BM300:BM311" si="433">BB300*N300</f>
        <v>0</v>
      </c>
      <c r="BN300" s="111">
        <f>SUMIF(BP:BP,E300,BW:BW)</f>
        <v>0</v>
      </c>
    </row>
    <row r="301" spans="1:66" s="10" customFormat="1" ht="144" customHeight="1" x14ac:dyDescent="0.25">
      <c r="A301" s="11">
        <v>298</v>
      </c>
      <c r="B301" s="11" t="s">
        <v>3427</v>
      </c>
      <c r="C301" s="11" t="s">
        <v>4157</v>
      </c>
      <c r="D301" s="107" t="s">
        <v>4244</v>
      </c>
      <c r="E301" s="108" t="s">
        <v>4351</v>
      </c>
      <c r="F301" s="109" t="s">
        <v>4373</v>
      </c>
      <c r="G301" s="11" t="s">
        <v>4751</v>
      </c>
      <c r="H301" s="29"/>
      <c r="I301" s="14"/>
      <c r="J301" s="44">
        <v>78.66</v>
      </c>
      <c r="K301" s="64">
        <f t="shared" si="416"/>
        <v>90.458999999999989</v>
      </c>
      <c r="L301" s="123">
        <f>SUMIF(price!A:A,E301,price!D:D)</f>
        <v>0</v>
      </c>
      <c r="M301" s="125"/>
      <c r="N301" s="20">
        <f>M301*$K$1</f>
        <v>0</v>
      </c>
      <c r="O301" s="16">
        <f t="shared" si="420"/>
        <v>-1</v>
      </c>
      <c r="P301" s="116">
        <f t="shared" si="421"/>
        <v>0</v>
      </c>
      <c r="Q301" s="21">
        <f>P301*$I$1</f>
        <v>0</v>
      </c>
      <c r="R301" s="16">
        <f t="shared" si="422"/>
        <v>-1</v>
      </c>
      <c r="S301" s="22">
        <f t="shared" si="423"/>
        <v>0</v>
      </c>
      <c r="T301" s="27">
        <v>5263</v>
      </c>
      <c r="U301" s="21">
        <f>S301*$I$1</f>
        <v>0</v>
      </c>
      <c r="V301" s="189">
        <f t="shared" si="424"/>
        <v>-1</v>
      </c>
      <c r="W301" s="196" t="s">
        <v>4</v>
      </c>
      <c r="X301" s="191" t="s">
        <v>4451</v>
      </c>
      <c r="Y301" s="191" t="s">
        <v>4451</v>
      </c>
      <c r="Z301" s="191" t="s">
        <v>4451</v>
      </c>
      <c r="AA301" s="191" t="s">
        <v>4451</v>
      </c>
      <c r="AB301" s="197" t="s">
        <v>4</v>
      </c>
      <c r="AC301" s="190">
        <f t="shared" si="425"/>
        <v>0</v>
      </c>
      <c r="AD301" s="73">
        <f t="shared" si="417"/>
        <v>0</v>
      </c>
      <c r="AF301" s="7" t="s">
        <v>4</v>
      </c>
      <c r="AG301" s="8" t="e">
        <f t="shared" si="426"/>
        <v>#VALUE!</v>
      </c>
      <c r="AH301" s="8" t="e">
        <f t="shared" si="427"/>
        <v>#VALUE!</v>
      </c>
      <c r="AI301" s="8" t="e">
        <f t="shared" si="428"/>
        <v>#VALUE!</v>
      </c>
      <c r="AJ301" s="8" t="e">
        <f t="shared" si="429"/>
        <v>#VALUE!</v>
      </c>
      <c r="AK301" s="9" t="s">
        <v>4</v>
      </c>
      <c r="AL301" s="7" t="e">
        <f t="shared" si="430"/>
        <v>#VALUE!</v>
      </c>
      <c r="AM301" s="99" t="e">
        <f t="shared" si="431"/>
        <v>#VALUE!</v>
      </c>
      <c r="AN301" s="7" t="s">
        <v>4</v>
      </c>
      <c r="AO301" s="8">
        <v>0</v>
      </c>
      <c r="AP301" s="8">
        <v>1</v>
      </c>
      <c r="AQ301" s="8">
        <v>1</v>
      </c>
      <c r="AR301" s="8">
        <v>1</v>
      </c>
      <c r="AS301" s="9" t="s">
        <v>4</v>
      </c>
      <c r="AT301" s="72">
        <f t="shared" si="411"/>
        <v>3</v>
      </c>
      <c r="AU301" s="99">
        <f t="shared" si="418"/>
        <v>235.98</v>
      </c>
      <c r="AV301" s="7" t="s">
        <v>4</v>
      </c>
      <c r="AW301" s="8">
        <v>0</v>
      </c>
      <c r="AX301" s="8">
        <v>0</v>
      </c>
      <c r="AY301" s="8">
        <v>0</v>
      </c>
      <c r="AZ301" s="8">
        <v>0</v>
      </c>
      <c r="BA301" s="9" t="s">
        <v>4</v>
      </c>
      <c r="BB301" s="72">
        <f t="shared" si="412"/>
        <v>0</v>
      </c>
      <c r="BC301" s="102">
        <f t="shared" si="419"/>
        <v>0</v>
      </c>
      <c r="BD301" s="94"/>
      <c r="BE301" s="11"/>
      <c r="BF301" s="11"/>
      <c r="BG301" s="11"/>
      <c r="BH301" s="11">
        <v>2</v>
      </c>
      <c r="BI301" s="104"/>
      <c r="BJ301" s="106">
        <f t="shared" si="413"/>
        <v>2</v>
      </c>
      <c r="BK301" s="84">
        <f>SUMIF(наличие!E:E,E301,наличие!G:G)</f>
        <v>0</v>
      </c>
      <c r="BL301" s="85">
        <f t="shared" si="432"/>
        <v>0</v>
      </c>
      <c r="BM301" s="85">
        <f t="shared" si="433"/>
        <v>0</v>
      </c>
      <c r="BN301" s="111">
        <f>SUMIF(BP:BP,E301,BW:BW)</f>
        <v>0</v>
      </c>
    </row>
    <row r="302" spans="1:66" s="10" customFormat="1" ht="144" customHeight="1" x14ac:dyDescent="0.25">
      <c r="A302" s="11">
        <v>299</v>
      </c>
      <c r="B302" s="11" t="s">
        <v>3427</v>
      </c>
      <c r="C302" s="11" t="s">
        <v>4158</v>
      </c>
      <c r="D302" s="107" t="s">
        <v>4245</v>
      </c>
      <c r="E302" s="108" t="s">
        <v>4352</v>
      </c>
      <c r="F302" s="109" t="s">
        <v>4446</v>
      </c>
      <c r="G302" s="11" t="s">
        <v>4781</v>
      </c>
      <c r="H302" s="29"/>
      <c r="I302" s="14"/>
      <c r="J302" s="44">
        <v>75.75</v>
      </c>
      <c r="K302" s="64">
        <f t="shared" si="416"/>
        <v>87.112499999999997</v>
      </c>
      <c r="L302" s="123">
        <f>SUMIF(price!A:A,E302,price!D:D)</f>
        <v>0</v>
      </c>
      <c r="M302" s="125"/>
      <c r="N302" s="20">
        <f>M302*$K$1</f>
        <v>0</v>
      </c>
      <c r="O302" s="16">
        <f t="shared" si="420"/>
        <v>-1</v>
      </c>
      <c r="P302" s="116">
        <f t="shared" si="421"/>
        <v>0</v>
      </c>
      <c r="Q302" s="21">
        <f>P302*$I$1</f>
        <v>0</v>
      </c>
      <c r="R302" s="16">
        <f t="shared" si="422"/>
        <v>-1</v>
      </c>
      <c r="S302" s="22">
        <f t="shared" si="423"/>
        <v>0</v>
      </c>
      <c r="T302" s="27">
        <v>5263</v>
      </c>
      <c r="U302" s="21">
        <f>S302*$I$1</f>
        <v>0</v>
      </c>
      <c r="V302" s="189">
        <f t="shared" si="424"/>
        <v>-1</v>
      </c>
      <c r="W302" s="196" t="s">
        <v>4</v>
      </c>
      <c r="X302" s="191" t="s">
        <v>4451</v>
      </c>
      <c r="Y302" s="191" t="s">
        <v>4451</v>
      </c>
      <c r="Z302" s="191" t="s">
        <v>4451</v>
      </c>
      <c r="AA302" s="191" t="s">
        <v>4451</v>
      </c>
      <c r="AB302" s="197" t="s">
        <v>4</v>
      </c>
      <c r="AC302" s="190">
        <f t="shared" si="425"/>
        <v>0</v>
      </c>
      <c r="AD302" s="73">
        <f t="shared" si="417"/>
        <v>0</v>
      </c>
      <c r="AF302" s="7" t="s">
        <v>4</v>
      </c>
      <c r="AG302" s="8" t="e">
        <f t="shared" si="426"/>
        <v>#VALUE!</v>
      </c>
      <c r="AH302" s="8" t="e">
        <f t="shared" si="427"/>
        <v>#VALUE!</v>
      </c>
      <c r="AI302" s="8" t="e">
        <f t="shared" si="428"/>
        <v>#VALUE!</v>
      </c>
      <c r="AJ302" s="8" t="e">
        <f t="shared" si="429"/>
        <v>#VALUE!</v>
      </c>
      <c r="AK302" s="9" t="s">
        <v>4</v>
      </c>
      <c r="AL302" s="7" t="e">
        <f t="shared" si="430"/>
        <v>#VALUE!</v>
      </c>
      <c r="AM302" s="99" t="e">
        <f t="shared" si="431"/>
        <v>#VALUE!</v>
      </c>
      <c r="AN302" s="7" t="s">
        <v>4</v>
      </c>
      <c r="AO302" s="8">
        <v>0</v>
      </c>
      <c r="AP302" s="8">
        <v>0</v>
      </c>
      <c r="AQ302" s="8">
        <v>0</v>
      </c>
      <c r="AR302" s="8">
        <v>0</v>
      </c>
      <c r="AS302" s="9" t="s">
        <v>4</v>
      </c>
      <c r="AT302" s="72">
        <f t="shared" si="411"/>
        <v>0</v>
      </c>
      <c r="AU302" s="99">
        <f t="shared" si="418"/>
        <v>0</v>
      </c>
      <c r="AV302" s="7" t="s">
        <v>4</v>
      </c>
      <c r="AW302" s="8">
        <v>0</v>
      </c>
      <c r="AX302" s="8">
        <v>0</v>
      </c>
      <c r="AY302" s="8">
        <v>0</v>
      </c>
      <c r="AZ302" s="8">
        <v>0</v>
      </c>
      <c r="BA302" s="9" t="s">
        <v>4</v>
      </c>
      <c r="BB302" s="72">
        <f t="shared" si="412"/>
        <v>0</v>
      </c>
      <c r="BC302" s="102">
        <f t="shared" si="419"/>
        <v>0</v>
      </c>
      <c r="BD302" s="94"/>
      <c r="BE302" s="11"/>
      <c r="BF302" s="11"/>
      <c r="BG302" s="11"/>
      <c r="BH302" s="11"/>
      <c r="BI302" s="104"/>
      <c r="BJ302" s="106">
        <f t="shared" si="413"/>
        <v>0</v>
      </c>
      <c r="BK302" s="84">
        <f>SUMIF(наличие!E:E,E302,наличие!G:G)</f>
        <v>0</v>
      </c>
      <c r="BL302" s="85">
        <f t="shared" si="432"/>
        <v>0</v>
      </c>
      <c r="BM302" s="85">
        <f t="shared" si="433"/>
        <v>0</v>
      </c>
      <c r="BN302" s="111">
        <f>SUMIF(BP:BP,E302,BW:BW)</f>
        <v>0</v>
      </c>
    </row>
    <row r="303" spans="1:66" s="10" customFormat="1" ht="60" x14ac:dyDescent="0.25">
      <c r="A303" s="11">
        <v>300</v>
      </c>
      <c r="B303" s="11" t="s">
        <v>3427</v>
      </c>
      <c r="C303" s="11" t="s">
        <v>4158</v>
      </c>
      <c r="D303" s="107" t="s">
        <v>4245</v>
      </c>
      <c r="E303" s="108" t="s">
        <v>4352</v>
      </c>
      <c r="F303" s="109" t="s">
        <v>4447</v>
      </c>
      <c r="G303" s="11" t="s">
        <v>4782</v>
      </c>
      <c r="H303" s="29"/>
      <c r="I303" s="14"/>
      <c r="J303" s="44">
        <v>75.75</v>
      </c>
      <c r="K303" s="64">
        <f t="shared" si="416"/>
        <v>87.112499999999997</v>
      </c>
      <c r="L303" s="123">
        <f>SUMIF(price!A:A,E303,price!D:D)</f>
        <v>0</v>
      </c>
      <c r="M303" s="125"/>
      <c r="N303" s="20">
        <f>M303*$K$1</f>
        <v>0</v>
      </c>
      <c r="O303" s="16">
        <f t="shared" si="420"/>
        <v>-1</v>
      </c>
      <c r="P303" s="116">
        <f t="shared" si="421"/>
        <v>0</v>
      </c>
      <c r="Q303" s="21">
        <f>P303*$I$1</f>
        <v>0</v>
      </c>
      <c r="R303" s="16">
        <f t="shared" si="422"/>
        <v>-1</v>
      </c>
      <c r="S303" s="22">
        <f t="shared" si="423"/>
        <v>0</v>
      </c>
      <c r="T303" s="27">
        <v>5263</v>
      </c>
      <c r="U303" s="21">
        <f>S303*$I$1</f>
        <v>0</v>
      </c>
      <c r="V303" s="189">
        <f t="shared" si="424"/>
        <v>-1</v>
      </c>
      <c r="W303" s="196" t="s">
        <v>4</v>
      </c>
      <c r="X303" s="191" t="s">
        <v>4451</v>
      </c>
      <c r="Y303" s="191" t="s">
        <v>4451</v>
      </c>
      <c r="Z303" s="191" t="s">
        <v>4451</v>
      </c>
      <c r="AA303" s="191" t="s">
        <v>4451</v>
      </c>
      <c r="AB303" s="197" t="s">
        <v>4</v>
      </c>
      <c r="AC303" s="190">
        <f t="shared" si="425"/>
        <v>0</v>
      </c>
      <c r="AD303" s="73">
        <f t="shared" si="417"/>
        <v>0</v>
      </c>
      <c r="AF303" s="7" t="s">
        <v>4</v>
      </c>
      <c r="AG303" s="8" t="e">
        <f t="shared" si="426"/>
        <v>#VALUE!</v>
      </c>
      <c r="AH303" s="8" t="e">
        <f t="shared" si="427"/>
        <v>#VALUE!</v>
      </c>
      <c r="AI303" s="8" t="e">
        <f t="shared" si="428"/>
        <v>#VALUE!</v>
      </c>
      <c r="AJ303" s="8" t="e">
        <f t="shared" si="429"/>
        <v>#VALUE!</v>
      </c>
      <c r="AK303" s="9" t="s">
        <v>4</v>
      </c>
      <c r="AL303" s="7" t="e">
        <f t="shared" si="430"/>
        <v>#VALUE!</v>
      </c>
      <c r="AM303" s="99" t="e">
        <f t="shared" si="431"/>
        <v>#VALUE!</v>
      </c>
      <c r="AN303" s="7" t="s">
        <v>4</v>
      </c>
      <c r="AO303" s="8">
        <v>0</v>
      </c>
      <c r="AP303" s="8">
        <v>1</v>
      </c>
      <c r="AQ303" s="8">
        <v>1</v>
      </c>
      <c r="AR303" s="8">
        <v>1</v>
      </c>
      <c r="AS303" s="9" t="s">
        <v>4</v>
      </c>
      <c r="AT303" s="72">
        <f t="shared" si="411"/>
        <v>3</v>
      </c>
      <c r="AU303" s="99">
        <f t="shared" si="418"/>
        <v>227.25</v>
      </c>
      <c r="AV303" s="7" t="s">
        <v>4</v>
      </c>
      <c r="AW303" s="8">
        <v>0</v>
      </c>
      <c r="AX303" s="8">
        <v>0</v>
      </c>
      <c r="AY303" s="8">
        <v>0</v>
      </c>
      <c r="AZ303" s="8">
        <v>0</v>
      </c>
      <c r="BA303" s="9" t="s">
        <v>4</v>
      </c>
      <c r="BB303" s="72">
        <f t="shared" si="412"/>
        <v>0</v>
      </c>
      <c r="BC303" s="102">
        <f t="shared" si="419"/>
        <v>0</v>
      </c>
      <c r="BD303" s="94"/>
      <c r="BE303" s="11"/>
      <c r="BF303" s="11"/>
      <c r="BG303" s="11"/>
      <c r="BH303" s="11"/>
      <c r="BI303" s="104"/>
      <c r="BJ303" s="106">
        <f t="shared" si="413"/>
        <v>0</v>
      </c>
      <c r="BK303" s="84">
        <f>SUMIF(наличие!E:E,E303,наличие!G:G)</f>
        <v>0</v>
      </c>
      <c r="BL303" s="85">
        <f t="shared" si="432"/>
        <v>0</v>
      </c>
      <c r="BM303" s="85">
        <f t="shared" si="433"/>
        <v>0</v>
      </c>
      <c r="BN303" s="111">
        <f>SUMIF(BP:BP,E303,BW:BW)</f>
        <v>0</v>
      </c>
    </row>
    <row r="304" spans="1:66" s="10" customFormat="1" ht="144" customHeight="1" x14ac:dyDescent="0.25">
      <c r="A304" s="11">
        <v>301</v>
      </c>
      <c r="B304" s="11" t="s">
        <v>3427</v>
      </c>
      <c r="C304" s="11" t="s">
        <v>4159</v>
      </c>
      <c r="D304" s="107" t="s">
        <v>4246</v>
      </c>
      <c r="E304" s="108" t="s">
        <v>4353</v>
      </c>
      <c r="F304" s="109" t="s">
        <v>2033</v>
      </c>
      <c r="G304" s="11" t="s">
        <v>4752</v>
      </c>
      <c r="H304" s="29"/>
      <c r="I304" s="14"/>
      <c r="J304" s="44">
        <v>77.55</v>
      </c>
      <c r="K304" s="64">
        <f t="shared" si="416"/>
        <v>89.18249999999999</v>
      </c>
      <c r="L304" s="123">
        <f>SUMIF(price!A:A,E304,price!D:D)</f>
        <v>0</v>
      </c>
      <c r="M304" s="125"/>
      <c r="N304" s="20">
        <f>M304*$K$1</f>
        <v>0</v>
      </c>
      <c r="O304" s="16">
        <f t="shared" si="420"/>
        <v>-1</v>
      </c>
      <c r="P304" s="116">
        <f t="shared" si="421"/>
        <v>0</v>
      </c>
      <c r="Q304" s="21">
        <f>P304*$I$1</f>
        <v>0</v>
      </c>
      <c r="R304" s="16">
        <f t="shared" si="422"/>
        <v>-1</v>
      </c>
      <c r="S304" s="22">
        <f t="shared" si="423"/>
        <v>0</v>
      </c>
      <c r="T304" s="27">
        <v>5263</v>
      </c>
      <c r="U304" s="21">
        <f>S304*$I$1</f>
        <v>0</v>
      </c>
      <c r="V304" s="189">
        <f t="shared" si="424"/>
        <v>-1</v>
      </c>
      <c r="W304" s="196" t="s">
        <v>4</v>
      </c>
      <c r="X304" s="191" t="s">
        <v>4451</v>
      </c>
      <c r="Y304" s="191" t="s">
        <v>4451</v>
      </c>
      <c r="Z304" s="191" t="s">
        <v>4451</v>
      </c>
      <c r="AA304" s="191" t="s">
        <v>4451</v>
      </c>
      <c r="AB304" s="197" t="s">
        <v>4</v>
      </c>
      <c r="AC304" s="190">
        <f t="shared" si="425"/>
        <v>0</v>
      </c>
      <c r="AD304" s="73">
        <f t="shared" si="417"/>
        <v>0</v>
      </c>
      <c r="AF304" s="7" t="s">
        <v>4</v>
      </c>
      <c r="AG304" s="8" t="e">
        <f t="shared" si="426"/>
        <v>#VALUE!</v>
      </c>
      <c r="AH304" s="8" t="e">
        <f t="shared" si="427"/>
        <v>#VALUE!</v>
      </c>
      <c r="AI304" s="8" t="e">
        <f t="shared" si="428"/>
        <v>#VALUE!</v>
      </c>
      <c r="AJ304" s="8" t="e">
        <f t="shared" si="429"/>
        <v>#VALUE!</v>
      </c>
      <c r="AK304" s="9" t="s">
        <v>4</v>
      </c>
      <c r="AL304" s="7" t="e">
        <f t="shared" si="430"/>
        <v>#VALUE!</v>
      </c>
      <c r="AM304" s="99" t="e">
        <f t="shared" si="431"/>
        <v>#VALUE!</v>
      </c>
      <c r="AN304" s="7" t="s">
        <v>4</v>
      </c>
      <c r="AO304" s="8">
        <v>0</v>
      </c>
      <c r="AP304" s="8">
        <v>1</v>
      </c>
      <c r="AQ304" s="8">
        <v>1</v>
      </c>
      <c r="AR304" s="8">
        <v>1</v>
      </c>
      <c r="AS304" s="9" t="s">
        <v>4</v>
      </c>
      <c r="AT304" s="72">
        <f t="shared" si="411"/>
        <v>3</v>
      </c>
      <c r="AU304" s="99">
        <f t="shared" si="418"/>
        <v>232.64999999999998</v>
      </c>
      <c r="AV304" s="7" t="s">
        <v>4</v>
      </c>
      <c r="AW304" s="8">
        <v>0</v>
      </c>
      <c r="AX304" s="8">
        <v>0</v>
      </c>
      <c r="AY304" s="8">
        <v>0</v>
      </c>
      <c r="AZ304" s="8">
        <v>0</v>
      </c>
      <c r="BA304" s="9" t="s">
        <v>4</v>
      </c>
      <c r="BB304" s="72">
        <f t="shared" si="412"/>
        <v>0</v>
      </c>
      <c r="BC304" s="102">
        <f t="shared" si="419"/>
        <v>0</v>
      </c>
      <c r="BD304" s="94"/>
      <c r="BE304" s="11"/>
      <c r="BF304" s="11"/>
      <c r="BG304" s="11"/>
      <c r="BH304" s="11"/>
      <c r="BI304" s="104"/>
      <c r="BJ304" s="106">
        <f t="shared" si="413"/>
        <v>0</v>
      </c>
      <c r="BK304" s="84">
        <f>SUMIF(наличие!E:E,E304,наличие!G:G)</f>
        <v>0</v>
      </c>
      <c r="BL304" s="85">
        <f t="shared" si="432"/>
        <v>0</v>
      </c>
      <c r="BM304" s="85">
        <f t="shared" si="433"/>
        <v>0</v>
      </c>
      <c r="BN304" s="111">
        <f>SUMIF(BP:BP,E304,BW:BW)</f>
        <v>0</v>
      </c>
    </row>
    <row r="305" spans="1:66" s="10" customFormat="1" ht="144" customHeight="1" x14ac:dyDescent="0.25">
      <c r="A305" s="11">
        <v>302</v>
      </c>
      <c r="B305" s="11" t="s">
        <v>3427</v>
      </c>
      <c r="C305" s="11" t="s">
        <v>4159</v>
      </c>
      <c r="D305" s="107" t="s">
        <v>4246</v>
      </c>
      <c r="E305" s="108" t="s">
        <v>4353</v>
      </c>
      <c r="F305" s="109" t="s">
        <v>2032</v>
      </c>
      <c r="G305" s="11" t="s">
        <v>4753</v>
      </c>
      <c r="H305" s="29"/>
      <c r="I305" s="14"/>
      <c r="J305" s="44">
        <v>77.55</v>
      </c>
      <c r="K305" s="64">
        <f t="shared" ref="K305:K308" si="434">J305*1.15</f>
        <v>89.18249999999999</v>
      </c>
      <c r="L305" s="123">
        <f>SUMIF(price!A:A,E305,price!D:D)</f>
        <v>0</v>
      </c>
      <c r="M305" s="125"/>
      <c r="N305" s="20">
        <f t="shared" ref="N305:N308" si="435">M305*$K$1</f>
        <v>0</v>
      </c>
      <c r="O305" s="16">
        <f t="shared" ref="O305:O308" si="436">(M305-K305)/K305</f>
        <v>-1</v>
      </c>
      <c r="P305" s="116">
        <f t="shared" ref="P305:P308" si="437">ROUND(M305*0.55,1)</f>
        <v>0</v>
      </c>
      <c r="Q305" s="21">
        <f t="shared" ref="Q305:Q308" si="438">P305*$I$1</f>
        <v>0</v>
      </c>
      <c r="R305" s="16">
        <f t="shared" ref="R305:R308" si="439">(P305-K305)/K305</f>
        <v>-1</v>
      </c>
      <c r="S305" s="22">
        <f t="shared" ref="S305:S308" si="440">ROUND(P305*0.8,1)</f>
        <v>0</v>
      </c>
      <c r="T305" s="27">
        <v>5263</v>
      </c>
      <c r="U305" s="21">
        <f t="shared" ref="U305:U308" si="441">S305*$I$1</f>
        <v>0</v>
      </c>
      <c r="V305" s="189">
        <f t="shared" ref="V305:V308" si="442">(S305-K305)/K305</f>
        <v>-1</v>
      </c>
      <c r="W305" s="196" t="s">
        <v>4</v>
      </c>
      <c r="X305" s="191" t="s">
        <v>4451</v>
      </c>
      <c r="Y305" s="191" t="s">
        <v>4451</v>
      </c>
      <c r="Z305" s="191" t="s">
        <v>4451</v>
      </c>
      <c r="AA305" s="191" t="s">
        <v>4451</v>
      </c>
      <c r="AB305" s="197" t="s">
        <v>4</v>
      </c>
      <c r="AC305" s="190">
        <f t="shared" ref="AC305:AC308" si="443">SUM(W305:AB305)</f>
        <v>0</v>
      </c>
      <c r="AD305" s="73">
        <f t="shared" ref="AD305:AD308" si="444">AC305*J305</f>
        <v>0</v>
      </c>
      <c r="AF305" s="7" t="s">
        <v>4</v>
      </c>
      <c r="AG305" s="8" t="e">
        <f t="shared" ref="AG305:AG308" si="445">BE305+X305-AO305-AW305</f>
        <v>#VALUE!</v>
      </c>
      <c r="AH305" s="8" t="e">
        <f t="shared" ref="AH305:AH308" si="446">BF305+Y305-AP305-AX305</f>
        <v>#VALUE!</v>
      </c>
      <c r="AI305" s="8" t="e">
        <f t="shared" ref="AI305:AI308" si="447">BG305+Z305-AQ305-AY305</f>
        <v>#VALUE!</v>
      </c>
      <c r="AJ305" s="8" t="e">
        <f t="shared" ref="AJ305:AJ308" si="448">BH305+AA305-AR305-AZ305</f>
        <v>#VALUE!</v>
      </c>
      <c r="AK305" s="9" t="s">
        <v>4</v>
      </c>
      <c r="AL305" s="7" t="e">
        <f t="shared" ref="AL305:AL308" si="449">SUM(AF305:AK305)</f>
        <v>#VALUE!</v>
      </c>
      <c r="AM305" s="99" t="e">
        <f t="shared" ref="AM305:AM308" si="450">AL305*K305</f>
        <v>#VALUE!</v>
      </c>
      <c r="AN305" s="7" t="s">
        <v>4</v>
      </c>
      <c r="AO305" s="8">
        <v>0</v>
      </c>
      <c r="AP305" s="8">
        <v>1</v>
      </c>
      <c r="AQ305" s="8">
        <v>1</v>
      </c>
      <c r="AR305" s="8">
        <v>1</v>
      </c>
      <c r="AS305" s="9" t="s">
        <v>4</v>
      </c>
      <c r="AT305" s="72">
        <f t="shared" ref="AT305:AT308" si="451">SUM(AN305:AS305)</f>
        <v>3</v>
      </c>
      <c r="AU305" s="99">
        <f t="shared" ref="AU305:AU308" si="452">AT305*J305</f>
        <v>232.64999999999998</v>
      </c>
      <c r="AV305" s="7" t="s">
        <v>4</v>
      </c>
      <c r="AW305" s="8">
        <v>0</v>
      </c>
      <c r="AX305" s="8">
        <v>0</v>
      </c>
      <c r="AY305" s="8">
        <v>0</v>
      </c>
      <c r="AZ305" s="8">
        <v>0</v>
      </c>
      <c r="BA305" s="9" t="s">
        <v>4</v>
      </c>
      <c r="BB305" s="72">
        <f t="shared" ref="BB305:BB308" si="453">SUM(AV305:BA305)</f>
        <v>0</v>
      </c>
      <c r="BC305" s="102">
        <f t="shared" ref="BC305:BC308" si="454">BB305*J305</f>
        <v>0</v>
      </c>
      <c r="BD305" s="94"/>
      <c r="BE305" s="11"/>
      <c r="BF305" s="11"/>
      <c r="BG305" s="11"/>
      <c r="BH305" s="11"/>
      <c r="BI305" s="104"/>
      <c r="BJ305" s="106">
        <f t="shared" ref="BJ305:BJ308" si="455">SUM(BD305:BI305)</f>
        <v>0</v>
      </c>
      <c r="BK305" s="84">
        <f>SUMIF(наличие!E:E,E305,наличие!G:G)</f>
        <v>0</v>
      </c>
      <c r="BL305" s="85">
        <f t="shared" ref="BL305:BL308" si="456">AT305*N305</f>
        <v>0</v>
      </c>
      <c r="BM305" s="85">
        <f t="shared" ref="BM305:BM308" si="457">BB305*N305</f>
        <v>0</v>
      </c>
      <c r="BN305" s="111">
        <f>SUMIF(BP:BP,E305,BW:BW)</f>
        <v>0</v>
      </c>
    </row>
    <row r="306" spans="1:66" s="10" customFormat="1" ht="144" customHeight="1" x14ac:dyDescent="0.25">
      <c r="A306" s="11">
        <v>303</v>
      </c>
      <c r="B306" s="11" t="s">
        <v>3427</v>
      </c>
      <c r="C306" s="11" t="s">
        <v>4160</v>
      </c>
      <c r="D306" s="107" t="s">
        <v>4247</v>
      </c>
      <c r="E306" s="108" t="s">
        <v>4354</v>
      </c>
      <c r="F306" s="109" t="s">
        <v>4448</v>
      </c>
      <c r="G306" s="11" t="s">
        <v>4783</v>
      </c>
      <c r="H306" s="29"/>
      <c r="I306" s="14"/>
      <c r="J306" s="44">
        <v>75.150000000000006</v>
      </c>
      <c r="K306" s="64">
        <f t="shared" si="434"/>
        <v>86.422499999999999</v>
      </c>
      <c r="L306" s="123">
        <f>SUMIF(price!A:A,E306,price!D:D)</f>
        <v>0</v>
      </c>
      <c r="M306" s="125"/>
      <c r="N306" s="20">
        <f t="shared" si="435"/>
        <v>0</v>
      </c>
      <c r="O306" s="16">
        <f t="shared" si="436"/>
        <v>-1</v>
      </c>
      <c r="P306" s="116">
        <f t="shared" si="437"/>
        <v>0</v>
      </c>
      <c r="Q306" s="21">
        <f t="shared" si="438"/>
        <v>0</v>
      </c>
      <c r="R306" s="16">
        <f t="shared" si="439"/>
        <v>-1</v>
      </c>
      <c r="S306" s="22">
        <f t="shared" si="440"/>
        <v>0</v>
      </c>
      <c r="T306" s="27">
        <v>5263</v>
      </c>
      <c r="U306" s="21">
        <f t="shared" si="441"/>
        <v>0</v>
      </c>
      <c r="V306" s="189">
        <f t="shared" si="442"/>
        <v>-1</v>
      </c>
      <c r="W306" s="196" t="s">
        <v>4</v>
      </c>
      <c r="X306" s="191" t="s">
        <v>4451</v>
      </c>
      <c r="Y306" s="191" t="s">
        <v>4451</v>
      </c>
      <c r="Z306" s="191" t="s">
        <v>4451</v>
      </c>
      <c r="AA306" s="191" t="s">
        <v>4451</v>
      </c>
      <c r="AB306" s="197" t="s">
        <v>4</v>
      </c>
      <c r="AC306" s="190">
        <f t="shared" si="443"/>
        <v>0</v>
      </c>
      <c r="AD306" s="73">
        <f t="shared" si="444"/>
        <v>0</v>
      </c>
      <c r="AF306" s="7" t="s">
        <v>4</v>
      </c>
      <c r="AG306" s="8" t="e">
        <f t="shared" si="445"/>
        <v>#VALUE!</v>
      </c>
      <c r="AH306" s="8" t="e">
        <f t="shared" si="446"/>
        <v>#VALUE!</v>
      </c>
      <c r="AI306" s="8" t="e">
        <f t="shared" si="447"/>
        <v>#VALUE!</v>
      </c>
      <c r="AJ306" s="8" t="e">
        <f t="shared" si="448"/>
        <v>#VALUE!</v>
      </c>
      <c r="AK306" s="9" t="s">
        <v>4</v>
      </c>
      <c r="AL306" s="7" t="e">
        <f t="shared" si="449"/>
        <v>#VALUE!</v>
      </c>
      <c r="AM306" s="99" t="e">
        <f t="shared" si="450"/>
        <v>#VALUE!</v>
      </c>
      <c r="AN306" s="7" t="s">
        <v>4</v>
      </c>
      <c r="AO306" s="8">
        <v>0</v>
      </c>
      <c r="AP306" s="8">
        <v>1</v>
      </c>
      <c r="AQ306" s="8">
        <v>1</v>
      </c>
      <c r="AR306" s="8">
        <v>1</v>
      </c>
      <c r="AS306" s="9" t="s">
        <v>4</v>
      </c>
      <c r="AT306" s="72">
        <f t="shared" si="451"/>
        <v>3</v>
      </c>
      <c r="AU306" s="99">
        <f t="shared" si="452"/>
        <v>225.45000000000002</v>
      </c>
      <c r="AV306" s="7" t="s">
        <v>4</v>
      </c>
      <c r="AW306" s="8">
        <v>0</v>
      </c>
      <c r="AX306" s="8">
        <v>0</v>
      </c>
      <c r="AY306" s="8">
        <v>0</v>
      </c>
      <c r="AZ306" s="8">
        <v>0</v>
      </c>
      <c r="BA306" s="9" t="s">
        <v>4</v>
      </c>
      <c r="BB306" s="72">
        <f t="shared" si="453"/>
        <v>0</v>
      </c>
      <c r="BC306" s="102">
        <f t="shared" si="454"/>
        <v>0</v>
      </c>
      <c r="BD306" s="94"/>
      <c r="BE306" s="11"/>
      <c r="BF306" s="11"/>
      <c r="BG306" s="11"/>
      <c r="BH306" s="11"/>
      <c r="BI306" s="104"/>
      <c r="BJ306" s="106">
        <f t="shared" si="455"/>
        <v>0</v>
      </c>
      <c r="BK306" s="84">
        <f>SUMIF(наличие!E:E,E306,наличие!G:G)</f>
        <v>0</v>
      </c>
      <c r="BL306" s="85">
        <f t="shared" si="456"/>
        <v>0</v>
      </c>
      <c r="BM306" s="85">
        <f t="shared" si="457"/>
        <v>0</v>
      </c>
      <c r="BN306" s="111">
        <f>SUMIF(BP:BP,E306,BW:BW)</f>
        <v>0</v>
      </c>
    </row>
    <row r="307" spans="1:66" s="10" customFormat="1" ht="144" customHeight="1" x14ac:dyDescent="0.25">
      <c r="A307" s="11">
        <v>304</v>
      </c>
      <c r="B307" s="11" t="s">
        <v>3427</v>
      </c>
      <c r="C307" s="11" t="s">
        <v>4160</v>
      </c>
      <c r="D307" s="107" t="s">
        <v>4247</v>
      </c>
      <c r="E307" s="108" t="s">
        <v>4354</v>
      </c>
      <c r="F307" s="109" t="s">
        <v>4449</v>
      </c>
      <c r="G307" s="11" t="s">
        <v>4784</v>
      </c>
      <c r="H307" s="29"/>
      <c r="I307" s="14"/>
      <c r="J307" s="44">
        <v>75.150000000000006</v>
      </c>
      <c r="K307" s="64">
        <f t="shared" si="434"/>
        <v>86.422499999999999</v>
      </c>
      <c r="L307" s="123">
        <f>SUMIF(price!A:A,E307,price!D:D)</f>
        <v>0</v>
      </c>
      <c r="M307" s="125"/>
      <c r="N307" s="20">
        <f t="shared" si="435"/>
        <v>0</v>
      </c>
      <c r="O307" s="16">
        <f t="shared" si="436"/>
        <v>-1</v>
      </c>
      <c r="P307" s="116">
        <f t="shared" si="437"/>
        <v>0</v>
      </c>
      <c r="Q307" s="21">
        <f t="shared" si="438"/>
        <v>0</v>
      </c>
      <c r="R307" s="16">
        <f t="shared" si="439"/>
        <v>-1</v>
      </c>
      <c r="S307" s="22">
        <f t="shared" si="440"/>
        <v>0</v>
      </c>
      <c r="T307" s="27">
        <v>5263</v>
      </c>
      <c r="U307" s="21">
        <f t="shared" si="441"/>
        <v>0</v>
      </c>
      <c r="V307" s="189">
        <f t="shared" si="442"/>
        <v>-1</v>
      </c>
      <c r="W307" s="196" t="s">
        <v>4</v>
      </c>
      <c r="X307" s="191" t="s">
        <v>4451</v>
      </c>
      <c r="Y307" s="191" t="s">
        <v>4451</v>
      </c>
      <c r="Z307" s="191" t="s">
        <v>4451</v>
      </c>
      <c r="AA307" s="191" t="s">
        <v>4451</v>
      </c>
      <c r="AB307" s="197" t="s">
        <v>4</v>
      </c>
      <c r="AC307" s="190">
        <f t="shared" si="443"/>
        <v>0</v>
      </c>
      <c r="AD307" s="73">
        <f t="shared" si="444"/>
        <v>0</v>
      </c>
      <c r="AF307" s="7" t="s">
        <v>4</v>
      </c>
      <c r="AG307" s="8" t="e">
        <f t="shared" si="445"/>
        <v>#VALUE!</v>
      </c>
      <c r="AH307" s="8" t="e">
        <f t="shared" si="446"/>
        <v>#VALUE!</v>
      </c>
      <c r="AI307" s="8" t="e">
        <f t="shared" si="447"/>
        <v>#VALUE!</v>
      </c>
      <c r="AJ307" s="8" t="e">
        <f t="shared" si="448"/>
        <v>#VALUE!</v>
      </c>
      <c r="AK307" s="9" t="s">
        <v>4</v>
      </c>
      <c r="AL307" s="7" t="e">
        <f t="shared" si="449"/>
        <v>#VALUE!</v>
      </c>
      <c r="AM307" s="99" t="e">
        <f t="shared" si="450"/>
        <v>#VALUE!</v>
      </c>
      <c r="AN307" s="7" t="s">
        <v>4</v>
      </c>
      <c r="AO307" s="8">
        <v>0</v>
      </c>
      <c r="AP307" s="8">
        <v>1</v>
      </c>
      <c r="AQ307" s="8">
        <v>1</v>
      </c>
      <c r="AR307" s="8">
        <v>1</v>
      </c>
      <c r="AS307" s="9" t="s">
        <v>4</v>
      </c>
      <c r="AT307" s="72">
        <f t="shared" si="451"/>
        <v>3</v>
      </c>
      <c r="AU307" s="99">
        <f t="shared" si="452"/>
        <v>225.45000000000002</v>
      </c>
      <c r="AV307" s="7" t="s">
        <v>4</v>
      </c>
      <c r="AW307" s="8">
        <v>0</v>
      </c>
      <c r="AX307" s="8">
        <v>0</v>
      </c>
      <c r="AY307" s="8">
        <v>0</v>
      </c>
      <c r="AZ307" s="8">
        <v>0</v>
      </c>
      <c r="BA307" s="9" t="s">
        <v>4</v>
      </c>
      <c r="BB307" s="72">
        <f t="shared" si="453"/>
        <v>0</v>
      </c>
      <c r="BC307" s="102">
        <f t="shared" si="454"/>
        <v>0</v>
      </c>
      <c r="BD307" s="94"/>
      <c r="BE307" s="11"/>
      <c r="BF307" s="11"/>
      <c r="BG307" s="11"/>
      <c r="BH307" s="11"/>
      <c r="BI307" s="104"/>
      <c r="BJ307" s="106">
        <f t="shared" si="455"/>
        <v>0</v>
      </c>
      <c r="BK307" s="84">
        <f>SUMIF(наличие!E:E,E307,наличие!G:G)</f>
        <v>0</v>
      </c>
      <c r="BL307" s="85">
        <f t="shared" si="456"/>
        <v>0</v>
      </c>
      <c r="BM307" s="85">
        <f t="shared" si="457"/>
        <v>0</v>
      </c>
      <c r="BN307" s="111">
        <f>SUMIF(BP:BP,E307,BW:BW)</f>
        <v>0</v>
      </c>
    </row>
    <row r="308" spans="1:66" s="10" customFormat="1" ht="144" customHeight="1" x14ac:dyDescent="0.25">
      <c r="A308" s="11">
        <v>305</v>
      </c>
      <c r="B308" s="11" t="s">
        <v>3427</v>
      </c>
      <c r="C308" s="11" t="s">
        <v>4161</v>
      </c>
      <c r="D308" s="107" t="s">
        <v>4248</v>
      </c>
      <c r="E308" s="108" t="s">
        <v>4355</v>
      </c>
      <c r="F308" s="109" t="s">
        <v>2033</v>
      </c>
      <c r="G308" s="11" t="s">
        <v>4754</v>
      </c>
      <c r="H308" s="29"/>
      <c r="I308" s="14"/>
      <c r="J308" s="44">
        <v>79.8</v>
      </c>
      <c r="K308" s="64">
        <f t="shared" si="434"/>
        <v>91.77</v>
      </c>
      <c r="L308" s="123">
        <f>SUMIF(price!A:A,E308,price!D:D)</f>
        <v>0</v>
      </c>
      <c r="M308" s="125"/>
      <c r="N308" s="20">
        <f t="shared" si="435"/>
        <v>0</v>
      </c>
      <c r="O308" s="16">
        <f t="shared" si="436"/>
        <v>-1</v>
      </c>
      <c r="P308" s="116">
        <f t="shared" si="437"/>
        <v>0</v>
      </c>
      <c r="Q308" s="21">
        <f t="shared" si="438"/>
        <v>0</v>
      </c>
      <c r="R308" s="16">
        <f t="shared" si="439"/>
        <v>-1</v>
      </c>
      <c r="S308" s="22">
        <f t="shared" si="440"/>
        <v>0</v>
      </c>
      <c r="T308" s="27">
        <v>5263</v>
      </c>
      <c r="U308" s="21">
        <f t="shared" si="441"/>
        <v>0</v>
      </c>
      <c r="V308" s="189">
        <f t="shared" si="442"/>
        <v>-1</v>
      </c>
      <c r="W308" s="196" t="s">
        <v>4</v>
      </c>
      <c r="X308" s="191" t="s">
        <v>4451</v>
      </c>
      <c r="Y308" s="191" t="s">
        <v>4451</v>
      </c>
      <c r="Z308" s="191" t="s">
        <v>4451</v>
      </c>
      <c r="AA308" s="191" t="s">
        <v>4451</v>
      </c>
      <c r="AB308" s="197" t="s">
        <v>4</v>
      </c>
      <c r="AC308" s="190">
        <f t="shared" si="443"/>
        <v>0</v>
      </c>
      <c r="AD308" s="73">
        <f t="shared" si="444"/>
        <v>0</v>
      </c>
      <c r="AF308" s="7" t="s">
        <v>4</v>
      </c>
      <c r="AG308" s="8" t="e">
        <f t="shared" si="445"/>
        <v>#VALUE!</v>
      </c>
      <c r="AH308" s="8" t="e">
        <f t="shared" si="446"/>
        <v>#VALUE!</v>
      </c>
      <c r="AI308" s="8" t="e">
        <f t="shared" si="447"/>
        <v>#VALUE!</v>
      </c>
      <c r="AJ308" s="8" t="e">
        <f t="shared" si="448"/>
        <v>#VALUE!</v>
      </c>
      <c r="AK308" s="9" t="s">
        <v>4</v>
      </c>
      <c r="AL308" s="7" t="e">
        <f t="shared" si="449"/>
        <v>#VALUE!</v>
      </c>
      <c r="AM308" s="99" t="e">
        <f t="shared" si="450"/>
        <v>#VALUE!</v>
      </c>
      <c r="AN308" s="7" t="s">
        <v>4</v>
      </c>
      <c r="AO308" s="8">
        <v>0</v>
      </c>
      <c r="AP308" s="8">
        <v>1</v>
      </c>
      <c r="AQ308" s="8">
        <v>1</v>
      </c>
      <c r="AR308" s="8">
        <v>1</v>
      </c>
      <c r="AS308" s="9" t="s">
        <v>4</v>
      </c>
      <c r="AT308" s="72">
        <f t="shared" si="451"/>
        <v>3</v>
      </c>
      <c r="AU308" s="99">
        <f t="shared" si="452"/>
        <v>239.39999999999998</v>
      </c>
      <c r="AV308" s="7" t="s">
        <v>4</v>
      </c>
      <c r="AW308" s="8">
        <v>0</v>
      </c>
      <c r="AX308" s="8">
        <v>0</v>
      </c>
      <c r="AY308" s="8">
        <v>0</v>
      </c>
      <c r="AZ308" s="8">
        <v>0</v>
      </c>
      <c r="BA308" s="9" t="s">
        <v>4</v>
      </c>
      <c r="BB308" s="72">
        <f t="shared" si="453"/>
        <v>0</v>
      </c>
      <c r="BC308" s="102">
        <f t="shared" si="454"/>
        <v>0</v>
      </c>
      <c r="BD308" s="94"/>
      <c r="BE308" s="11"/>
      <c r="BF308" s="11"/>
      <c r="BG308" s="11"/>
      <c r="BH308" s="11"/>
      <c r="BI308" s="104"/>
      <c r="BJ308" s="106">
        <f t="shared" si="455"/>
        <v>0</v>
      </c>
      <c r="BK308" s="84">
        <f>SUMIF(наличие!E:E,E308,наличие!G:G)</f>
        <v>0</v>
      </c>
      <c r="BL308" s="85">
        <f t="shared" si="456"/>
        <v>0</v>
      </c>
      <c r="BM308" s="85">
        <f t="shared" si="457"/>
        <v>0</v>
      </c>
      <c r="BN308" s="111">
        <f>SUMIF(BP:BP,E308,BW:BW)</f>
        <v>0</v>
      </c>
    </row>
    <row r="309" spans="1:66" s="10" customFormat="1" ht="144" customHeight="1" x14ac:dyDescent="0.25">
      <c r="A309" s="11">
        <v>306</v>
      </c>
      <c r="B309" s="11" t="s">
        <v>3427</v>
      </c>
      <c r="C309" s="11" t="s">
        <v>4161</v>
      </c>
      <c r="D309" s="107" t="s">
        <v>4248</v>
      </c>
      <c r="E309" s="108" t="s">
        <v>4355</v>
      </c>
      <c r="F309" s="109" t="s">
        <v>4373</v>
      </c>
      <c r="G309" s="11" t="s">
        <v>4755</v>
      </c>
      <c r="H309" s="29"/>
      <c r="I309" s="14"/>
      <c r="J309" s="44">
        <v>79.8</v>
      </c>
      <c r="K309" s="64">
        <f t="shared" si="416"/>
        <v>91.77</v>
      </c>
      <c r="L309" s="123">
        <f>SUMIF(price!A:A,E309,price!D:D)</f>
        <v>0</v>
      </c>
      <c r="M309" s="125"/>
      <c r="N309" s="20">
        <f>M309*$K$1</f>
        <v>0</v>
      </c>
      <c r="O309" s="16">
        <f t="shared" si="420"/>
        <v>-1</v>
      </c>
      <c r="P309" s="116">
        <f t="shared" si="421"/>
        <v>0</v>
      </c>
      <c r="Q309" s="21">
        <f>P309*$I$1</f>
        <v>0</v>
      </c>
      <c r="R309" s="16">
        <f t="shared" si="422"/>
        <v>-1</v>
      </c>
      <c r="S309" s="22">
        <f t="shared" si="423"/>
        <v>0</v>
      </c>
      <c r="T309" s="27">
        <v>5263</v>
      </c>
      <c r="U309" s="21">
        <f>S309*$I$1</f>
        <v>0</v>
      </c>
      <c r="V309" s="189">
        <f t="shared" si="424"/>
        <v>-1</v>
      </c>
      <c r="W309" s="196" t="s">
        <v>4</v>
      </c>
      <c r="X309" s="191" t="s">
        <v>4451</v>
      </c>
      <c r="Y309" s="191" t="s">
        <v>4451</v>
      </c>
      <c r="Z309" s="191" t="s">
        <v>4451</v>
      </c>
      <c r="AA309" s="191" t="s">
        <v>4451</v>
      </c>
      <c r="AB309" s="197" t="s">
        <v>4</v>
      </c>
      <c r="AC309" s="190">
        <f t="shared" si="425"/>
        <v>0</v>
      </c>
      <c r="AD309" s="73">
        <f t="shared" si="417"/>
        <v>0</v>
      </c>
      <c r="AF309" s="7" t="s">
        <v>4</v>
      </c>
      <c r="AG309" s="8" t="e">
        <f t="shared" si="426"/>
        <v>#VALUE!</v>
      </c>
      <c r="AH309" s="8" t="e">
        <f t="shared" si="427"/>
        <v>#VALUE!</v>
      </c>
      <c r="AI309" s="8" t="e">
        <f t="shared" si="428"/>
        <v>#VALUE!</v>
      </c>
      <c r="AJ309" s="8" t="e">
        <f t="shared" si="429"/>
        <v>#VALUE!</v>
      </c>
      <c r="AK309" s="9" t="s">
        <v>4</v>
      </c>
      <c r="AL309" s="7" t="e">
        <f t="shared" si="430"/>
        <v>#VALUE!</v>
      </c>
      <c r="AM309" s="99" t="e">
        <f t="shared" si="431"/>
        <v>#VALUE!</v>
      </c>
      <c r="AN309" s="7" t="s">
        <v>4</v>
      </c>
      <c r="AO309" s="8">
        <v>0</v>
      </c>
      <c r="AP309" s="8">
        <v>1</v>
      </c>
      <c r="AQ309" s="8">
        <v>1</v>
      </c>
      <c r="AR309" s="8">
        <v>1</v>
      </c>
      <c r="AS309" s="9" t="s">
        <v>4</v>
      </c>
      <c r="AT309" s="72">
        <f t="shared" si="411"/>
        <v>3</v>
      </c>
      <c r="AU309" s="99">
        <f t="shared" si="418"/>
        <v>239.39999999999998</v>
      </c>
      <c r="AV309" s="7" t="s">
        <v>4</v>
      </c>
      <c r="AW309" s="8">
        <v>0</v>
      </c>
      <c r="AX309" s="8">
        <v>0</v>
      </c>
      <c r="AY309" s="8">
        <v>0</v>
      </c>
      <c r="AZ309" s="8">
        <v>0</v>
      </c>
      <c r="BA309" s="9" t="s">
        <v>4</v>
      </c>
      <c r="BB309" s="72">
        <f t="shared" si="412"/>
        <v>0</v>
      </c>
      <c r="BC309" s="102">
        <f t="shared" si="419"/>
        <v>0</v>
      </c>
      <c r="BD309" s="94"/>
      <c r="BE309" s="11"/>
      <c r="BF309" s="11"/>
      <c r="BG309" s="11"/>
      <c r="BH309" s="11"/>
      <c r="BI309" s="104"/>
      <c r="BJ309" s="106">
        <f t="shared" si="413"/>
        <v>0</v>
      </c>
      <c r="BK309" s="84">
        <f>SUMIF(наличие!E:E,E309,наличие!G:G)</f>
        <v>0</v>
      </c>
      <c r="BL309" s="85">
        <f t="shared" si="432"/>
        <v>0</v>
      </c>
      <c r="BM309" s="85">
        <f t="shared" si="433"/>
        <v>0</v>
      </c>
      <c r="BN309" s="111">
        <f>SUMIF(BP:BP,E309,BW:BW)</f>
        <v>0</v>
      </c>
    </row>
    <row r="310" spans="1:66" s="10" customFormat="1" ht="144" customHeight="1" x14ac:dyDescent="0.25">
      <c r="A310" s="11">
        <v>307</v>
      </c>
      <c r="B310" s="11" t="s">
        <v>3427</v>
      </c>
      <c r="C310" s="11" t="s">
        <v>4161</v>
      </c>
      <c r="D310" s="107" t="s">
        <v>4248</v>
      </c>
      <c r="E310" s="108" t="s">
        <v>4355</v>
      </c>
      <c r="F310" s="109" t="s">
        <v>4379</v>
      </c>
      <c r="G310" s="11" t="s">
        <v>4756</v>
      </c>
      <c r="H310" s="29"/>
      <c r="I310" s="14"/>
      <c r="J310" s="44">
        <v>79.8</v>
      </c>
      <c r="K310" s="64">
        <f t="shared" si="416"/>
        <v>91.77</v>
      </c>
      <c r="L310" s="123">
        <f>SUMIF(price!A:A,E310,price!D:D)</f>
        <v>0</v>
      </c>
      <c r="M310" s="125"/>
      <c r="N310" s="20">
        <f>M310*$K$1</f>
        <v>0</v>
      </c>
      <c r="O310" s="16">
        <f t="shared" si="420"/>
        <v>-1</v>
      </c>
      <c r="P310" s="116">
        <f t="shared" si="421"/>
        <v>0</v>
      </c>
      <c r="Q310" s="21">
        <f>P310*$I$1</f>
        <v>0</v>
      </c>
      <c r="R310" s="16">
        <f t="shared" si="422"/>
        <v>-1</v>
      </c>
      <c r="S310" s="22">
        <f t="shared" si="423"/>
        <v>0</v>
      </c>
      <c r="T310" s="27">
        <v>5263</v>
      </c>
      <c r="U310" s="21">
        <f>S310*$I$1</f>
        <v>0</v>
      </c>
      <c r="V310" s="189">
        <f t="shared" si="424"/>
        <v>-1</v>
      </c>
      <c r="W310" s="196" t="s">
        <v>4</v>
      </c>
      <c r="X310" s="191" t="s">
        <v>4451</v>
      </c>
      <c r="Y310" s="191" t="s">
        <v>4451</v>
      </c>
      <c r="Z310" s="191" t="s">
        <v>4451</v>
      </c>
      <c r="AA310" s="191" t="s">
        <v>4451</v>
      </c>
      <c r="AB310" s="197" t="s">
        <v>4</v>
      </c>
      <c r="AC310" s="190">
        <f t="shared" si="425"/>
        <v>0</v>
      </c>
      <c r="AD310" s="73">
        <f t="shared" si="417"/>
        <v>0</v>
      </c>
      <c r="AF310" s="7" t="s">
        <v>4</v>
      </c>
      <c r="AG310" s="8" t="e">
        <f t="shared" si="426"/>
        <v>#VALUE!</v>
      </c>
      <c r="AH310" s="8" t="e">
        <f t="shared" si="427"/>
        <v>#VALUE!</v>
      </c>
      <c r="AI310" s="8" t="e">
        <f t="shared" si="428"/>
        <v>#VALUE!</v>
      </c>
      <c r="AJ310" s="8" t="e">
        <f t="shared" si="429"/>
        <v>#VALUE!</v>
      </c>
      <c r="AK310" s="9" t="s">
        <v>4</v>
      </c>
      <c r="AL310" s="7" t="e">
        <f t="shared" si="430"/>
        <v>#VALUE!</v>
      </c>
      <c r="AM310" s="99" t="e">
        <f t="shared" si="431"/>
        <v>#VALUE!</v>
      </c>
      <c r="AN310" s="7" t="s">
        <v>4</v>
      </c>
      <c r="AO310" s="8">
        <v>0</v>
      </c>
      <c r="AP310" s="8">
        <v>1</v>
      </c>
      <c r="AQ310" s="8">
        <v>1</v>
      </c>
      <c r="AR310" s="8">
        <v>1</v>
      </c>
      <c r="AS310" s="9" t="s">
        <v>4</v>
      </c>
      <c r="AT310" s="72">
        <f t="shared" si="411"/>
        <v>3</v>
      </c>
      <c r="AU310" s="99">
        <f t="shared" si="418"/>
        <v>239.39999999999998</v>
      </c>
      <c r="AV310" s="7" t="s">
        <v>4</v>
      </c>
      <c r="AW310" s="8">
        <v>0</v>
      </c>
      <c r="AX310" s="8">
        <v>0</v>
      </c>
      <c r="AY310" s="8">
        <v>0</v>
      </c>
      <c r="AZ310" s="8">
        <v>0</v>
      </c>
      <c r="BA310" s="9" t="s">
        <v>4</v>
      </c>
      <c r="BB310" s="72">
        <f t="shared" si="412"/>
        <v>0</v>
      </c>
      <c r="BC310" s="102">
        <f t="shared" si="419"/>
        <v>0</v>
      </c>
      <c r="BD310" s="94"/>
      <c r="BE310" s="11"/>
      <c r="BF310" s="11"/>
      <c r="BG310" s="11"/>
      <c r="BH310" s="11"/>
      <c r="BI310" s="104"/>
      <c r="BJ310" s="106">
        <f t="shared" si="413"/>
        <v>0</v>
      </c>
      <c r="BK310" s="84">
        <f>SUMIF(наличие!E:E,E310,наличие!G:G)</f>
        <v>0</v>
      </c>
      <c r="BL310" s="85">
        <f t="shared" si="432"/>
        <v>0</v>
      </c>
      <c r="BM310" s="85">
        <f t="shared" si="433"/>
        <v>0</v>
      </c>
      <c r="BN310" s="111">
        <f>SUMIF(BP:BP,E310,BW:BW)</f>
        <v>0</v>
      </c>
    </row>
    <row r="311" spans="1:66" s="10" customFormat="1" ht="144" customHeight="1" x14ac:dyDescent="0.25">
      <c r="A311" s="11">
        <v>308</v>
      </c>
      <c r="B311" s="11" t="s">
        <v>3427</v>
      </c>
      <c r="C311" s="11" t="s">
        <v>4162</v>
      </c>
      <c r="D311" s="107" t="s">
        <v>4249</v>
      </c>
      <c r="E311" s="108" t="s">
        <v>4356</v>
      </c>
      <c r="F311" s="109" t="s">
        <v>5</v>
      </c>
      <c r="G311" s="11" t="s">
        <v>4757</v>
      </c>
      <c r="H311" s="29"/>
      <c r="I311" s="14"/>
      <c r="J311" s="44">
        <v>75.95</v>
      </c>
      <c r="K311" s="64">
        <f t="shared" si="416"/>
        <v>87.342500000000001</v>
      </c>
      <c r="L311" s="123">
        <f>SUMIF(price!A:A,E311,price!D:D)</f>
        <v>0</v>
      </c>
      <c r="M311" s="125"/>
      <c r="N311" s="20">
        <f>M311*$K$1</f>
        <v>0</v>
      </c>
      <c r="O311" s="16">
        <f t="shared" si="420"/>
        <v>-1</v>
      </c>
      <c r="P311" s="116">
        <f t="shared" si="421"/>
        <v>0</v>
      </c>
      <c r="Q311" s="21">
        <f>P311*$I$1</f>
        <v>0</v>
      </c>
      <c r="R311" s="16">
        <f t="shared" si="422"/>
        <v>-1</v>
      </c>
      <c r="S311" s="22">
        <f t="shared" si="423"/>
        <v>0</v>
      </c>
      <c r="T311" s="27">
        <v>5263</v>
      </c>
      <c r="U311" s="21">
        <f>S311*$I$1</f>
        <v>0</v>
      </c>
      <c r="V311" s="189">
        <f t="shared" si="424"/>
        <v>-1</v>
      </c>
      <c r="W311" s="196" t="s">
        <v>4</v>
      </c>
      <c r="X311" s="191" t="s">
        <v>4451</v>
      </c>
      <c r="Y311" s="191" t="s">
        <v>4451</v>
      </c>
      <c r="Z311" s="191" t="s">
        <v>4451</v>
      </c>
      <c r="AA311" s="191" t="s">
        <v>4451</v>
      </c>
      <c r="AB311" s="197" t="s">
        <v>4</v>
      </c>
      <c r="AC311" s="190">
        <f t="shared" si="425"/>
        <v>0</v>
      </c>
      <c r="AD311" s="73">
        <f t="shared" si="417"/>
        <v>0</v>
      </c>
      <c r="AF311" s="7" t="s">
        <v>4</v>
      </c>
      <c r="AG311" s="8" t="e">
        <f t="shared" si="426"/>
        <v>#VALUE!</v>
      </c>
      <c r="AH311" s="8" t="e">
        <f t="shared" si="427"/>
        <v>#VALUE!</v>
      </c>
      <c r="AI311" s="8" t="e">
        <f t="shared" si="428"/>
        <v>#VALUE!</v>
      </c>
      <c r="AJ311" s="8" t="e">
        <f t="shared" si="429"/>
        <v>#VALUE!</v>
      </c>
      <c r="AK311" s="9" t="s">
        <v>4</v>
      </c>
      <c r="AL311" s="7" t="e">
        <f t="shared" si="430"/>
        <v>#VALUE!</v>
      </c>
      <c r="AM311" s="99" t="e">
        <f t="shared" si="431"/>
        <v>#VALUE!</v>
      </c>
      <c r="AN311" s="7" t="s">
        <v>4</v>
      </c>
      <c r="AO311" s="8">
        <v>0</v>
      </c>
      <c r="AP311" s="8">
        <v>1</v>
      </c>
      <c r="AQ311" s="8">
        <v>1</v>
      </c>
      <c r="AR311" s="8">
        <v>1</v>
      </c>
      <c r="AS311" s="9" t="s">
        <v>4</v>
      </c>
      <c r="AT311" s="72">
        <f t="shared" si="411"/>
        <v>3</v>
      </c>
      <c r="AU311" s="99">
        <f t="shared" si="418"/>
        <v>227.85000000000002</v>
      </c>
      <c r="AV311" s="7" t="s">
        <v>4</v>
      </c>
      <c r="AW311" s="8">
        <v>0</v>
      </c>
      <c r="AX311" s="8">
        <v>0</v>
      </c>
      <c r="AY311" s="8">
        <v>0</v>
      </c>
      <c r="AZ311" s="8">
        <v>0</v>
      </c>
      <c r="BA311" s="9" t="s">
        <v>4</v>
      </c>
      <c r="BB311" s="72">
        <f t="shared" si="412"/>
        <v>0</v>
      </c>
      <c r="BC311" s="102">
        <f t="shared" si="419"/>
        <v>0</v>
      </c>
      <c r="BD311" s="94"/>
      <c r="BE311" s="11"/>
      <c r="BF311" s="11"/>
      <c r="BG311" s="11"/>
      <c r="BH311" s="11"/>
      <c r="BI311" s="104"/>
      <c r="BJ311" s="106">
        <f t="shared" si="413"/>
        <v>0</v>
      </c>
      <c r="BK311" s="84">
        <f>SUMIF(наличие!E:E,E311,наличие!G:G)</f>
        <v>0</v>
      </c>
      <c r="BL311" s="85">
        <f t="shared" si="432"/>
        <v>0</v>
      </c>
      <c r="BM311" s="85">
        <f t="shared" si="433"/>
        <v>0</v>
      </c>
      <c r="BN311" s="111">
        <f>SUMIF(BP:BP,E311,BW:BW)</f>
        <v>0</v>
      </c>
    </row>
    <row r="312" spans="1:66" s="10" customFormat="1" ht="144" customHeight="1" thickBot="1" x14ac:dyDescent="0.3">
      <c r="A312" s="11">
        <v>309</v>
      </c>
      <c r="B312" s="11" t="s">
        <v>3427</v>
      </c>
      <c r="C312" s="11" t="s">
        <v>4162</v>
      </c>
      <c r="D312" s="107" t="s">
        <v>4249</v>
      </c>
      <c r="E312" s="108" t="s">
        <v>4356</v>
      </c>
      <c r="F312" s="109" t="s">
        <v>4379</v>
      </c>
      <c r="G312" s="11" t="s">
        <v>4758</v>
      </c>
      <c r="H312" s="29"/>
      <c r="I312" s="14"/>
      <c r="J312" s="44">
        <v>75.95</v>
      </c>
      <c r="K312" s="64">
        <f t="shared" ref="K312" si="458">J312*1.15</f>
        <v>87.342500000000001</v>
      </c>
      <c r="L312" s="123">
        <f>SUMIF(price!A:A,E312,price!D:D)</f>
        <v>0</v>
      </c>
      <c r="M312" s="125"/>
      <c r="N312" s="20">
        <f>M312*$K$1</f>
        <v>0</v>
      </c>
      <c r="O312" s="16">
        <f t="shared" si="420"/>
        <v>-1</v>
      </c>
      <c r="P312" s="116"/>
      <c r="Q312" s="21"/>
      <c r="R312" s="16"/>
      <c r="S312" s="22"/>
      <c r="T312" s="27"/>
      <c r="U312" s="21"/>
      <c r="V312" s="189"/>
      <c r="W312" s="208" t="s">
        <v>4</v>
      </c>
      <c r="X312" s="209" t="s">
        <v>4451</v>
      </c>
      <c r="Y312" s="209" t="s">
        <v>4451</v>
      </c>
      <c r="Z312" s="209" t="s">
        <v>4451</v>
      </c>
      <c r="AA312" s="209" t="s">
        <v>4451</v>
      </c>
      <c r="AB312" s="210" t="s">
        <v>4</v>
      </c>
      <c r="AC312" s="190">
        <f t="shared" ref="AC312" si="459">SUM(W312:AB312)</f>
        <v>0</v>
      </c>
      <c r="AD312" s="73">
        <f t="shared" ref="AD312" si="460">AC312*J312</f>
        <v>0</v>
      </c>
      <c r="AF312" s="7" t="s">
        <v>4</v>
      </c>
      <c r="AG312" s="8" t="e">
        <f t="shared" ref="AG312" si="461">BE312+X312-AO312-AW312</f>
        <v>#VALUE!</v>
      </c>
      <c r="AH312" s="8" t="e">
        <f t="shared" ref="AH312" si="462">BF312+Y312-AP312-AX312</f>
        <v>#VALUE!</v>
      </c>
      <c r="AI312" s="8" t="e">
        <f t="shared" ref="AI312" si="463">BG312+Z312-AQ312-AY312</f>
        <v>#VALUE!</v>
      </c>
      <c r="AJ312" s="8" t="e">
        <f t="shared" ref="AJ312" si="464">BH312+AA312-AR312-AZ312</f>
        <v>#VALUE!</v>
      </c>
      <c r="AK312" s="9" t="s">
        <v>4</v>
      </c>
      <c r="AL312" s="7" t="e">
        <f t="shared" ref="AL312" si="465">SUM(AF312:AK312)</f>
        <v>#VALUE!</v>
      </c>
      <c r="AM312" s="99" t="e">
        <f t="shared" ref="AM312" si="466">AL312*K312</f>
        <v>#VALUE!</v>
      </c>
      <c r="AN312" s="7" t="s">
        <v>4</v>
      </c>
      <c r="AO312" s="8">
        <v>0</v>
      </c>
      <c r="AP312" s="8">
        <v>1</v>
      </c>
      <c r="AQ312" s="8">
        <v>1</v>
      </c>
      <c r="AR312" s="8">
        <v>1</v>
      </c>
      <c r="AS312" s="9" t="s">
        <v>4</v>
      </c>
      <c r="AT312" s="72">
        <f t="shared" ref="AT312" si="467">SUM(AN312:AS312)</f>
        <v>3</v>
      </c>
      <c r="AU312" s="99">
        <f t="shared" ref="AU312" si="468">AT312*J312</f>
        <v>227.85000000000002</v>
      </c>
      <c r="AV312" s="7" t="s">
        <v>4</v>
      </c>
      <c r="AW312" s="8">
        <v>0</v>
      </c>
      <c r="AX312" s="8">
        <v>0</v>
      </c>
      <c r="AY312" s="8">
        <v>0</v>
      </c>
      <c r="AZ312" s="8">
        <v>0</v>
      </c>
      <c r="BA312" s="9" t="s">
        <v>4</v>
      </c>
      <c r="BB312" s="72">
        <f t="shared" ref="BB312" si="469">SUM(AV312:BA312)</f>
        <v>0</v>
      </c>
      <c r="BC312" s="102">
        <f t="shared" ref="BC312" si="470">BB312*J312</f>
        <v>0</v>
      </c>
      <c r="BD312" s="94"/>
      <c r="BE312" s="11"/>
      <c r="BF312" s="11"/>
      <c r="BG312" s="11"/>
      <c r="BH312" s="11"/>
      <c r="BI312" s="104"/>
      <c r="BJ312" s="106">
        <f t="shared" ref="BJ312" si="471">SUM(BD312:BI312)</f>
        <v>0</v>
      </c>
      <c r="BK312" s="84">
        <f>SUMIF(наличие!E:E,E312,наличие!G:G)</f>
        <v>0</v>
      </c>
      <c r="BL312" s="85">
        <f t="shared" ref="BL312" si="472">AT312*N312</f>
        <v>0</v>
      </c>
      <c r="BM312" s="85">
        <f t="shared" ref="BM312" si="473">BB312*N312</f>
        <v>0</v>
      </c>
      <c r="BN312" s="111">
        <f>SUMIF(BP:BP,E312,BW:BW)</f>
        <v>0</v>
      </c>
    </row>
    <row r="315" spans="1:66" x14ac:dyDescent="0.25">
      <c r="G315" t="s">
        <v>817</v>
      </c>
      <c r="AB315" s="207">
        <f>SUMIF(B:B,G315,AC:AC)</f>
        <v>0</v>
      </c>
      <c r="AC315" s="183">
        <f>SUMIF(B:B,G315,AD:AD)</f>
        <v>0</v>
      </c>
      <c r="AD315" s="184"/>
      <c r="AF315" s="83"/>
      <c r="AL315">
        <f>SUMIF(B:B,G315,AL:AL)</f>
        <v>0</v>
      </c>
      <c r="AM315" s="100">
        <f>SUMIF(B:B,G315,AM:AM)</f>
        <v>0</v>
      </c>
      <c r="AT315">
        <f>SUMIF(B:B,G315,AT:AT)</f>
        <v>0</v>
      </c>
      <c r="AU315" s="100">
        <f>SUMIF(B:B,G315,AU:AU)</f>
        <v>0</v>
      </c>
      <c r="BB315">
        <f>SUMIF(B:B,G315,BB:BB)</f>
        <v>0</v>
      </c>
      <c r="BC315" s="100">
        <f>SUMIF(B:B,G315,BC:BC)</f>
        <v>0</v>
      </c>
      <c r="BJ315">
        <f>SUMIF(B:B,G315,BJ:BJ)</f>
        <v>0</v>
      </c>
    </row>
    <row r="316" spans="1:66" x14ac:dyDescent="0.25">
      <c r="G316" t="s">
        <v>814</v>
      </c>
      <c r="AB316" s="207">
        <f>SUMIF(B:B,G316,AC:AC)</f>
        <v>0</v>
      </c>
      <c r="AC316" s="183">
        <f>SUMIF(B:B,G316,AD:AD)</f>
        <v>0</v>
      </c>
      <c r="AD316" s="184"/>
      <c r="AF316" s="114" t="e">
        <f>AC316/AB316</f>
        <v>#DIV/0!</v>
      </c>
      <c r="AL316">
        <f>SUMIF(B:B,G316,AL:AL)</f>
        <v>0</v>
      </c>
      <c r="AM316" s="100">
        <f>SUMIF(B:B,G316,AM:AM)</f>
        <v>0</v>
      </c>
      <c r="AT316">
        <f>SUMIF(B:B,G316,AT:AT)</f>
        <v>0</v>
      </c>
      <c r="AU316" s="100">
        <f>SUMIF(B:B,G316,AU:AU)</f>
        <v>0</v>
      </c>
      <c r="BB316">
        <f>SUMIF(B:B,G316,BB:BB)</f>
        <v>0</v>
      </c>
      <c r="BC316" s="100">
        <f>SUMIF(B:B,G316,BC:BC)</f>
        <v>0</v>
      </c>
      <c r="BJ316">
        <f>SUMIF(B:B,G316,BJ:BJ)</f>
        <v>0</v>
      </c>
    </row>
    <row r="317" spans="1:66" x14ac:dyDescent="0.25">
      <c r="G317" t="s">
        <v>816</v>
      </c>
      <c r="AB317" s="207">
        <f>SUMIF(B:B,G317,AC:AC)</f>
        <v>0</v>
      </c>
      <c r="AC317" s="183">
        <f>SUMIF(B:B,G317,AD:AD)</f>
        <v>0</v>
      </c>
      <c r="AD317" s="184"/>
      <c r="AF317" s="114" t="e">
        <f>AC317/AB317</f>
        <v>#DIV/0!</v>
      </c>
      <c r="AL317">
        <f>SUMIF(B:B,G317,AL:AL)</f>
        <v>0</v>
      </c>
      <c r="AM317" s="100">
        <f>SUMIF(B:B,G317,AM:AM)</f>
        <v>0</v>
      </c>
      <c r="AT317">
        <f>SUMIF(B:B,G317,AT:AT)</f>
        <v>0</v>
      </c>
      <c r="AU317" s="100">
        <f>SUMIF(B:B,G317,AU:AU)</f>
        <v>0</v>
      </c>
      <c r="BB317">
        <f>SUMIF(B:B,G317,BB:BB)</f>
        <v>0</v>
      </c>
      <c r="BC317" s="100">
        <f>SUMIF(B:B,G317,BC:BC)</f>
        <v>0</v>
      </c>
      <c r="BJ317">
        <f>SUMIF(B:B,G317,BJ:BJ)</f>
        <v>0</v>
      </c>
    </row>
    <row r="318" spans="1:66" x14ac:dyDescent="0.25">
      <c r="G318" t="s">
        <v>2024</v>
      </c>
      <c r="AB318" s="207">
        <f>SUMIF(B:B,G318,AC:AC)</f>
        <v>0</v>
      </c>
      <c r="AC318" s="183">
        <f>SUMIF(B:B,G318,AD:AD)</f>
        <v>0</v>
      </c>
      <c r="AD318" s="184"/>
      <c r="AF318" s="114" t="e">
        <f>AC318/AB318</f>
        <v>#DIV/0!</v>
      </c>
      <c r="AL318">
        <f>SUMIF(B:B,G318,AL:AL)</f>
        <v>0</v>
      </c>
      <c r="AM318" s="100">
        <f>SUMIF(B:B,G318,AM:AM)</f>
        <v>0</v>
      </c>
      <c r="AT318">
        <f>SUMIF(B:B,G318,AT:AT)</f>
        <v>0</v>
      </c>
      <c r="AU318" s="100">
        <f>SUMIF(B:B,G318,AU:AU)</f>
        <v>0</v>
      </c>
      <c r="BB318">
        <f>SUMIF(B:B,G318,BB:BB)</f>
        <v>0</v>
      </c>
      <c r="BC318" s="100">
        <f>SUMIF(B:B,G318,BC:BC)</f>
        <v>0</v>
      </c>
      <c r="BJ318">
        <f>SUMIF(B:B,G318,BJ:BJ)</f>
        <v>0</v>
      </c>
    </row>
    <row r="319" spans="1:66" x14ac:dyDescent="0.25">
      <c r="AD319" s="95"/>
    </row>
    <row r="320" spans="1:66" x14ac:dyDescent="0.25">
      <c r="AB320" s="207">
        <f>SUM(AB315:AB319)</f>
        <v>0</v>
      </c>
      <c r="AC320" s="183">
        <f>SUM(AC315:AD319)</f>
        <v>0</v>
      </c>
      <c r="AD320" s="184"/>
      <c r="AF320" s="114" t="e">
        <f>AC320/AB320</f>
        <v>#DIV/0!</v>
      </c>
      <c r="AL320">
        <f>SUM(AL315:AL319)</f>
        <v>0</v>
      </c>
      <c r="AM320" s="100">
        <f>SUM(AM315:AM319)</f>
        <v>0</v>
      </c>
      <c r="AU320" s="100"/>
      <c r="BC320" s="100"/>
    </row>
  </sheetData>
  <mergeCells count="21">
    <mergeCell ref="AC315:AD315"/>
    <mergeCell ref="AC316:AD316"/>
    <mergeCell ref="AC317:AD317"/>
    <mergeCell ref="AC318:AD318"/>
    <mergeCell ref="AC320:AD320"/>
    <mergeCell ref="AF1:AG1"/>
    <mergeCell ref="AF2:AK2"/>
    <mergeCell ref="AH1:AK1"/>
    <mergeCell ref="BD3:BJ3"/>
    <mergeCell ref="AN1:AT1"/>
    <mergeCell ref="AV1:BB1"/>
    <mergeCell ref="BD1:BJ1"/>
    <mergeCell ref="AN3:AT3"/>
    <mergeCell ref="AV3:BB3"/>
    <mergeCell ref="P2:R2"/>
    <mergeCell ref="Y1:AB1"/>
    <mergeCell ref="K1:N1"/>
    <mergeCell ref="P3:Q3"/>
    <mergeCell ref="S3:U3"/>
    <mergeCell ref="W2:AB2"/>
    <mergeCell ref="W1:X1"/>
  </mergeCells>
  <conditionalFormatting sqref="AM222:AM224 AM228:AM234 AM243:AM244 AM45 AM63:AM65 AM59 AM67 AM73 AM77 AM216:AM219 AM55 AD41:AD42 AD45 AM154 BC154 AM171 BC171 AM118 AM116 AM113:AM114 AD113:AD118 AM139 AM106 BC107:BC108 AM250:AM251 AU250:AU251 BC250:BC251 AD50:AD52 AM50:AM52 AD283:AD284 AM286 BC286 AU284:AU287 AM13:AM15 BC13:BC15 AM17:AM18 BC17:BC18 AM22:AM23 BC22:BC23 AD55:AD67 AD71:AD73 AD75:AD81 AM89:AM91 BC89:BC91 BC111 AM108:AM111 AD100:AD102 AD106:AD111 AM121:AM123 BC121:BC123 AD121:AD123 BC158:BC159 AD158:AD159 AM158:AM159 AM161:AM162 BC161:BC162 AD161:AD162 AM168:AM169 AD168:AD169 AU168:AU169 BC168:BC169 BC198:BC199 AM198:AM199 AD198:AD199 AM205 AM207:AM213 BC207:BC213 AD250:AD251 AD286:AD287 AD289:AD293 AM289:AM293 AU289:AU293 BC289:BC293 AU10:AU23 AD12:AD23 AD34:AD35 AU34:AU35 AU38:AU52 AU54:AU87 AD88:AD91 AU99:AU118 AD139 AM135 AD132:AD133 AU120:AU133 AD135:AD137 AU135:AU149 AD142:AD149 AM144:AM149 BC144:BC149 AD153:AD154 AU153:AU155 BC177:BC180 AM177:AM180 AD171:AD180 AU171:AU180 AD164:AD166 AM186:AM190 AM164:AM166 BC186:BC190 BC164:BC166 AU157:AU166 AD186:AD194 AD205:AD247 AD203 AU183:AU207 AU271 AU262:AU263 AM262:AM263 BC262:BC263 BC266:BC268 AM266:AM268 AU266:AU267 AD266:AD268 AD262:AD264 BC271 BC273:BC280 AU273:AU277 AM271:AM277 AD271:AD277 AD280 AM280 AM310 AU310 BC310 AD310:AD312">
    <cfRule type="cellIs" dxfId="908" priority="5616" stopIfTrue="1" operator="equal">
      <formula>"~"</formula>
    </cfRule>
    <cfRule type="cellIs" dxfId="907" priority="5617" stopIfTrue="1" operator="equal">
      <formula>"sold out"</formula>
    </cfRule>
  </conditionalFormatting>
  <conditionalFormatting sqref="AG57:AJ57 AG60:AJ60 AG75:AJ75 AG228:AK234 AF222:AF224 AG220:AK224 AF228:AF232 BB238 AG235:AJ238 AG243:AK244 BB243:BB244 AG45:AK45 AG90:AK91 AF89:AF91 AG89:AJ89 BB89 AF65:AK65 AF63:AK63 AG67:AK67 AG64:AK64 AF59:AK59 AF55:AK55 AG72:AJ72 AF73:AK73 AF77:AK77 AF208:AF213 AG208:AK215 AF216:AK219 BB235:BB236 BB45 AG143:AJ143 BB100:BB102 AF108 AK108 AG158:AK158 AS272:AT272 AK272 AG78:AJ81 AG136:AJ136 BB77:BB81 BB72:BB73 BB59:BB60 BB57 BB220:BB224 AF154:AK154 BB154 BB164 AT168 AV168 BB168 AF171:AK171 AF118:AK118 AF116:AK116 AF113:AK114 AF139:AK139 BB205 AF106:AK106 AG107:AJ108 AF109:AK111 BB107:BB108 BD107:BD108 AX272:AY272 AN251:AT251 AV250:BB251 AF250:AK251 AF50:AK52 BB50:BB52 BD50:BJ52 AK85:AK87 AG283:AJ284 BB283:BB284 AV284:AZ285 AN289 AN286 AV286:BB286 AF286:AK286 AG287:AJ287 BB287 AV287:AZ287 BB75 AG132:AJ133 BB132:BB133 AF13:AK15 AF17:AK18 BB17:BB18 BB21 AG21:AJ21 BD41:BJ42 BD45:BF45 BD55:BJ67 BD71:BJ71 BD73:BJ73 BD72:BE72 BI72:BJ72 AG100:AJ102 BD79:BJ81 AV111:BB111 BI111:BJ111 BI107:BJ108 BI99:BI102 AF121:AK123 BB121:BB123 BJ121:BJ123 BB158:BB159 AF159:AK159 BJ157:BJ159 BB161:BB162 AF161:AK162 BJ161:BJ162 BJ164 AF168:AK169 AV169:BB169 AN168:AN169 BJ168:BJ169 AO170:AQ170 BJ171 AG172:AJ176 AF188 AK188 AT188:AT190 AF198:AK199 BD198:BJ199 AF207:AK207 AF205:AK205 BD191:BI191 AN280 BB228:BB230 AW231:BB234 AW235:BA247 AT208:AT247 BB143:BB144 AN103:AN111 AT103:AT111 BD250:BJ251 BA272:BB272 BA280:BB280 AF289:AK293 BD289:BJ293 AN290:AT293 AV289:BB293 AN10:AT23 AV10:BA23 BD12:BJ23 BD34:BJ35 AV34:BA35 AN34:AT35 BD24:BH33 AN38:AT52 AV38:BA52 BH45:BJ45 AN54:AN60 AS54:AT60 BD83:BJ84 AN61:AT87 AV54:BA87 BD88:BJ91 BD111 BD99:BD102 BJ113:BJ118 BJ100:BJ102 BE99:BH111 AV99:BA110 AN99:AT102 AV112:BA118 BD112:BI118 AN112:AT118 BD120:BI123 BB139 AF135:AK135 BJ142:BJ146 BJ135:BJ139 BD128:BI133 AV120:BA133 AN120:AT133 AV135:BA144 BD135:BI146 BB135:BB136 AN135:AT149 AV145:BB149 BD147:BJ149 AF144:AK149 BJ153:BJ154 AN153:AN155 AV153:BA155 AV157:BA164 AN157:AN161 AT157:AT161 AT153:AT155 AO152:AS161 AS169:AT169 AO167:AR167 BD172:BJ180 BD165:BI171 AF177:AK180 AV171:BB180 AN171:AT180 AO181:AQ182 AV183:BA185 AF186:AK187 AF164:AK166 AN183:AT187 AN162:AT166 AV186:BB187 AV165:BB166 BB188:BB190 BD186:BJ190 AW188:AZ190 AO188:AR190 BD192:BJ194 BB192:BB194 AG188:AJ194 BB207:BB217 AV191:BB191 BD205:BJ247 BD202:BI203 AV192:BA207 AN191:AT207 AW208:BA230 AN250:AO250 AS250:AT250 AN262:AT263 AV262:BB263 AF262:AK263 AF266:AK268 AV266:BB268 AN266:AT268 AN271:AT271 AV271:BB271 AF271:AK271 AF273:AK277 AV273:BB277 AN273:AT277 BD262:BJ287 AF280:AK280 AS284:AT287 AS289:AT289 AF310:AK310 AV310:BB310 AN310:AO310 BD310:BJ310 AS310:AT310 BD311:BI312 AO311:AO312">
    <cfRule type="cellIs" dxfId="906" priority="5419" stopIfTrue="1" operator="greaterThan">
      <formula>0</formula>
    </cfRule>
  </conditionalFormatting>
  <conditionalFormatting sqref="AN189:AN190 AS189:AS190">
    <cfRule type="cellIs" dxfId="905" priority="4193" stopIfTrue="1" operator="greaterThan">
      <formula>0</formula>
    </cfRule>
  </conditionalFormatting>
  <conditionalFormatting sqref="AN188 AS188">
    <cfRule type="cellIs" dxfId="904" priority="4194" stopIfTrue="1" operator="greaterThan">
      <formula>0</formula>
    </cfRule>
  </conditionalFormatting>
  <conditionalFormatting sqref="AN208:AN247">
    <cfRule type="cellIs" dxfId="903" priority="4189" stopIfTrue="1" operator="greaterThan">
      <formula>0</formula>
    </cfRule>
  </conditionalFormatting>
  <conditionalFormatting sqref="AN284">
    <cfRule type="cellIs" dxfId="902" priority="4177" stopIfTrue="1" operator="greaterThan">
      <formula>0</formula>
    </cfRule>
  </conditionalFormatting>
  <conditionalFormatting sqref="AN283">
    <cfRule type="cellIs" dxfId="901" priority="4101" stopIfTrue="1" operator="greaterThan">
      <formula>0</formula>
    </cfRule>
  </conditionalFormatting>
  <conditionalFormatting sqref="AV208:AV247">
    <cfRule type="cellIs" dxfId="900" priority="4055" stopIfTrue="1" operator="greaterThan">
      <formula>0</formula>
    </cfRule>
  </conditionalFormatting>
  <conditionalFormatting sqref="AN287">
    <cfRule type="cellIs" dxfId="899" priority="4099" stopIfTrue="1" operator="greaterThan">
      <formula>0</formula>
    </cfRule>
  </conditionalFormatting>
  <conditionalFormatting sqref="AN311:AN312">
    <cfRule type="cellIs" dxfId="898" priority="4063" stopIfTrue="1" operator="greaterThan">
      <formula>0</formula>
    </cfRule>
  </conditionalFormatting>
  <conditionalFormatting sqref="AV188 BA188">
    <cfRule type="cellIs" dxfId="897" priority="4060" stopIfTrue="1" operator="greaterThan">
      <formula>0</formula>
    </cfRule>
  </conditionalFormatting>
  <conditionalFormatting sqref="AV189:AV190 BA189:BA190">
    <cfRule type="cellIs" dxfId="896" priority="4059" stopIfTrue="1" operator="greaterThan">
      <formula>0</formula>
    </cfRule>
  </conditionalFormatting>
  <conditionalFormatting sqref="BA284">
    <cfRule type="cellIs" dxfId="895" priority="4042" stopIfTrue="1" operator="greaterThan">
      <formula>0</formula>
    </cfRule>
  </conditionalFormatting>
  <conditionalFormatting sqref="BA283">
    <cfRule type="cellIs" dxfId="894" priority="3966" stopIfTrue="1" operator="greaterThan">
      <formula>0</formula>
    </cfRule>
  </conditionalFormatting>
  <conditionalFormatting sqref="AF64">
    <cfRule type="cellIs" dxfId="893" priority="3921" stopIfTrue="1" operator="greaterThan">
      <formula>0</formula>
    </cfRule>
  </conditionalFormatting>
  <conditionalFormatting sqref="BA287">
    <cfRule type="cellIs" dxfId="892" priority="3964" stopIfTrue="1" operator="greaterThan">
      <formula>0</formula>
    </cfRule>
  </conditionalFormatting>
  <conditionalFormatting sqref="AM237:AM238 AM21 AM191 AM80:AM81 AM284 AM57 AM60 AM75 AM100:AM102 AM72 AM172:AM174">
    <cfRule type="cellIs" dxfId="891" priority="3925" stopIfTrue="1" operator="equal">
      <formula>"~"</formula>
    </cfRule>
    <cfRule type="cellIs" dxfId="890" priority="3926" stopIfTrue="1" operator="equal">
      <formula>"sold out"</formula>
    </cfRule>
  </conditionalFormatting>
  <conditionalFormatting sqref="AF21 AF57 AF237:AF238 AF191 AF80:AF81 AK89 AK191 AK21 AK237:AK238 AF67 AK57 AK60 AF60 AK75 AK100:AK102 AF100:AF102 AK79:AK81 AF72 AK72 AK172:AK174 AF172:AF174">
    <cfRule type="cellIs" dxfId="889" priority="3924" stopIfTrue="1" operator="greaterThan">
      <formula>0</formula>
    </cfRule>
  </conditionalFormatting>
  <conditionalFormatting sqref="AF189:AF190 AK189:AK190">
    <cfRule type="cellIs" dxfId="888" priority="3923" stopIfTrue="1" operator="greaterThan">
      <formula>0</formula>
    </cfRule>
  </conditionalFormatting>
  <conditionalFormatting sqref="AF75">
    <cfRule type="cellIs" dxfId="887" priority="3922" stopIfTrue="1" operator="greaterThan">
      <formula>0</formula>
    </cfRule>
  </conditionalFormatting>
  <conditionalFormatting sqref="AF233">
    <cfRule type="cellIs" dxfId="886" priority="3920" stopIfTrue="1" operator="greaterThan">
      <formula>0</formula>
    </cfRule>
  </conditionalFormatting>
  <conditionalFormatting sqref="AF234">
    <cfRule type="cellIs" dxfId="885" priority="3919" stopIfTrue="1" operator="greaterThan">
      <formula>0</formula>
    </cfRule>
  </conditionalFormatting>
  <conditionalFormatting sqref="AF243:AF244">
    <cfRule type="cellIs" dxfId="884" priority="3918" stopIfTrue="1" operator="greaterThan">
      <formula>0</formula>
    </cfRule>
  </conditionalFormatting>
  <conditionalFormatting sqref="AF45">
    <cfRule type="cellIs" dxfId="883" priority="3917" stopIfTrue="1" operator="greaterThan">
      <formula>0</formula>
    </cfRule>
  </conditionalFormatting>
  <conditionalFormatting sqref="AF158">
    <cfRule type="cellIs" dxfId="882" priority="3916" stopIfTrue="1" operator="greaterThan">
      <formula>0</formula>
    </cfRule>
  </conditionalFormatting>
  <conditionalFormatting sqref="AM79">
    <cfRule type="cellIs" dxfId="881" priority="3901" stopIfTrue="1" operator="equal">
      <formula>"~"</formula>
    </cfRule>
    <cfRule type="cellIs" dxfId="880" priority="3902" stopIfTrue="1" operator="equal">
      <formula>"sold out"</formula>
    </cfRule>
  </conditionalFormatting>
  <conditionalFormatting sqref="AF79">
    <cfRule type="cellIs" dxfId="879" priority="3900" stopIfTrue="1" operator="greaterThan">
      <formula>0</formula>
    </cfRule>
  </conditionalFormatting>
  <conditionalFormatting sqref="AF284">
    <cfRule type="cellIs" dxfId="878" priority="3899" stopIfTrue="1" operator="greaterThan">
      <formula>0</formula>
    </cfRule>
  </conditionalFormatting>
  <conditionalFormatting sqref="AK284">
    <cfRule type="cellIs" dxfId="877" priority="3898" stopIfTrue="1" operator="greaterThan">
      <formula>0</formula>
    </cfRule>
  </conditionalFormatting>
  <conditionalFormatting sqref="AM175:AM176">
    <cfRule type="cellIs" dxfId="876" priority="3871" stopIfTrue="1" operator="equal">
      <formula>"~"</formula>
    </cfRule>
    <cfRule type="cellIs" dxfId="875" priority="3872" stopIfTrue="1" operator="equal">
      <formula>"sold out"</formula>
    </cfRule>
  </conditionalFormatting>
  <conditionalFormatting sqref="AF175:AF176 AK175:AK176">
    <cfRule type="cellIs" dxfId="874" priority="3870" stopIfTrue="1" operator="greaterThan">
      <formula>0</formula>
    </cfRule>
  </conditionalFormatting>
  <conditionalFormatting sqref="AM132:AM133">
    <cfRule type="cellIs" dxfId="873" priority="3859" stopIfTrue="1" operator="equal">
      <formula>"~"</formula>
    </cfRule>
    <cfRule type="cellIs" dxfId="872" priority="3860" stopIfTrue="1" operator="equal">
      <formula>"sold out"</formula>
    </cfRule>
  </conditionalFormatting>
  <conditionalFormatting sqref="AF132:AF133 AK132:AK133">
    <cfRule type="cellIs" dxfId="871" priority="3858" stopIfTrue="1" operator="greaterThan">
      <formula>0</formula>
    </cfRule>
  </conditionalFormatting>
  <conditionalFormatting sqref="AM78">
    <cfRule type="cellIs" dxfId="870" priority="3800" stopIfTrue="1" operator="equal">
      <formula>"~"</formula>
    </cfRule>
    <cfRule type="cellIs" dxfId="869" priority="3801" stopIfTrue="1" operator="equal">
      <formula>"sold out"</formula>
    </cfRule>
  </conditionalFormatting>
  <conditionalFormatting sqref="AK78">
    <cfRule type="cellIs" dxfId="868" priority="3799" stopIfTrue="1" operator="greaterThan">
      <formula>0</formula>
    </cfRule>
  </conditionalFormatting>
  <conditionalFormatting sqref="AF78">
    <cfRule type="cellIs" dxfId="867" priority="3798" stopIfTrue="1" operator="greaterThan">
      <formula>0</formula>
    </cfRule>
  </conditionalFormatting>
  <conditionalFormatting sqref="AM192:AM194">
    <cfRule type="cellIs" dxfId="866" priority="3793" stopIfTrue="1" operator="equal">
      <formula>"~"</formula>
    </cfRule>
    <cfRule type="cellIs" dxfId="865" priority="3794" stopIfTrue="1" operator="equal">
      <formula>"sold out"</formula>
    </cfRule>
  </conditionalFormatting>
  <conditionalFormatting sqref="AF192:AF194 AK192:AK194">
    <cfRule type="cellIs" dxfId="864" priority="3792" stopIfTrue="1" operator="greaterThan">
      <formula>0</formula>
    </cfRule>
  </conditionalFormatting>
  <conditionalFormatting sqref="AM220:AM221">
    <cfRule type="cellIs" dxfId="863" priority="3790" stopIfTrue="1" operator="equal">
      <formula>"~"</formula>
    </cfRule>
    <cfRule type="cellIs" dxfId="862" priority="3791" stopIfTrue="1" operator="equal">
      <formula>"sold out"</formula>
    </cfRule>
  </conditionalFormatting>
  <conditionalFormatting sqref="AF220:AF221">
    <cfRule type="cellIs" dxfId="861" priority="3789" stopIfTrue="1" operator="greaterThan">
      <formula>0</formula>
    </cfRule>
  </conditionalFormatting>
  <conditionalFormatting sqref="AM214:AM215">
    <cfRule type="cellIs" dxfId="860" priority="3787" stopIfTrue="1" operator="equal">
      <formula>"~"</formula>
    </cfRule>
    <cfRule type="cellIs" dxfId="859" priority="3788" stopIfTrue="1" operator="equal">
      <formula>"sold out"</formula>
    </cfRule>
  </conditionalFormatting>
  <conditionalFormatting sqref="AF214:AF215">
    <cfRule type="cellIs" dxfId="858" priority="3786" stopIfTrue="1" operator="greaterThan">
      <formula>0</formula>
    </cfRule>
  </conditionalFormatting>
  <conditionalFormatting sqref="AM107">
    <cfRule type="cellIs" dxfId="857" priority="3760" stopIfTrue="1" operator="equal">
      <formula>"~"</formula>
    </cfRule>
    <cfRule type="cellIs" dxfId="856" priority="3761" stopIfTrue="1" operator="equal">
      <formula>"sold out"</formula>
    </cfRule>
  </conditionalFormatting>
  <conditionalFormatting sqref="AF107 AK107">
    <cfRule type="cellIs" dxfId="855" priority="3759" stopIfTrue="1" operator="greaterThan">
      <formula>0</formula>
    </cfRule>
  </conditionalFormatting>
  <conditionalFormatting sqref="AM235:AM236">
    <cfRule type="cellIs" dxfId="854" priority="3780" stopIfTrue="1" operator="equal">
      <formula>"~"</formula>
    </cfRule>
    <cfRule type="cellIs" dxfId="853" priority="3781" stopIfTrue="1" operator="equal">
      <formula>"sold out"</formula>
    </cfRule>
  </conditionalFormatting>
  <conditionalFormatting sqref="AF235:AF236">
    <cfRule type="cellIs" dxfId="852" priority="3779" stopIfTrue="1" operator="greaterThan">
      <formula>0</formula>
    </cfRule>
  </conditionalFormatting>
  <conditionalFormatting sqref="AK235:AK236">
    <cfRule type="cellIs" dxfId="851" priority="3778" stopIfTrue="1" operator="greaterThan">
      <formula>0</formula>
    </cfRule>
  </conditionalFormatting>
  <conditionalFormatting sqref="AM143">
    <cfRule type="cellIs" dxfId="850" priority="3770" stopIfTrue="1" operator="equal">
      <formula>"~"</formula>
    </cfRule>
    <cfRule type="cellIs" dxfId="849" priority="3771" stopIfTrue="1" operator="equal">
      <formula>"sold out"</formula>
    </cfRule>
  </conditionalFormatting>
  <conditionalFormatting sqref="AF143 AK143">
    <cfRule type="cellIs" dxfId="848" priority="3769" stopIfTrue="1" operator="greaterThan">
      <formula>0</formula>
    </cfRule>
  </conditionalFormatting>
  <conditionalFormatting sqref="AM136">
    <cfRule type="cellIs" dxfId="847" priority="3717" stopIfTrue="1" operator="equal">
      <formula>"~"</formula>
    </cfRule>
    <cfRule type="cellIs" dxfId="846" priority="3718" stopIfTrue="1" operator="equal">
      <formula>"sold out"</formula>
    </cfRule>
  </conditionalFormatting>
  <conditionalFormatting sqref="AF136 AK136">
    <cfRule type="cellIs" dxfId="845" priority="3716" stopIfTrue="1" operator="greaterThan">
      <formula>0</formula>
    </cfRule>
  </conditionalFormatting>
  <conditionalFormatting sqref="AM283">
    <cfRule type="cellIs" dxfId="844" priority="3714" stopIfTrue="1" operator="equal">
      <formula>"~"</formula>
    </cfRule>
    <cfRule type="cellIs" dxfId="843" priority="3715" stopIfTrue="1" operator="equal">
      <formula>"sold out"</formula>
    </cfRule>
  </conditionalFormatting>
  <conditionalFormatting sqref="AF283">
    <cfRule type="cellIs" dxfId="842" priority="3713" stopIfTrue="1" operator="greaterThan">
      <formula>0</formula>
    </cfRule>
  </conditionalFormatting>
  <conditionalFormatting sqref="AK283">
    <cfRule type="cellIs" dxfId="841" priority="3712" stopIfTrue="1" operator="greaterThan">
      <formula>0</formula>
    </cfRule>
  </conditionalFormatting>
  <conditionalFormatting sqref="AM287">
    <cfRule type="cellIs" dxfId="840" priority="3710" stopIfTrue="1" operator="equal">
      <formula>"~"</formula>
    </cfRule>
    <cfRule type="cellIs" dxfId="839" priority="3711" stopIfTrue="1" operator="equal">
      <formula>"sold out"</formula>
    </cfRule>
  </conditionalFormatting>
  <conditionalFormatting sqref="AF287">
    <cfRule type="cellIs" dxfId="838" priority="3709" stopIfTrue="1" operator="greaterThan">
      <formula>0</formula>
    </cfRule>
  </conditionalFormatting>
  <conditionalFormatting sqref="AK287">
    <cfRule type="cellIs" dxfId="837" priority="3708" stopIfTrue="1" operator="greaterThan">
      <formula>0</formula>
    </cfRule>
  </conditionalFormatting>
  <conditionalFormatting sqref="AM311:AM312">
    <cfRule type="cellIs" dxfId="836" priority="3604" stopIfTrue="1" operator="equal">
      <formula>"~"</formula>
    </cfRule>
    <cfRule type="cellIs" dxfId="835" priority="3605" stopIfTrue="1" operator="equal">
      <formula>"sold out"</formula>
    </cfRule>
  </conditionalFormatting>
  <conditionalFormatting sqref="AF311:AK312">
    <cfRule type="cellIs" dxfId="834" priority="3603" stopIfTrue="1" operator="greaterThan">
      <formula>0</formula>
    </cfRule>
  </conditionalFormatting>
  <conditionalFormatting sqref="BB241:BB242 BJ241:BJ242">
    <cfRule type="cellIs" dxfId="833" priority="3596" stopIfTrue="1" operator="greaterThan">
      <formula>0</formula>
    </cfRule>
  </conditionalFormatting>
  <conditionalFormatting sqref="AF66">
    <cfRule type="cellIs" dxfId="832" priority="3540" stopIfTrue="1" operator="greaterThan">
      <formula>0</formula>
    </cfRule>
  </conditionalFormatting>
  <conditionalFormatting sqref="AG241:AJ242">
    <cfRule type="cellIs" dxfId="831" priority="3585" stopIfTrue="1" operator="greaterThan">
      <formula>0</formula>
    </cfRule>
  </conditionalFormatting>
  <conditionalFormatting sqref="AK66">
    <cfRule type="cellIs" dxfId="830" priority="3541" stopIfTrue="1" operator="greaterThan">
      <formula>0</formula>
    </cfRule>
  </conditionalFormatting>
  <conditionalFormatting sqref="AM241:AM242">
    <cfRule type="cellIs" dxfId="829" priority="3583" stopIfTrue="1" operator="equal">
      <formula>"~"</formula>
    </cfRule>
    <cfRule type="cellIs" dxfId="828" priority="3584" stopIfTrue="1" operator="equal">
      <formula>"sold out"</formula>
    </cfRule>
  </conditionalFormatting>
  <conditionalFormatting sqref="AF241:AF242">
    <cfRule type="cellIs" dxfId="827" priority="3582" stopIfTrue="1" operator="greaterThan">
      <formula>0</formula>
    </cfRule>
  </conditionalFormatting>
  <conditionalFormatting sqref="AK241:AK242">
    <cfRule type="cellIs" dxfId="826" priority="3581" stopIfTrue="1" operator="greaterThan">
      <formula>0</formula>
    </cfRule>
  </conditionalFormatting>
  <conditionalFormatting sqref="BB237">
    <cfRule type="cellIs" dxfId="825" priority="3580" stopIfTrue="1" operator="greaterThan">
      <formula>0</formula>
    </cfRule>
  </conditionalFormatting>
  <conditionalFormatting sqref="AG66:AJ66 BB66 BD66 BI66:BJ66">
    <cfRule type="cellIs" dxfId="824" priority="3545" stopIfTrue="1" operator="greaterThan">
      <formula>0</formula>
    </cfRule>
  </conditionalFormatting>
  <conditionalFormatting sqref="AF56 AK56">
    <cfRule type="cellIs" dxfId="823" priority="3526" stopIfTrue="1" operator="greaterThan">
      <formula>0</formula>
    </cfRule>
  </conditionalFormatting>
  <conditionalFormatting sqref="AG12:AJ12 BB12 BD12 BI12:BJ12">
    <cfRule type="cellIs" dxfId="822" priority="3554" stopIfTrue="1" operator="greaterThan">
      <formula>0</formula>
    </cfRule>
  </conditionalFormatting>
  <conditionalFormatting sqref="AM12">
    <cfRule type="cellIs" dxfId="821" priority="3549" stopIfTrue="1" operator="equal">
      <formula>"~"</formula>
    </cfRule>
    <cfRule type="cellIs" dxfId="820" priority="3550" stopIfTrue="1" operator="equal">
      <formula>"sold out"</formula>
    </cfRule>
  </conditionalFormatting>
  <conditionalFormatting sqref="AF12 AK12">
    <cfRule type="cellIs" dxfId="819" priority="3548" stopIfTrue="1" operator="greaterThan">
      <formula>0</formula>
    </cfRule>
  </conditionalFormatting>
  <conditionalFormatting sqref="AM66">
    <cfRule type="cellIs" dxfId="818" priority="3542" stopIfTrue="1" operator="equal">
      <formula>"~"</formula>
    </cfRule>
    <cfRule type="cellIs" dxfId="817" priority="3543" stopIfTrue="1" operator="equal">
      <formula>"sold out"</formula>
    </cfRule>
  </conditionalFormatting>
  <conditionalFormatting sqref="AG56:AJ56 BB56 BD56 BI56:BJ56 BJ75:BJ78 BJ165:BJ166">
    <cfRule type="cellIs" dxfId="816" priority="3529" stopIfTrue="1" operator="greaterThan">
      <formula>0</formula>
    </cfRule>
  </conditionalFormatting>
  <conditionalFormatting sqref="AM56">
    <cfRule type="cellIs" dxfId="815" priority="3527" stopIfTrue="1" operator="equal">
      <formula>"~"</formula>
    </cfRule>
    <cfRule type="cellIs" dxfId="814" priority="3528" stopIfTrue="1" operator="equal">
      <formula>"sold out"</formula>
    </cfRule>
  </conditionalFormatting>
  <conditionalFormatting sqref="AM225:AM227">
    <cfRule type="cellIs" dxfId="813" priority="3510" stopIfTrue="1" operator="equal">
      <formula>"~"</formula>
    </cfRule>
    <cfRule type="cellIs" dxfId="812" priority="3511" stopIfTrue="1" operator="equal">
      <formula>"sold out"</formula>
    </cfRule>
  </conditionalFormatting>
  <conditionalFormatting sqref="AF225:AK227 BJ225:BJ227 BB225:BB227 AO208:AS247">
    <cfRule type="cellIs" dxfId="811" priority="3509" stopIfTrue="1" operator="greaterThan">
      <formula>0</formula>
    </cfRule>
  </conditionalFormatting>
  <conditionalFormatting sqref="AM245:AM247">
    <cfRule type="cellIs" dxfId="810" priority="3506" stopIfTrue="1" operator="equal">
      <formula>"~"</formula>
    </cfRule>
    <cfRule type="cellIs" dxfId="809" priority="3507" stopIfTrue="1" operator="equal">
      <formula>"sold out"</formula>
    </cfRule>
  </conditionalFormatting>
  <conditionalFormatting sqref="AF245:AK247 BJ245:BJ247 BD21:BI21 BB245:BB247">
    <cfRule type="cellIs" dxfId="808" priority="3505" stopIfTrue="1" operator="greaterThan">
      <formula>0</formula>
    </cfRule>
  </conditionalFormatting>
  <conditionalFormatting sqref="AM42">
    <cfRule type="cellIs" dxfId="807" priority="3503" stopIfTrue="1" operator="equal">
      <formula>"~"</formula>
    </cfRule>
    <cfRule type="cellIs" dxfId="806" priority="3504" stopIfTrue="1" operator="equal">
      <formula>"sold out"</formula>
    </cfRule>
  </conditionalFormatting>
  <conditionalFormatting sqref="BB42 AG42:AK42 BH42:BJ42 BF45 BD42:BF42">
    <cfRule type="cellIs" dxfId="805" priority="3502" stopIfTrue="1" operator="greaterThan">
      <formula>0</formula>
    </cfRule>
  </conditionalFormatting>
  <conditionalFormatting sqref="AF42">
    <cfRule type="cellIs" dxfId="804" priority="3498" stopIfTrue="1" operator="greaterThan">
      <formula>0</formula>
    </cfRule>
  </conditionalFormatting>
  <conditionalFormatting sqref="AM41">
    <cfRule type="cellIs" dxfId="803" priority="3496" stopIfTrue="1" operator="equal">
      <formula>"~"</formula>
    </cfRule>
    <cfRule type="cellIs" dxfId="802" priority="3497" stopIfTrue="1" operator="equal">
      <formula>"sold out"</formula>
    </cfRule>
  </conditionalFormatting>
  <conditionalFormatting sqref="BH41:BJ41 BG41:BG42 BD41:BF41 BB41 AF41:AK41">
    <cfRule type="cellIs" dxfId="801" priority="3495" stopIfTrue="1" operator="greaterThan">
      <formula>0</formula>
    </cfRule>
  </conditionalFormatting>
  <conditionalFormatting sqref="AG142:AJ142 BB142 BJ142">
    <cfRule type="cellIs" dxfId="800" priority="3464" stopIfTrue="1" operator="greaterThan">
      <formula>0</formula>
    </cfRule>
  </conditionalFormatting>
  <conditionalFormatting sqref="AM142">
    <cfRule type="cellIs" dxfId="799" priority="3457" stopIfTrue="1" operator="equal">
      <formula>"~"</formula>
    </cfRule>
    <cfRule type="cellIs" dxfId="798" priority="3458" stopIfTrue="1" operator="equal">
      <formula>"sold out"</formula>
    </cfRule>
  </conditionalFormatting>
  <conditionalFormatting sqref="AF142 AK142">
    <cfRule type="cellIs" dxfId="797" priority="3456" stopIfTrue="1" operator="greaterThan">
      <formula>0</formula>
    </cfRule>
  </conditionalFormatting>
  <conditionalFormatting sqref="AM153">
    <cfRule type="cellIs" dxfId="796" priority="3428" stopIfTrue="1" operator="equal">
      <formula>"~"</formula>
    </cfRule>
    <cfRule type="cellIs" dxfId="795" priority="3429" stopIfTrue="1" operator="equal">
      <formula>"sold out"</formula>
    </cfRule>
  </conditionalFormatting>
  <conditionalFormatting sqref="AF153:AK153 BB153 BJ153">
    <cfRule type="cellIs" dxfId="794" priority="3427" stopIfTrue="1" operator="greaterThan">
      <formula>0</formula>
    </cfRule>
  </conditionalFormatting>
  <conditionalFormatting sqref="AM264">
    <cfRule type="cellIs" dxfId="793" priority="3401" stopIfTrue="1" operator="equal">
      <formula>"~"</formula>
    </cfRule>
    <cfRule type="cellIs" dxfId="792" priority="3402" stopIfTrue="1" operator="equal">
      <formula>"sold out"</formula>
    </cfRule>
  </conditionalFormatting>
  <conditionalFormatting sqref="AN264:AT264 AF264:AK264 AV264:BB264 BJ264:BJ265">
    <cfRule type="cellIs" dxfId="791" priority="3400" stopIfTrue="1" operator="greaterThan">
      <formula>0</formula>
    </cfRule>
  </conditionalFormatting>
  <conditionalFormatting sqref="AN272">
    <cfRule type="cellIs" dxfId="790" priority="3365" stopIfTrue="1" operator="greaterThan">
      <formula>0</formula>
    </cfRule>
  </conditionalFormatting>
  <conditionalFormatting sqref="AV272:AW272 AZ272">
    <cfRule type="cellIs" dxfId="789" priority="3364" stopIfTrue="1" operator="greaterThan">
      <formula>0</formula>
    </cfRule>
  </conditionalFormatting>
  <conditionalFormatting sqref="AF272:AJ272">
    <cfRule type="cellIs" dxfId="788" priority="3361" stopIfTrue="1" operator="greaterThan">
      <formula>0</formula>
    </cfRule>
  </conditionalFormatting>
  <conditionalFormatting sqref="BB137 AG137:AJ137 BJ137">
    <cfRule type="cellIs" dxfId="787" priority="3288" stopIfTrue="1" operator="greaterThan">
      <formula>0</formula>
    </cfRule>
  </conditionalFormatting>
  <conditionalFormatting sqref="AM137">
    <cfRule type="cellIs" dxfId="786" priority="3284" stopIfTrue="1" operator="equal">
      <formula>"~"</formula>
    </cfRule>
    <cfRule type="cellIs" dxfId="785" priority="3285" stopIfTrue="1" operator="equal">
      <formula>"sold out"</formula>
    </cfRule>
  </conditionalFormatting>
  <conditionalFormatting sqref="AF137 AK137">
    <cfRule type="cellIs" dxfId="784" priority="3283" stopIfTrue="1" operator="greaterThan">
      <formula>0</formula>
    </cfRule>
  </conditionalFormatting>
  <conditionalFormatting sqref="AM88">
    <cfRule type="cellIs" dxfId="783" priority="3281" stopIfTrue="1" operator="equal">
      <formula>"~"</formula>
    </cfRule>
    <cfRule type="cellIs" dxfId="782" priority="3282" stopIfTrue="1" operator="equal">
      <formula>"sold out"</formula>
    </cfRule>
  </conditionalFormatting>
  <conditionalFormatting sqref="AF88:AJ88 BB88 BD88:BJ88">
    <cfRule type="cellIs" dxfId="781" priority="3280" stopIfTrue="1" operator="greaterThan">
      <formula>0</formula>
    </cfRule>
  </conditionalFormatting>
  <conditionalFormatting sqref="AK88">
    <cfRule type="cellIs" dxfId="780" priority="3277" stopIfTrue="1" operator="greaterThan">
      <formula>0</formula>
    </cfRule>
  </conditionalFormatting>
  <conditionalFormatting sqref="AM19:AM20">
    <cfRule type="cellIs" dxfId="779" priority="3212" stopIfTrue="1" operator="equal">
      <formula>"~"</formula>
    </cfRule>
    <cfRule type="cellIs" dxfId="778" priority="3213" stopIfTrue="1" operator="equal">
      <formula>"sold out"</formula>
    </cfRule>
  </conditionalFormatting>
  <conditionalFormatting sqref="AF19:AK20 BB19:BB20 BD19:BD20 BI19:BJ20">
    <cfRule type="cellIs" dxfId="777" priority="3211" stopIfTrue="1" operator="greaterThan">
      <formula>0</formula>
    </cfRule>
  </conditionalFormatting>
  <conditionalFormatting sqref="AM61">
    <cfRule type="cellIs" dxfId="776" priority="3209" stopIfTrue="1" operator="equal">
      <formula>"~"</formula>
    </cfRule>
    <cfRule type="cellIs" dxfId="775" priority="3210" stopIfTrue="1" operator="equal">
      <formula>"sold out"</formula>
    </cfRule>
  </conditionalFormatting>
  <conditionalFormatting sqref="AF61:AK61 BB61 BD61 BI61:BJ61">
    <cfRule type="cellIs" dxfId="774" priority="3208" stopIfTrue="1" operator="greaterThan">
      <formula>0</formula>
    </cfRule>
  </conditionalFormatting>
  <conditionalFormatting sqref="AM58">
    <cfRule type="cellIs" dxfId="773" priority="3206" stopIfTrue="1" operator="equal">
      <formula>"~"</formula>
    </cfRule>
    <cfRule type="cellIs" dxfId="772" priority="3207" stopIfTrue="1" operator="equal">
      <formula>"sold out"</formula>
    </cfRule>
  </conditionalFormatting>
  <conditionalFormatting sqref="AF58:AK58 BB58 BD58 BI58:BJ58">
    <cfRule type="cellIs" dxfId="771" priority="3205" stopIfTrue="1" operator="greaterThan">
      <formula>0</formula>
    </cfRule>
  </conditionalFormatting>
  <conditionalFormatting sqref="AG71:AJ71 BB71 BD71:BJ71">
    <cfRule type="cellIs" dxfId="770" priority="3198" stopIfTrue="1" operator="greaterThan">
      <formula>0</formula>
    </cfRule>
  </conditionalFormatting>
  <conditionalFormatting sqref="AM71">
    <cfRule type="cellIs" dxfId="769" priority="3195" stopIfTrue="1" operator="equal">
      <formula>"~"</formula>
    </cfRule>
    <cfRule type="cellIs" dxfId="768" priority="3196" stopIfTrue="1" operator="equal">
      <formula>"sold out"</formula>
    </cfRule>
  </conditionalFormatting>
  <conditionalFormatting sqref="AK71">
    <cfRule type="cellIs" dxfId="767" priority="3194" stopIfTrue="1" operator="greaterThan">
      <formula>0</formula>
    </cfRule>
  </conditionalFormatting>
  <conditionalFormatting sqref="AF71">
    <cfRule type="cellIs" dxfId="766" priority="3193" stopIfTrue="1" operator="greaterThan">
      <formula>0</formula>
    </cfRule>
  </conditionalFormatting>
  <conditionalFormatting sqref="AM76">
    <cfRule type="cellIs" dxfId="765" priority="3191" stopIfTrue="1" operator="equal">
      <formula>"~"</formula>
    </cfRule>
    <cfRule type="cellIs" dxfId="764" priority="3192" stopIfTrue="1" operator="equal">
      <formula>"sold out"</formula>
    </cfRule>
  </conditionalFormatting>
  <conditionalFormatting sqref="AF76:AK76 BB76 BD76:BJ76">
    <cfRule type="cellIs" dxfId="763" priority="3190" stopIfTrue="1" operator="greaterThan">
      <formula>0</formula>
    </cfRule>
  </conditionalFormatting>
  <conditionalFormatting sqref="BB218:BB219">
    <cfRule type="cellIs" dxfId="762" priority="3186" stopIfTrue="1" operator="greaterThan">
      <formula>0</formula>
    </cfRule>
  </conditionalFormatting>
  <conditionalFormatting sqref="AM239:AM240">
    <cfRule type="cellIs" dxfId="761" priority="3176" stopIfTrue="1" operator="equal">
      <formula>"~"</formula>
    </cfRule>
    <cfRule type="cellIs" dxfId="760" priority="3177" stopIfTrue="1" operator="equal">
      <formula>"sold out"</formula>
    </cfRule>
  </conditionalFormatting>
  <conditionalFormatting sqref="AF239:AK240">
    <cfRule type="cellIs" dxfId="759" priority="3175" stopIfTrue="1" operator="greaterThan">
      <formula>0</formula>
    </cfRule>
  </conditionalFormatting>
  <conditionalFormatting sqref="BB239:BB240">
    <cfRule type="cellIs" dxfId="758" priority="3174" stopIfTrue="1" operator="greaterThan">
      <formula>0</formula>
    </cfRule>
  </conditionalFormatting>
  <conditionalFormatting sqref="AM16">
    <cfRule type="cellIs" dxfId="757" priority="3153" stopIfTrue="1" operator="equal">
      <formula>"~"</formula>
    </cfRule>
    <cfRule type="cellIs" dxfId="756" priority="3154" stopIfTrue="1" operator="equal">
      <formula>"sold out"</formula>
    </cfRule>
  </conditionalFormatting>
  <conditionalFormatting sqref="AF16:AK16 BB16 BD16:BJ16">
    <cfRule type="cellIs" dxfId="755" priority="3152" stopIfTrue="1" operator="greaterThan">
      <formula>0</formula>
    </cfRule>
  </conditionalFormatting>
  <conditionalFormatting sqref="AM115">
    <cfRule type="cellIs" dxfId="754" priority="3073" stopIfTrue="1" operator="equal">
      <formula>"~"</formula>
    </cfRule>
    <cfRule type="cellIs" dxfId="753" priority="3074" stopIfTrue="1" operator="equal">
      <formula>"sold out"</formula>
    </cfRule>
  </conditionalFormatting>
  <conditionalFormatting sqref="AF115:AK115 BJ115">
    <cfRule type="cellIs" dxfId="752" priority="3072" stopIfTrue="1" operator="greaterThan">
      <formula>0</formula>
    </cfRule>
  </conditionalFormatting>
  <conditionalFormatting sqref="AM117">
    <cfRule type="cellIs" dxfId="751" priority="3070" stopIfTrue="1" operator="equal">
      <formula>"~"</formula>
    </cfRule>
    <cfRule type="cellIs" dxfId="750" priority="3071" stopIfTrue="1" operator="equal">
      <formula>"sold out"</formula>
    </cfRule>
  </conditionalFormatting>
  <conditionalFormatting sqref="AF117:AK117 BJ117">
    <cfRule type="cellIs" dxfId="749" priority="3069" stopIfTrue="1" operator="greaterThan">
      <formula>0</formula>
    </cfRule>
  </conditionalFormatting>
  <conditionalFormatting sqref="AM206">
    <cfRule type="cellIs" dxfId="748" priority="3054" stopIfTrue="1" operator="equal">
      <formula>"~"</formula>
    </cfRule>
    <cfRule type="cellIs" dxfId="747" priority="3055" stopIfTrue="1" operator="equal">
      <formula>"sold out"</formula>
    </cfRule>
  </conditionalFormatting>
  <conditionalFormatting sqref="AF206:AK206 BJ206 BB206">
    <cfRule type="cellIs" dxfId="746" priority="3053" stopIfTrue="1" operator="greaterThan">
      <formula>0</formula>
    </cfRule>
  </conditionalFormatting>
  <conditionalFormatting sqref="AO272:AR272">
    <cfRule type="cellIs" dxfId="745" priority="2958" stopIfTrue="1" operator="greaterThan">
      <formula>0</formula>
    </cfRule>
  </conditionalFormatting>
  <conditionalFormatting sqref="AM34:AM35">
    <cfRule type="cellIs" dxfId="744" priority="2890" stopIfTrue="1" operator="equal">
      <formula>"~"</formula>
    </cfRule>
    <cfRule type="cellIs" dxfId="743" priority="2891" stopIfTrue="1" operator="equal">
      <formula>"sold out"</formula>
    </cfRule>
  </conditionalFormatting>
  <conditionalFormatting sqref="BB34:BB35 BD34:BJ35 BD24:BH33 AF34:AK37">
    <cfRule type="cellIs" dxfId="742" priority="2889" stopIfTrue="1" operator="greaterThan">
      <formula>0</formula>
    </cfRule>
  </conditionalFormatting>
  <conditionalFormatting sqref="AG203:AJ203 BB203 BJ203">
    <cfRule type="cellIs" dxfId="741" priority="2870" stopIfTrue="1" operator="greaterThan">
      <formula>0</formula>
    </cfRule>
  </conditionalFormatting>
  <conditionalFormatting sqref="AM203">
    <cfRule type="cellIs" dxfId="740" priority="2863" stopIfTrue="1" operator="equal">
      <formula>"~"</formula>
    </cfRule>
    <cfRule type="cellIs" dxfId="739" priority="2864" stopIfTrue="1" operator="equal">
      <formula>"sold out"</formula>
    </cfRule>
  </conditionalFormatting>
  <conditionalFormatting sqref="AF203 AK203">
    <cfRule type="cellIs" dxfId="738" priority="2862" stopIfTrue="1" operator="greaterThan">
      <formula>0</formula>
    </cfRule>
  </conditionalFormatting>
  <conditionalFormatting sqref="AF62:AK62 BB62 BD62 BI62:BJ62">
    <cfRule type="cellIs" dxfId="737" priority="2827" stopIfTrue="1" operator="greaterThan">
      <formula>0</formula>
    </cfRule>
  </conditionalFormatting>
  <conditionalFormatting sqref="BJ285">
    <cfRule type="cellIs" dxfId="736" priority="2854" stopIfTrue="1" operator="greaterThan">
      <formula>0</formula>
    </cfRule>
  </conditionalFormatting>
  <conditionalFormatting sqref="AM62">
    <cfRule type="cellIs" dxfId="735" priority="2828" stopIfTrue="1" operator="equal">
      <formula>"~"</formula>
    </cfRule>
    <cfRule type="cellIs" dxfId="734" priority="2829" stopIfTrue="1" operator="equal">
      <formula>"sold out"</formula>
    </cfRule>
  </conditionalFormatting>
  <conditionalFormatting sqref="BJ157">
    <cfRule type="cellIs" dxfId="733" priority="2805" stopIfTrue="1" operator="greaterThan">
      <formula>0</formula>
    </cfRule>
  </conditionalFormatting>
  <conditionalFormatting sqref="AD265">
    <cfRule type="cellIs" dxfId="732" priority="2803" stopIfTrue="1" operator="equal">
      <formula>"~"</formula>
    </cfRule>
    <cfRule type="cellIs" dxfId="731" priority="2804" stopIfTrue="1" operator="equal">
      <formula>"sold out"</formula>
    </cfRule>
  </conditionalFormatting>
  <conditionalFormatting sqref="AT265 BB265 AO265:AR265 AW265:AZ265 AG265:AJ265">
    <cfRule type="cellIs" dxfId="730" priority="2802" stopIfTrue="1" operator="greaterThan">
      <formula>0</formula>
    </cfRule>
  </conditionalFormatting>
  <conditionalFormatting sqref="AN265 AS265">
    <cfRule type="cellIs" dxfId="729" priority="2800" stopIfTrue="1" operator="greaterThan">
      <formula>0</formula>
    </cfRule>
  </conditionalFormatting>
  <conditionalFormatting sqref="AV265 BA265">
    <cfRule type="cellIs" dxfId="728" priority="2799" stopIfTrue="1" operator="greaterThan">
      <formula>0</formula>
    </cfRule>
  </conditionalFormatting>
  <conditionalFormatting sqref="AM265">
    <cfRule type="cellIs" dxfId="727" priority="2797" stopIfTrue="1" operator="equal">
      <formula>"~"</formula>
    </cfRule>
    <cfRule type="cellIs" dxfId="726" priority="2798" stopIfTrue="1" operator="equal">
      <formula>"sold out"</formula>
    </cfRule>
  </conditionalFormatting>
  <conditionalFormatting sqref="AF265 AK265">
    <cfRule type="cellIs" dxfId="725" priority="2796" stopIfTrue="1" operator="greaterThan">
      <formula>0</formula>
    </cfRule>
  </conditionalFormatting>
  <conditionalFormatting sqref="AD285">
    <cfRule type="cellIs" dxfId="724" priority="2687" stopIfTrue="1" operator="equal">
      <formula>"~"</formula>
    </cfRule>
    <cfRule type="cellIs" dxfId="723" priority="2688" stopIfTrue="1" operator="equal">
      <formula>"sold out"</formula>
    </cfRule>
  </conditionalFormatting>
  <conditionalFormatting sqref="AF281:AF282 AK281:AK282">
    <cfRule type="cellIs" dxfId="722" priority="2689" stopIfTrue="1" operator="greaterThan">
      <formula>0</formula>
    </cfRule>
  </conditionalFormatting>
  <conditionalFormatting sqref="BA285">
    <cfRule type="cellIs" dxfId="721" priority="2683" stopIfTrue="1" operator="greaterThan">
      <formula>0</formula>
    </cfRule>
  </conditionalFormatting>
  <conditionalFormatting sqref="AM285">
    <cfRule type="cellIs" dxfId="720" priority="2681" stopIfTrue="1" operator="equal">
      <formula>"~"</formula>
    </cfRule>
    <cfRule type="cellIs" dxfId="719" priority="2682" stopIfTrue="1" operator="equal">
      <formula>"sold out"</formula>
    </cfRule>
  </conditionalFormatting>
  <conditionalFormatting sqref="AF285 AK285">
    <cfRule type="cellIs" dxfId="718" priority="2680" stopIfTrue="1" operator="greaterThan">
      <formula>0</formula>
    </cfRule>
  </conditionalFormatting>
  <conditionalFormatting sqref="AD269:AD270">
    <cfRule type="cellIs" dxfId="717" priority="2751" stopIfTrue="1" operator="equal">
      <formula>"~"</formula>
    </cfRule>
    <cfRule type="cellIs" dxfId="716" priority="2752" stopIfTrue="1" operator="equal">
      <formula>"sold out"</formula>
    </cfRule>
  </conditionalFormatting>
  <conditionalFormatting sqref="AM269:AM270">
    <cfRule type="cellIs" dxfId="715" priority="2749" stopIfTrue="1" operator="equal">
      <formula>"~"</formula>
    </cfRule>
    <cfRule type="cellIs" dxfId="714" priority="2750" stopIfTrue="1" operator="equal">
      <formula>"sold out"</formula>
    </cfRule>
  </conditionalFormatting>
  <conditionalFormatting sqref="AF269:AK270 AN269:AT270 AV269:BB270">
    <cfRule type="cellIs" dxfId="713" priority="2748" stopIfTrue="1" operator="greaterThan">
      <formula>0</formula>
    </cfRule>
  </conditionalFormatting>
  <conditionalFormatting sqref="AD83:AD84 AM83:AM84">
    <cfRule type="cellIs" dxfId="712" priority="2746" stopIfTrue="1" operator="equal">
      <formula>"~"</formula>
    </cfRule>
    <cfRule type="cellIs" dxfId="711" priority="2747" stopIfTrue="1" operator="equal">
      <formula>"sold out"</formula>
    </cfRule>
  </conditionalFormatting>
  <conditionalFormatting sqref="AF83:AK84 BB83:BB84 BD83:BJ84">
    <cfRule type="cellIs" dxfId="710" priority="2745" stopIfTrue="1" operator="greaterThan">
      <formula>0</formula>
    </cfRule>
  </conditionalFormatting>
  <conditionalFormatting sqref="AV281:AV282 BA281:BA282">
    <cfRule type="cellIs" dxfId="709" priority="2692" stopIfTrue="1" operator="greaterThan">
      <formula>0</formula>
    </cfRule>
  </conditionalFormatting>
  <conditionalFormatting sqref="AD138">
    <cfRule type="cellIs" dxfId="708" priority="2723" stopIfTrue="1" operator="equal">
      <formula>"~"</formula>
    </cfRule>
    <cfRule type="cellIs" dxfId="707" priority="2724" stopIfTrue="1" operator="equal">
      <formula>"sold out"</formula>
    </cfRule>
  </conditionalFormatting>
  <conditionalFormatting sqref="AG138:AJ138 BB138 BJ138">
    <cfRule type="cellIs" dxfId="706" priority="2722" stopIfTrue="1" operator="greaterThan">
      <formula>0</formula>
    </cfRule>
  </conditionalFormatting>
  <conditionalFormatting sqref="AM138">
    <cfRule type="cellIs" dxfId="705" priority="2717" stopIfTrue="1" operator="equal">
      <formula>"~"</formula>
    </cfRule>
    <cfRule type="cellIs" dxfId="704" priority="2718" stopIfTrue="1" operator="equal">
      <formula>"sold out"</formula>
    </cfRule>
  </conditionalFormatting>
  <conditionalFormatting sqref="AF138 AK138">
    <cfRule type="cellIs" dxfId="703" priority="2716" stopIfTrue="1" operator="greaterThan">
      <formula>0</formula>
    </cfRule>
  </conditionalFormatting>
  <conditionalFormatting sqref="AD281:AD282">
    <cfRule type="cellIs" dxfId="702" priority="2696" stopIfTrue="1" operator="equal">
      <formula>"~"</formula>
    </cfRule>
    <cfRule type="cellIs" dxfId="701" priority="2697" stopIfTrue="1" operator="equal">
      <formula>"sold out"</formula>
    </cfRule>
  </conditionalFormatting>
  <conditionalFormatting sqref="AT281:AT282 AG281:AJ282 AW281:AZ282 BB281:BB282 AO281:AR289">
    <cfRule type="cellIs" dxfId="700" priority="2695" stopIfTrue="1" operator="greaterThan">
      <formula>0</formula>
    </cfRule>
  </conditionalFormatting>
  <conditionalFormatting sqref="AN281:AN282 AS281:AS282">
    <cfRule type="cellIs" dxfId="699" priority="2693" stopIfTrue="1" operator="greaterThan">
      <formula>0</formula>
    </cfRule>
  </conditionalFormatting>
  <conditionalFormatting sqref="AM281:AM282">
    <cfRule type="cellIs" dxfId="698" priority="2690" stopIfTrue="1" operator="equal">
      <formula>"~"</formula>
    </cfRule>
    <cfRule type="cellIs" dxfId="697" priority="2691" stopIfTrue="1" operator="equal">
      <formula>"sold out"</formula>
    </cfRule>
  </conditionalFormatting>
  <conditionalFormatting sqref="AN285">
    <cfRule type="cellIs" dxfId="696" priority="2684" stopIfTrue="1" operator="greaterThan">
      <formula>0</formula>
    </cfRule>
  </conditionalFormatting>
  <conditionalFormatting sqref="AG285:AJ285 BB285">
    <cfRule type="cellIs" dxfId="695" priority="2686" stopIfTrue="1" operator="greaterThan">
      <formula>0</formula>
    </cfRule>
  </conditionalFormatting>
  <conditionalFormatting sqref="AM157 AD157">
    <cfRule type="cellIs" dxfId="694" priority="2665" stopIfTrue="1" operator="equal">
      <formula>"~"</formula>
    </cfRule>
    <cfRule type="cellIs" dxfId="693" priority="2666" stopIfTrue="1" operator="equal">
      <formula>"sold out"</formula>
    </cfRule>
  </conditionalFormatting>
  <conditionalFormatting sqref="AF157:AK157 BB157">
    <cfRule type="cellIs" dxfId="692" priority="2664" stopIfTrue="1" operator="greaterThan">
      <formula>0</formula>
    </cfRule>
  </conditionalFormatting>
  <conditionalFormatting sqref="AU272 AU208:AU247 AU268">
    <cfRule type="cellIs" dxfId="691" priority="2398" stopIfTrue="1" operator="equal">
      <formula>"~"</formula>
    </cfRule>
    <cfRule type="cellIs" dxfId="690" priority="2399" stopIfTrue="1" operator="equal">
      <formula>"sold out"</formula>
    </cfRule>
  </conditionalFormatting>
  <conditionalFormatting sqref="AU264">
    <cfRule type="cellIs" dxfId="689" priority="2288" stopIfTrue="1" operator="equal">
      <formula>"~"</formula>
    </cfRule>
    <cfRule type="cellIs" dxfId="688" priority="2289" stopIfTrue="1" operator="equal">
      <formula>"sold out"</formula>
    </cfRule>
  </conditionalFormatting>
  <conditionalFormatting sqref="AU269:AU270">
    <cfRule type="cellIs" dxfId="687" priority="2164" stopIfTrue="1" operator="equal">
      <formula>"~"</formula>
    </cfRule>
    <cfRule type="cellIs" dxfId="686" priority="2165" stopIfTrue="1" operator="equal">
      <formula>"sold out"</formula>
    </cfRule>
  </conditionalFormatting>
  <conditionalFormatting sqref="AU281:AU282">
    <cfRule type="cellIs" dxfId="685" priority="2146" stopIfTrue="1" operator="equal">
      <formula>"~"</formula>
    </cfRule>
    <cfRule type="cellIs" dxfId="684" priority="2147" stopIfTrue="1" operator="equal">
      <formula>"sold out"</formula>
    </cfRule>
  </conditionalFormatting>
  <conditionalFormatting sqref="AU265">
    <cfRule type="cellIs" dxfId="683" priority="2174" stopIfTrue="1" operator="equal">
      <formula>"~"</formula>
    </cfRule>
    <cfRule type="cellIs" dxfId="682" priority="2175" stopIfTrue="1" operator="equal">
      <formula>"sold out"</formula>
    </cfRule>
  </conditionalFormatting>
  <conditionalFormatting sqref="BC222:BC224 BC228:BC234 BC243:BC244 BC45 BC63:BC65 BC59 BC67 BC73 BC77 BC216:BC219 BC139 BC205 BC272 BC50:BC52 BC135 BC55">
    <cfRule type="cellIs" dxfId="681" priority="1870" stopIfTrue="1" operator="equal">
      <formula>"~"</formula>
    </cfRule>
    <cfRule type="cellIs" dxfId="680" priority="1871" stopIfTrue="1" operator="equal">
      <formula>"sold out"</formula>
    </cfRule>
  </conditionalFormatting>
  <conditionalFormatting sqref="BC237:BC238 BC21 BC191 BC80:BC81 BC284 BC57 BC60 BC75 BC100:BC102 BC72 BC172:BC174">
    <cfRule type="cellIs" dxfId="679" priority="1868" stopIfTrue="1" operator="equal">
      <formula>"~"</formula>
    </cfRule>
    <cfRule type="cellIs" dxfId="678" priority="1869" stopIfTrue="1" operator="equal">
      <formula>"sold out"</formula>
    </cfRule>
  </conditionalFormatting>
  <conditionalFormatting sqref="BC79">
    <cfRule type="cellIs" dxfId="677" priority="1866" stopIfTrue="1" operator="equal">
      <formula>"~"</formula>
    </cfRule>
    <cfRule type="cellIs" dxfId="676" priority="1867" stopIfTrue="1" operator="equal">
      <formula>"sold out"</formula>
    </cfRule>
  </conditionalFormatting>
  <conditionalFormatting sqref="BC175:BC176">
    <cfRule type="cellIs" dxfId="675" priority="1858" stopIfTrue="1" operator="equal">
      <formula>"~"</formula>
    </cfRule>
    <cfRule type="cellIs" dxfId="674" priority="1859" stopIfTrue="1" operator="equal">
      <formula>"sold out"</formula>
    </cfRule>
  </conditionalFormatting>
  <conditionalFormatting sqref="BC132:BC133">
    <cfRule type="cellIs" dxfId="673" priority="1850" stopIfTrue="1" operator="equal">
      <formula>"~"</formula>
    </cfRule>
    <cfRule type="cellIs" dxfId="672" priority="1851" stopIfTrue="1" operator="equal">
      <formula>"sold out"</formula>
    </cfRule>
  </conditionalFormatting>
  <conditionalFormatting sqref="BC78">
    <cfRule type="cellIs" dxfId="671" priority="1834" stopIfTrue="1" operator="equal">
      <formula>"~"</formula>
    </cfRule>
    <cfRule type="cellIs" dxfId="670" priority="1835" stopIfTrue="1" operator="equal">
      <formula>"sold out"</formula>
    </cfRule>
  </conditionalFormatting>
  <conditionalFormatting sqref="BC192:BC194">
    <cfRule type="cellIs" dxfId="669" priority="1832" stopIfTrue="1" operator="equal">
      <formula>"~"</formula>
    </cfRule>
    <cfRule type="cellIs" dxfId="668" priority="1833" stopIfTrue="1" operator="equal">
      <formula>"sold out"</formula>
    </cfRule>
  </conditionalFormatting>
  <conditionalFormatting sqref="BC220:BC221">
    <cfRule type="cellIs" dxfId="667" priority="1830" stopIfTrue="1" operator="equal">
      <formula>"~"</formula>
    </cfRule>
    <cfRule type="cellIs" dxfId="666" priority="1831" stopIfTrue="1" operator="equal">
      <formula>"sold out"</formula>
    </cfRule>
  </conditionalFormatting>
  <conditionalFormatting sqref="BC214:BC215">
    <cfRule type="cellIs" dxfId="665" priority="1828" stopIfTrue="1" operator="equal">
      <formula>"~"</formula>
    </cfRule>
    <cfRule type="cellIs" dxfId="664" priority="1829" stopIfTrue="1" operator="equal">
      <formula>"sold out"</formula>
    </cfRule>
  </conditionalFormatting>
  <conditionalFormatting sqref="BC235:BC236">
    <cfRule type="cellIs" dxfId="663" priority="1826" stopIfTrue="1" operator="equal">
      <formula>"~"</formula>
    </cfRule>
    <cfRule type="cellIs" dxfId="662" priority="1827" stopIfTrue="1" operator="equal">
      <formula>"sold out"</formula>
    </cfRule>
  </conditionalFormatting>
  <conditionalFormatting sqref="BC143">
    <cfRule type="cellIs" dxfId="661" priority="1822" stopIfTrue="1" operator="equal">
      <formula>"~"</formula>
    </cfRule>
    <cfRule type="cellIs" dxfId="660" priority="1823" stopIfTrue="1" operator="equal">
      <formula>"sold out"</formula>
    </cfRule>
  </conditionalFormatting>
  <conditionalFormatting sqref="BC136">
    <cfRule type="cellIs" dxfId="659" priority="1812" stopIfTrue="1" operator="equal">
      <formula>"~"</formula>
    </cfRule>
    <cfRule type="cellIs" dxfId="658" priority="1813" stopIfTrue="1" operator="equal">
      <formula>"sold out"</formula>
    </cfRule>
  </conditionalFormatting>
  <conditionalFormatting sqref="BC283">
    <cfRule type="cellIs" dxfId="657" priority="1810" stopIfTrue="1" operator="equal">
      <formula>"~"</formula>
    </cfRule>
    <cfRule type="cellIs" dxfId="656" priority="1811" stopIfTrue="1" operator="equal">
      <formula>"sold out"</formula>
    </cfRule>
  </conditionalFormatting>
  <conditionalFormatting sqref="BC287">
    <cfRule type="cellIs" dxfId="655" priority="1808" stopIfTrue="1" operator="equal">
      <formula>"~"</formula>
    </cfRule>
    <cfRule type="cellIs" dxfId="654" priority="1809" stopIfTrue="1" operator="equal">
      <formula>"sold out"</formula>
    </cfRule>
  </conditionalFormatting>
  <conditionalFormatting sqref="BC241:BC242">
    <cfRule type="cellIs" dxfId="653" priority="1800" stopIfTrue="1" operator="equal">
      <formula>"~"</formula>
    </cfRule>
    <cfRule type="cellIs" dxfId="652" priority="1801" stopIfTrue="1" operator="equal">
      <formula>"sold out"</formula>
    </cfRule>
  </conditionalFormatting>
  <conditionalFormatting sqref="BC12">
    <cfRule type="cellIs" dxfId="651" priority="1798" stopIfTrue="1" operator="equal">
      <formula>"~"</formula>
    </cfRule>
    <cfRule type="cellIs" dxfId="650" priority="1799" stopIfTrue="1" operator="equal">
      <formula>"sold out"</formula>
    </cfRule>
  </conditionalFormatting>
  <conditionalFormatting sqref="BC66">
    <cfRule type="cellIs" dxfId="649" priority="1796" stopIfTrue="1" operator="equal">
      <formula>"~"</formula>
    </cfRule>
    <cfRule type="cellIs" dxfId="648" priority="1797" stopIfTrue="1" operator="equal">
      <formula>"sold out"</formula>
    </cfRule>
  </conditionalFormatting>
  <conditionalFormatting sqref="BC56">
    <cfRule type="cellIs" dxfId="647" priority="1794" stopIfTrue="1" operator="equal">
      <formula>"~"</formula>
    </cfRule>
    <cfRule type="cellIs" dxfId="646" priority="1795" stopIfTrue="1" operator="equal">
      <formula>"sold out"</formula>
    </cfRule>
  </conditionalFormatting>
  <conditionalFormatting sqref="BC225:BC227">
    <cfRule type="cellIs" dxfId="645" priority="1792" stopIfTrue="1" operator="equal">
      <formula>"~"</formula>
    </cfRule>
    <cfRule type="cellIs" dxfId="644" priority="1793" stopIfTrue="1" operator="equal">
      <formula>"sold out"</formula>
    </cfRule>
  </conditionalFormatting>
  <conditionalFormatting sqref="BC245:BC247">
    <cfRule type="cellIs" dxfId="643" priority="1790" stopIfTrue="1" operator="equal">
      <formula>"~"</formula>
    </cfRule>
    <cfRule type="cellIs" dxfId="642" priority="1791" stopIfTrue="1" operator="equal">
      <formula>"sold out"</formula>
    </cfRule>
  </conditionalFormatting>
  <conditionalFormatting sqref="BC42">
    <cfRule type="cellIs" dxfId="641" priority="1788" stopIfTrue="1" operator="equal">
      <formula>"~"</formula>
    </cfRule>
    <cfRule type="cellIs" dxfId="640" priority="1789" stopIfTrue="1" operator="equal">
      <formula>"sold out"</formula>
    </cfRule>
  </conditionalFormatting>
  <conditionalFormatting sqref="BC41">
    <cfRule type="cellIs" dxfId="639" priority="1786" stopIfTrue="1" operator="equal">
      <formula>"~"</formula>
    </cfRule>
    <cfRule type="cellIs" dxfId="638" priority="1787" stopIfTrue="1" operator="equal">
      <formula>"sold out"</formula>
    </cfRule>
  </conditionalFormatting>
  <conditionalFormatting sqref="BC142">
    <cfRule type="cellIs" dxfId="637" priority="1780" stopIfTrue="1" operator="equal">
      <formula>"~"</formula>
    </cfRule>
    <cfRule type="cellIs" dxfId="636" priority="1781" stopIfTrue="1" operator="equal">
      <formula>"sold out"</formula>
    </cfRule>
  </conditionalFormatting>
  <conditionalFormatting sqref="BC153">
    <cfRule type="cellIs" dxfId="635" priority="1772" stopIfTrue="1" operator="equal">
      <formula>"~"</formula>
    </cfRule>
    <cfRule type="cellIs" dxfId="634" priority="1773" stopIfTrue="1" operator="equal">
      <formula>"sold out"</formula>
    </cfRule>
  </conditionalFormatting>
  <conditionalFormatting sqref="BC264">
    <cfRule type="cellIs" dxfId="633" priority="1760" stopIfTrue="1" operator="equal">
      <formula>"~"</formula>
    </cfRule>
    <cfRule type="cellIs" dxfId="632" priority="1761" stopIfTrue="1" operator="equal">
      <formula>"sold out"</formula>
    </cfRule>
  </conditionalFormatting>
  <conditionalFormatting sqref="BC137">
    <cfRule type="cellIs" dxfId="631" priority="1750" stopIfTrue="1" operator="equal">
      <formula>"~"</formula>
    </cfRule>
    <cfRule type="cellIs" dxfId="630" priority="1751" stopIfTrue="1" operator="equal">
      <formula>"sold out"</formula>
    </cfRule>
  </conditionalFormatting>
  <conditionalFormatting sqref="BC88">
    <cfRule type="cellIs" dxfId="629" priority="1748" stopIfTrue="1" operator="equal">
      <formula>"~"</formula>
    </cfRule>
    <cfRule type="cellIs" dxfId="628" priority="1749" stopIfTrue="1" operator="equal">
      <formula>"sold out"</formula>
    </cfRule>
  </conditionalFormatting>
  <conditionalFormatting sqref="BC19:BC20">
    <cfRule type="cellIs" dxfId="627" priority="1740" stopIfTrue="1" operator="equal">
      <formula>"~"</formula>
    </cfRule>
    <cfRule type="cellIs" dxfId="626" priority="1741" stopIfTrue="1" operator="equal">
      <formula>"sold out"</formula>
    </cfRule>
  </conditionalFormatting>
  <conditionalFormatting sqref="BC61">
    <cfRule type="cellIs" dxfId="625" priority="1738" stopIfTrue="1" operator="equal">
      <formula>"~"</formula>
    </cfRule>
    <cfRule type="cellIs" dxfId="624" priority="1739" stopIfTrue="1" operator="equal">
      <formula>"sold out"</formula>
    </cfRule>
  </conditionalFormatting>
  <conditionalFormatting sqref="BC58">
    <cfRule type="cellIs" dxfId="623" priority="1736" stopIfTrue="1" operator="equal">
      <formula>"~"</formula>
    </cfRule>
    <cfRule type="cellIs" dxfId="622" priority="1737" stopIfTrue="1" operator="equal">
      <formula>"sold out"</formula>
    </cfRule>
  </conditionalFormatting>
  <conditionalFormatting sqref="BC71">
    <cfRule type="cellIs" dxfId="621" priority="1732" stopIfTrue="1" operator="equal">
      <formula>"~"</formula>
    </cfRule>
    <cfRule type="cellIs" dxfId="620" priority="1733" stopIfTrue="1" operator="equal">
      <formula>"sold out"</formula>
    </cfRule>
  </conditionalFormatting>
  <conditionalFormatting sqref="BC76">
    <cfRule type="cellIs" dxfId="619" priority="1730" stopIfTrue="1" operator="equal">
      <formula>"~"</formula>
    </cfRule>
    <cfRule type="cellIs" dxfId="618" priority="1731" stopIfTrue="1" operator="equal">
      <formula>"sold out"</formula>
    </cfRule>
  </conditionalFormatting>
  <conditionalFormatting sqref="BC239:BC240">
    <cfRule type="cellIs" dxfId="617" priority="1728" stopIfTrue="1" operator="equal">
      <formula>"~"</formula>
    </cfRule>
    <cfRule type="cellIs" dxfId="616" priority="1729" stopIfTrue="1" operator="equal">
      <formula>"sold out"</formula>
    </cfRule>
  </conditionalFormatting>
  <conditionalFormatting sqref="BC16">
    <cfRule type="cellIs" dxfId="615" priority="1722" stopIfTrue="1" operator="equal">
      <formula>"~"</formula>
    </cfRule>
    <cfRule type="cellIs" dxfId="614" priority="1723" stopIfTrue="1" operator="equal">
      <formula>"sold out"</formula>
    </cfRule>
  </conditionalFormatting>
  <conditionalFormatting sqref="BC206">
    <cfRule type="cellIs" dxfId="613" priority="1698" stopIfTrue="1" operator="equal">
      <formula>"~"</formula>
    </cfRule>
    <cfRule type="cellIs" dxfId="612" priority="1699" stopIfTrue="1" operator="equal">
      <formula>"sold out"</formula>
    </cfRule>
  </conditionalFormatting>
  <conditionalFormatting sqref="BC34:BC35">
    <cfRule type="cellIs" dxfId="611" priority="1666" stopIfTrue="1" operator="equal">
      <formula>"~"</formula>
    </cfRule>
    <cfRule type="cellIs" dxfId="610" priority="1667" stopIfTrue="1" operator="equal">
      <formula>"sold out"</formula>
    </cfRule>
  </conditionalFormatting>
  <conditionalFormatting sqref="BC203">
    <cfRule type="cellIs" dxfId="609" priority="1658" stopIfTrue="1" operator="equal">
      <formula>"~"</formula>
    </cfRule>
    <cfRule type="cellIs" dxfId="608" priority="1659" stopIfTrue="1" operator="equal">
      <formula>"sold out"</formula>
    </cfRule>
  </conditionalFormatting>
  <conditionalFormatting sqref="BC62">
    <cfRule type="cellIs" dxfId="607" priority="1654" stopIfTrue="1" operator="equal">
      <formula>"~"</formula>
    </cfRule>
    <cfRule type="cellIs" dxfId="606" priority="1655" stopIfTrue="1" operator="equal">
      <formula>"sold out"</formula>
    </cfRule>
  </conditionalFormatting>
  <conditionalFormatting sqref="BC265">
    <cfRule type="cellIs" dxfId="605" priority="1646" stopIfTrue="1" operator="equal">
      <formula>"~"</formula>
    </cfRule>
    <cfRule type="cellIs" dxfId="604" priority="1647" stopIfTrue="1" operator="equal">
      <formula>"sold out"</formula>
    </cfRule>
  </conditionalFormatting>
  <conditionalFormatting sqref="BC285">
    <cfRule type="cellIs" dxfId="603" priority="1616" stopIfTrue="1" operator="equal">
      <formula>"~"</formula>
    </cfRule>
    <cfRule type="cellIs" dxfId="602" priority="1617" stopIfTrue="1" operator="equal">
      <formula>"sold out"</formula>
    </cfRule>
  </conditionalFormatting>
  <conditionalFormatting sqref="BC269:BC270">
    <cfRule type="cellIs" dxfId="601" priority="1636" stopIfTrue="1" operator="equal">
      <formula>"~"</formula>
    </cfRule>
    <cfRule type="cellIs" dxfId="600" priority="1637" stopIfTrue="1" operator="equal">
      <formula>"sold out"</formula>
    </cfRule>
  </conditionalFormatting>
  <conditionalFormatting sqref="BC83:BC84">
    <cfRule type="cellIs" dxfId="599" priority="1634" stopIfTrue="1" operator="equal">
      <formula>"~"</formula>
    </cfRule>
    <cfRule type="cellIs" dxfId="598" priority="1635" stopIfTrue="1" operator="equal">
      <formula>"sold out"</formula>
    </cfRule>
  </conditionalFormatting>
  <conditionalFormatting sqref="BC138">
    <cfRule type="cellIs" dxfId="597" priority="1624" stopIfTrue="1" operator="equal">
      <formula>"~"</formula>
    </cfRule>
    <cfRule type="cellIs" dxfId="596" priority="1625" stopIfTrue="1" operator="equal">
      <formula>"sold out"</formula>
    </cfRule>
  </conditionalFormatting>
  <conditionalFormatting sqref="BC281:BC282">
    <cfRule type="cellIs" dxfId="595" priority="1618" stopIfTrue="1" operator="equal">
      <formula>"~"</formula>
    </cfRule>
    <cfRule type="cellIs" dxfId="594" priority="1619" stopIfTrue="1" operator="equal">
      <formula>"sold out"</formula>
    </cfRule>
  </conditionalFormatting>
  <conditionalFormatting sqref="AD54 AM54">
    <cfRule type="cellIs" dxfId="593" priority="1595" stopIfTrue="1" operator="equal">
      <formula>"~"</formula>
    </cfRule>
    <cfRule type="cellIs" dxfId="592" priority="1596" stopIfTrue="1" operator="equal">
      <formula>"sold out"</formula>
    </cfRule>
  </conditionalFormatting>
  <conditionalFormatting sqref="BC157">
    <cfRule type="cellIs" dxfId="591" priority="1608" stopIfTrue="1" operator="equal">
      <formula>"~"</formula>
    </cfRule>
    <cfRule type="cellIs" dxfId="590" priority="1609" stopIfTrue="1" operator="equal">
      <formula>"sold out"</formula>
    </cfRule>
  </conditionalFormatting>
  <conditionalFormatting sqref="BE60:BH60">
    <cfRule type="cellIs" dxfId="589" priority="1598" stopIfTrue="1" operator="greaterThan">
      <formula>0</formula>
    </cfRule>
  </conditionalFormatting>
  <conditionalFormatting sqref="BD75:BI78">
    <cfRule type="cellIs" dxfId="588" priority="1597" stopIfTrue="1" operator="greaterThan">
      <formula>0</formula>
    </cfRule>
  </conditionalFormatting>
  <conditionalFormatting sqref="AF54:AK54 BB54">
    <cfRule type="cellIs" dxfId="587" priority="1594" stopIfTrue="1" operator="greaterThan">
      <formula>0</formula>
    </cfRule>
  </conditionalFormatting>
  <conditionalFormatting sqref="BJ54">
    <cfRule type="cellIs" dxfId="586" priority="1593" stopIfTrue="1" operator="greaterThan">
      <formula>0</formula>
    </cfRule>
  </conditionalFormatting>
  <conditionalFormatting sqref="BC54">
    <cfRule type="cellIs" dxfId="585" priority="1589" stopIfTrue="1" operator="equal">
      <formula>"~"</formula>
    </cfRule>
    <cfRule type="cellIs" dxfId="584" priority="1590" stopIfTrue="1" operator="equal">
      <formula>"sold out"</formula>
    </cfRule>
  </conditionalFormatting>
  <conditionalFormatting sqref="BD54:BI54">
    <cfRule type="cellIs" dxfId="583" priority="1588" stopIfTrue="1" operator="greaterThan">
      <formula>0</formula>
    </cfRule>
  </conditionalFormatting>
  <conditionalFormatting sqref="AO280:AT280 AV280:AZ280">
    <cfRule type="cellIs" dxfId="582" priority="1587" stopIfTrue="1" operator="greaterThan">
      <formula>0</formula>
    </cfRule>
  </conditionalFormatting>
  <conditionalFormatting sqref="AU280">
    <cfRule type="cellIs" dxfId="581" priority="1585" stopIfTrue="1" operator="equal">
      <formula>"~"</formula>
    </cfRule>
    <cfRule type="cellIs" dxfId="580" priority="1586" stopIfTrue="1" operator="equal">
      <formula>"sold out"</formula>
    </cfRule>
  </conditionalFormatting>
  <conditionalFormatting sqref="AD40">
    <cfRule type="cellIs" dxfId="579" priority="1546" stopIfTrue="1" operator="equal">
      <formula>"~"</formula>
    </cfRule>
    <cfRule type="cellIs" dxfId="578" priority="1547" stopIfTrue="1" operator="equal">
      <formula>"sold out"</formula>
    </cfRule>
  </conditionalFormatting>
  <conditionalFormatting sqref="BD40:BJ40">
    <cfRule type="cellIs" dxfId="577" priority="1545" stopIfTrue="1" operator="greaterThan">
      <formula>0</formula>
    </cfRule>
  </conditionalFormatting>
  <conditionalFormatting sqref="AM40">
    <cfRule type="cellIs" dxfId="576" priority="1543" stopIfTrue="1" operator="equal">
      <formula>"~"</formula>
    </cfRule>
    <cfRule type="cellIs" dxfId="575" priority="1544" stopIfTrue="1" operator="equal">
      <formula>"sold out"</formula>
    </cfRule>
  </conditionalFormatting>
  <conditionalFormatting sqref="BD40:BJ40 BB40 AF40:AK40">
    <cfRule type="cellIs" dxfId="574" priority="1542" stopIfTrue="1" operator="greaterThan">
      <formula>0</formula>
    </cfRule>
  </conditionalFormatting>
  <conditionalFormatting sqref="AM163">
    <cfRule type="cellIs" dxfId="573" priority="1510" stopIfTrue="1" operator="equal">
      <formula>"~"</formula>
    </cfRule>
    <cfRule type="cellIs" dxfId="572" priority="1511" stopIfTrue="1" operator="equal">
      <formula>"sold out"</formula>
    </cfRule>
  </conditionalFormatting>
  <conditionalFormatting sqref="BC40">
    <cfRule type="cellIs" dxfId="571" priority="1538" stopIfTrue="1" operator="equal">
      <formula>"~"</formula>
    </cfRule>
    <cfRule type="cellIs" dxfId="570" priority="1539" stopIfTrue="1" operator="equal">
      <formula>"sold out"</formula>
    </cfRule>
  </conditionalFormatting>
  <conditionalFormatting sqref="AM44 AD44">
    <cfRule type="cellIs" dxfId="569" priority="1536" stopIfTrue="1" operator="equal">
      <formula>"~"</formula>
    </cfRule>
    <cfRule type="cellIs" dxfId="568" priority="1537" stopIfTrue="1" operator="equal">
      <formula>"sold out"</formula>
    </cfRule>
  </conditionalFormatting>
  <conditionalFormatting sqref="AG44:AK44 BB44 BD44:BF44 BH44:BJ44">
    <cfRule type="cellIs" dxfId="567" priority="1535" stopIfTrue="1" operator="greaterThan">
      <formula>0</formula>
    </cfRule>
  </conditionalFormatting>
  <conditionalFormatting sqref="AF160:AK160 BB160 BJ160">
    <cfRule type="cellIs" dxfId="566" priority="1502" stopIfTrue="1" operator="greaterThan">
      <formula>0</formula>
    </cfRule>
  </conditionalFormatting>
  <conditionalFormatting sqref="AF44">
    <cfRule type="cellIs" dxfId="565" priority="1531" stopIfTrue="1" operator="greaterThan">
      <formula>0</formula>
    </cfRule>
  </conditionalFormatting>
  <conditionalFormatting sqref="BF44">
    <cfRule type="cellIs" dxfId="564" priority="1530" stopIfTrue="1" operator="greaterThan">
      <formula>0</formula>
    </cfRule>
  </conditionalFormatting>
  <conditionalFormatting sqref="AU167 BC167 AD167 AM167">
    <cfRule type="cellIs" dxfId="563" priority="1497" stopIfTrue="1" operator="equal">
      <formula>"~"</formula>
    </cfRule>
    <cfRule type="cellIs" dxfId="562" priority="1498" stopIfTrue="1" operator="equal">
      <formula>"sold out"</formula>
    </cfRule>
  </conditionalFormatting>
  <conditionalFormatting sqref="BC44">
    <cfRule type="cellIs" dxfId="561" priority="1525" stopIfTrue="1" operator="equal">
      <formula>"~"</formula>
    </cfRule>
    <cfRule type="cellIs" dxfId="560" priority="1526" stopIfTrue="1" operator="equal">
      <formula>"sold out"</formula>
    </cfRule>
  </conditionalFormatting>
  <conditionalFormatting sqref="AD163">
    <cfRule type="cellIs" dxfId="559" priority="1513" stopIfTrue="1" operator="equal">
      <formula>"~"</formula>
    </cfRule>
    <cfRule type="cellIs" dxfId="558" priority="1514" stopIfTrue="1" operator="equal">
      <formula>"sold out"</formula>
    </cfRule>
  </conditionalFormatting>
  <conditionalFormatting sqref="BJ163">
    <cfRule type="cellIs" dxfId="557" priority="1512" stopIfTrue="1" operator="greaterThan">
      <formula>0</formula>
    </cfRule>
  </conditionalFormatting>
  <conditionalFormatting sqref="AF163:AK163 BB163 BJ163">
    <cfRule type="cellIs" dxfId="556" priority="1509" stopIfTrue="1" operator="greaterThan">
      <formula>0</formula>
    </cfRule>
  </conditionalFormatting>
  <conditionalFormatting sqref="BC163">
    <cfRule type="cellIs" dxfId="555" priority="1505" stopIfTrue="1" operator="equal">
      <formula>"~"</formula>
    </cfRule>
    <cfRule type="cellIs" dxfId="554" priority="1506" stopIfTrue="1" operator="equal">
      <formula>"sold out"</formula>
    </cfRule>
  </conditionalFormatting>
  <conditionalFormatting sqref="AM160 AD160 BC160">
    <cfRule type="cellIs" dxfId="553" priority="1503" stopIfTrue="1" operator="equal">
      <formula>"~"</formula>
    </cfRule>
    <cfRule type="cellIs" dxfId="552" priority="1504" stopIfTrue="1" operator="equal">
      <formula>"sold out"</formula>
    </cfRule>
  </conditionalFormatting>
  <conditionalFormatting sqref="AO168:AS168 AW167:BA168 AO169:AR169 AS167">
    <cfRule type="cellIs" dxfId="551" priority="1499" stopIfTrue="1" operator="greaterThan">
      <formula>0</formula>
    </cfRule>
  </conditionalFormatting>
  <conditionalFormatting sqref="AF167:AK167 AV167 AN167 AT167 BB167 BJ167">
    <cfRule type="cellIs" dxfId="550" priority="1496" stopIfTrue="1" operator="greaterThan">
      <formula>0</formula>
    </cfRule>
  </conditionalFormatting>
  <conditionalFormatting sqref="BC170 AU170 AD170 AM170">
    <cfRule type="cellIs" dxfId="549" priority="1491" stopIfTrue="1" operator="equal">
      <formula>"~"</formula>
    </cfRule>
    <cfRule type="cellIs" dxfId="548" priority="1492" stopIfTrue="1" operator="equal">
      <formula>"sold out"</formula>
    </cfRule>
  </conditionalFormatting>
  <conditionalFormatting sqref="BJ170 AN170 AV170:BB170 AF170:AK170 AR170:AT170">
    <cfRule type="cellIs" dxfId="547" priority="1490" stopIfTrue="1" operator="greaterThan">
      <formula>0</formula>
    </cfRule>
  </conditionalFormatting>
  <conditionalFormatting sqref="AD112">
    <cfRule type="cellIs" dxfId="546" priority="1321" stopIfTrue="1" operator="equal">
      <formula>"~"</formula>
    </cfRule>
    <cfRule type="cellIs" dxfId="545" priority="1322" stopIfTrue="1" operator="equal">
      <formula>"sold out"</formula>
    </cfRule>
  </conditionalFormatting>
  <conditionalFormatting sqref="BJ112">
    <cfRule type="cellIs" dxfId="544" priority="1320" stopIfTrue="1" operator="greaterThan">
      <formula>0</formula>
    </cfRule>
  </conditionalFormatting>
  <conditionalFormatting sqref="AM112">
    <cfRule type="cellIs" dxfId="543" priority="1318" stopIfTrue="1" operator="equal">
      <formula>"~"</formula>
    </cfRule>
    <cfRule type="cellIs" dxfId="542" priority="1319" stopIfTrue="1" operator="equal">
      <formula>"sold out"</formula>
    </cfRule>
  </conditionalFormatting>
  <conditionalFormatting sqref="AF112:AK112 BB112 BJ112">
    <cfRule type="cellIs" dxfId="541" priority="1317" stopIfTrue="1" operator="greaterThan">
      <formula>0</formula>
    </cfRule>
  </conditionalFormatting>
  <conditionalFormatting sqref="BC99">
    <cfRule type="cellIs" dxfId="540" priority="1268" stopIfTrue="1" operator="equal">
      <formula>"~"</formula>
    </cfRule>
    <cfRule type="cellIs" dxfId="539" priority="1269" stopIfTrue="1" operator="equal">
      <formula>"sold out"</formula>
    </cfRule>
  </conditionalFormatting>
  <conditionalFormatting sqref="BC112">
    <cfRule type="cellIs" dxfId="538" priority="1313" stopIfTrue="1" operator="equal">
      <formula>"~"</formula>
    </cfRule>
    <cfRule type="cellIs" dxfId="537" priority="1314" stopIfTrue="1" operator="equal">
      <formula>"sold out"</formula>
    </cfRule>
  </conditionalFormatting>
  <conditionalFormatting sqref="BB113:BB118">
    <cfRule type="cellIs" dxfId="536" priority="1311" stopIfTrue="1" operator="greaterThan">
      <formula>0</formula>
    </cfRule>
  </conditionalFormatting>
  <conditionalFormatting sqref="BC113:BC118">
    <cfRule type="cellIs" dxfId="535" priority="1307" stopIfTrue="1" operator="equal">
      <formula>"~"</formula>
    </cfRule>
    <cfRule type="cellIs" dxfId="534" priority="1308" stopIfTrue="1" operator="equal">
      <formula>"sold out"</formula>
    </cfRule>
  </conditionalFormatting>
  <conditionalFormatting sqref="AD140 AM140">
    <cfRule type="cellIs" dxfId="533" priority="1297" stopIfTrue="1" operator="equal">
      <formula>"~"</formula>
    </cfRule>
    <cfRule type="cellIs" dxfId="532" priority="1298" stopIfTrue="1" operator="equal">
      <formula>"sold out"</formula>
    </cfRule>
  </conditionalFormatting>
  <conditionalFormatting sqref="BB140 AF140:AK140 BJ140">
    <cfRule type="cellIs" dxfId="531" priority="1296" stopIfTrue="1" operator="greaterThan">
      <formula>0</formula>
    </cfRule>
  </conditionalFormatting>
  <conditionalFormatting sqref="BC105:BC106 BC109:BC110">
    <cfRule type="cellIs" dxfId="530" priority="1263" stopIfTrue="1" operator="equal">
      <formula>"~"</formula>
    </cfRule>
    <cfRule type="cellIs" dxfId="529" priority="1264" stopIfTrue="1" operator="equal">
      <formula>"sold out"</formula>
    </cfRule>
  </conditionalFormatting>
  <conditionalFormatting sqref="BC140">
    <cfRule type="cellIs" dxfId="528" priority="1291" stopIfTrue="1" operator="equal">
      <formula>"~"</formula>
    </cfRule>
    <cfRule type="cellIs" dxfId="527" priority="1292" stopIfTrue="1" operator="equal">
      <formula>"sold out"</formula>
    </cfRule>
  </conditionalFormatting>
  <conditionalFormatting sqref="AD141 AM141">
    <cfRule type="cellIs" dxfId="526" priority="1289" stopIfTrue="1" operator="equal">
      <formula>"~"</formula>
    </cfRule>
    <cfRule type="cellIs" dxfId="525" priority="1290" stopIfTrue="1" operator="equal">
      <formula>"sold out"</formula>
    </cfRule>
  </conditionalFormatting>
  <conditionalFormatting sqref="BB141 AF141:AK141 BJ141">
    <cfRule type="cellIs" dxfId="524" priority="1288" stopIfTrue="1" operator="greaterThan">
      <formula>0</formula>
    </cfRule>
  </conditionalFormatting>
  <conditionalFormatting sqref="BC141">
    <cfRule type="cellIs" dxfId="523" priority="1283" stopIfTrue="1" operator="equal">
      <formula>"~"</formula>
    </cfRule>
    <cfRule type="cellIs" dxfId="522" priority="1284" stopIfTrue="1" operator="equal">
      <formula>"sold out"</formula>
    </cfRule>
  </conditionalFormatting>
  <conditionalFormatting sqref="BC120 AM120 AD120">
    <cfRule type="cellIs" dxfId="521" priority="1281" stopIfTrue="1" operator="equal">
      <formula>"~"</formula>
    </cfRule>
    <cfRule type="cellIs" dxfId="520" priority="1282" stopIfTrue="1" operator="equal">
      <formula>"sold out"</formula>
    </cfRule>
  </conditionalFormatting>
  <conditionalFormatting sqref="AF120:AK120 BB120 BJ120">
    <cfRule type="cellIs" dxfId="519" priority="1280" stopIfTrue="1" operator="greaterThan">
      <formula>0</formula>
    </cfRule>
  </conditionalFormatting>
  <conditionalFormatting sqref="AD99">
    <cfRule type="cellIs" dxfId="518" priority="1278" stopIfTrue="1" operator="equal">
      <formula>"~"</formula>
    </cfRule>
    <cfRule type="cellIs" dxfId="517" priority="1279" stopIfTrue="1" operator="equal">
      <formula>"sold out"</formula>
    </cfRule>
  </conditionalFormatting>
  <conditionalFormatting sqref="BB99 AG99:AJ99 BJ99">
    <cfRule type="cellIs" dxfId="516" priority="1277" stopIfTrue="1" operator="greaterThan">
      <formula>0</formula>
    </cfRule>
  </conditionalFormatting>
  <conditionalFormatting sqref="AM99">
    <cfRule type="cellIs" dxfId="515" priority="1273" stopIfTrue="1" operator="equal">
      <formula>"~"</formula>
    </cfRule>
    <cfRule type="cellIs" dxfId="514" priority="1274" stopIfTrue="1" operator="equal">
      <formula>"sold out"</formula>
    </cfRule>
  </conditionalFormatting>
  <conditionalFormatting sqref="AK99 AF99">
    <cfRule type="cellIs" dxfId="513" priority="1272" stopIfTrue="1" operator="greaterThan">
      <formula>0</formula>
    </cfRule>
  </conditionalFormatting>
  <conditionalFormatting sqref="AM104:AM105 BC104 AD104:AD105">
    <cfRule type="cellIs" dxfId="512" priority="1266" stopIfTrue="1" operator="equal">
      <formula>"~"</formula>
    </cfRule>
    <cfRule type="cellIs" dxfId="511" priority="1267" stopIfTrue="1" operator="equal">
      <formula>"sold out"</formula>
    </cfRule>
  </conditionalFormatting>
  <conditionalFormatting sqref="AF104:AK105 BB104 BD104 BI104:BJ104">
    <cfRule type="cellIs" dxfId="510" priority="1265" stopIfTrue="1" operator="greaterThan">
      <formula>0</formula>
    </cfRule>
  </conditionalFormatting>
  <conditionalFormatting sqref="BB105:BB106 BD105:BD106 BD109:BD110 BB109:BB110 BI109:BJ110 BI105:BJ106 AO103:AS111">
    <cfRule type="cellIs" dxfId="509" priority="1262" stopIfTrue="1" operator="greaterThan">
      <formula>0</formula>
    </cfRule>
  </conditionalFormatting>
  <conditionalFormatting sqref="AM49 AD49">
    <cfRule type="cellIs" dxfId="508" priority="1124" stopIfTrue="1" operator="equal">
      <formula>"~"</formula>
    </cfRule>
    <cfRule type="cellIs" dxfId="507" priority="1125" stopIfTrue="1" operator="equal">
      <formula>"sold out"</formula>
    </cfRule>
  </conditionalFormatting>
  <conditionalFormatting sqref="AF49:AK49 BB49 BD49:BJ49">
    <cfRule type="cellIs" dxfId="506" priority="1123" stopIfTrue="1" operator="greaterThan">
      <formula>0</formula>
    </cfRule>
  </conditionalFormatting>
  <conditionalFormatting sqref="BC49">
    <cfRule type="cellIs" dxfId="505" priority="1119" stopIfTrue="1" operator="equal">
      <formula>"~"</formula>
    </cfRule>
    <cfRule type="cellIs" dxfId="504" priority="1120" stopIfTrue="1" operator="equal">
      <formula>"sold out"</formula>
    </cfRule>
  </conditionalFormatting>
  <conditionalFormatting sqref="AV283">
    <cfRule type="cellIs" dxfId="503" priority="1071" stopIfTrue="1" operator="greaterThan">
      <formula>0</formula>
    </cfRule>
  </conditionalFormatting>
  <conditionalFormatting sqref="AU283">
    <cfRule type="cellIs" dxfId="502" priority="1069" stopIfTrue="1" operator="equal">
      <formula>"~"</formula>
    </cfRule>
    <cfRule type="cellIs" dxfId="501" priority="1070" stopIfTrue="1" operator="equal">
      <formula>"sold out"</formula>
    </cfRule>
  </conditionalFormatting>
  <conditionalFormatting sqref="AM86:AM87 AD85:AD87">
    <cfRule type="cellIs" dxfId="500" priority="1108" stopIfTrue="1" operator="equal">
      <formula>"~"</formula>
    </cfRule>
    <cfRule type="cellIs" dxfId="499" priority="1109" stopIfTrue="1" operator="equal">
      <formula>"sold out"</formula>
    </cfRule>
  </conditionalFormatting>
  <conditionalFormatting sqref="AF86:AJ87 BB86 BD85:BJ87">
    <cfRule type="cellIs" dxfId="498" priority="1107" stopIfTrue="1" operator="greaterThan">
      <formula>0</formula>
    </cfRule>
  </conditionalFormatting>
  <conditionalFormatting sqref="AM85">
    <cfRule type="cellIs" dxfId="497" priority="1102" stopIfTrue="1" operator="equal">
      <formula>"~"</formula>
    </cfRule>
    <cfRule type="cellIs" dxfId="496" priority="1103" stopIfTrue="1" operator="equal">
      <formula>"sold out"</formula>
    </cfRule>
  </conditionalFormatting>
  <conditionalFormatting sqref="AF85:AJ85 BB85 BD85:BJ85">
    <cfRule type="cellIs" dxfId="495" priority="1101" stopIfTrue="1" operator="greaterThan">
      <formula>0</formula>
    </cfRule>
  </conditionalFormatting>
  <conditionalFormatting sqref="BC86:BC87">
    <cfRule type="cellIs" dxfId="494" priority="1092" stopIfTrue="1" operator="equal">
      <formula>"~"</formula>
    </cfRule>
    <cfRule type="cellIs" dxfId="493" priority="1093" stopIfTrue="1" operator="equal">
      <formula>"sold out"</formula>
    </cfRule>
  </conditionalFormatting>
  <conditionalFormatting sqref="BC85">
    <cfRule type="cellIs" dxfId="492" priority="1090" stopIfTrue="1" operator="equal">
      <formula>"~"</formula>
    </cfRule>
    <cfRule type="cellIs" dxfId="491" priority="1091" stopIfTrue="1" operator="equal">
      <formula>"sold out"</formula>
    </cfRule>
  </conditionalFormatting>
  <conditionalFormatting sqref="BD82:BJ82">
    <cfRule type="cellIs" dxfId="490" priority="1089" stopIfTrue="1" operator="greaterThan">
      <formula>0</formula>
    </cfRule>
  </conditionalFormatting>
  <conditionalFormatting sqref="AD82 AM82">
    <cfRule type="cellIs" dxfId="489" priority="1087" stopIfTrue="1" operator="equal">
      <formula>"~"</formula>
    </cfRule>
    <cfRule type="cellIs" dxfId="488" priority="1088" stopIfTrue="1" operator="equal">
      <formula>"sold out"</formula>
    </cfRule>
  </conditionalFormatting>
  <conditionalFormatting sqref="AF82:AK82 BD82:BJ82 BB82">
    <cfRule type="cellIs" dxfId="487" priority="1086" stopIfTrue="1" operator="greaterThan">
      <formula>0</formula>
    </cfRule>
  </conditionalFormatting>
  <conditionalFormatting sqref="BC82">
    <cfRule type="cellIs" dxfId="486" priority="1082" stopIfTrue="1" operator="equal">
      <formula>"~"</formula>
    </cfRule>
    <cfRule type="cellIs" dxfId="485" priority="1083" stopIfTrue="1" operator="equal">
      <formula>"sold out"</formula>
    </cfRule>
  </conditionalFormatting>
  <conditionalFormatting sqref="BJ131 BB131 AG131:AJ131">
    <cfRule type="cellIs" dxfId="484" priority="1044" stopIfTrue="1" operator="greaterThan">
      <formula>0</formula>
    </cfRule>
  </conditionalFormatting>
  <conditionalFormatting sqref="AT283 AW283:AZ283">
    <cfRule type="cellIs" dxfId="483" priority="1073" stopIfTrue="1" operator="greaterThan">
      <formula>0</formula>
    </cfRule>
  </conditionalFormatting>
  <conditionalFormatting sqref="AS283">
    <cfRule type="cellIs" dxfId="482" priority="1072" stopIfTrue="1" operator="greaterThan">
      <formula>0</formula>
    </cfRule>
  </conditionalFormatting>
  <conditionalFormatting sqref="AD74">
    <cfRule type="cellIs" dxfId="481" priority="1067" stopIfTrue="1" operator="equal">
      <formula>"~"</formula>
    </cfRule>
    <cfRule type="cellIs" dxfId="480" priority="1068" stopIfTrue="1" operator="equal">
      <formula>"sold out"</formula>
    </cfRule>
  </conditionalFormatting>
  <conditionalFormatting sqref="AG74:AJ74 BB74">
    <cfRule type="cellIs" dxfId="479" priority="1066" stopIfTrue="1" operator="greaterThan">
      <formula>0</formula>
    </cfRule>
  </conditionalFormatting>
  <conditionalFormatting sqref="AM74">
    <cfRule type="cellIs" dxfId="478" priority="1063" stopIfTrue="1" operator="equal">
      <formula>"~"</formula>
    </cfRule>
    <cfRule type="cellIs" dxfId="477" priority="1064" stopIfTrue="1" operator="equal">
      <formula>"sold out"</formula>
    </cfRule>
  </conditionalFormatting>
  <conditionalFormatting sqref="AK74">
    <cfRule type="cellIs" dxfId="476" priority="1062" stopIfTrue="1" operator="greaterThan">
      <formula>0</formula>
    </cfRule>
  </conditionalFormatting>
  <conditionalFormatting sqref="AF74">
    <cfRule type="cellIs" dxfId="475" priority="1061" stopIfTrue="1" operator="greaterThan">
      <formula>0</formula>
    </cfRule>
  </conditionalFormatting>
  <conditionalFormatting sqref="BJ74">
    <cfRule type="cellIs" dxfId="474" priority="1060" stopIfTrue="1" operator="greaterThan">
      <formula>0</formula>
    </cfRule>
  </conditionalFormatting>
  <conditionalFormatting sqref="BC74">
    <cfRule type="cellIs" dxfId="473" priority="1056" stopIfTrue="1" operator="equal">
      <formula>"~"</formula>
    </cfRule>
    <cfRule type="cellIs" dxfId="472" priority="1057" stopIfTrue="1" operator="equal">
      <formula>"sold out"</formula>
    </cfRule>
  </conditionalFormatting>
  <conditionalFormatting sqref="BD74:BI74">
    <cfRule type="cellIs" dxfId="471" priority="1055" stopIfTrue="1" operator="greaterThan">
      <formula>0</formula>
    </cfRule>
  </conditionalFormatting>
  <conditionalFormatting sqref="AD131">
    <cfRule type="cellIs" dxfId="470" priority="1045" stopIfTrue="1" operator="equal">
      <formula>"~"</formula>
    </cfRule>
    <cfRule type="cellIs" dxfId="469" priority="1046" stopIfTrue="1" operator="equal">
      <formula>"sold out"</formula>
    </cfRule>
  </conditionalFormatting>
  <conditionalFormatting sqref="AM131">
    <cfRule type="cellIs" dxfId="468" priority="1039" stopIfTrue="1" operator="equal">
      <formula>"~"</formula>
    </cfRule>
    <cfRule type="cellIs" dxfId="467" priority="1040" stopIfTrue="1" operator="equal">
      <formula>"sold out"</formula>
    </cfRule>
  </conditionalFormatting>
  <conditionalFormatting sqref="AF131 AK131">
    <cfRule type="cellIs" dxfId="466" priority="1038" stopIfTrue="1" operator="greaterThan">
      <formula>0</formula>
    </cfRule>
  </conditionalFormatting>
  <conditionalFormatting sqref="BC131">
    <cfRule type="cellIs" dxfId="465" priority="1034" stopIfTrue="1" operator="equal">
      <formula>"~"</formula>
    </cfRule>
    <cfRule type="cellIs" dxfId="464" priority="1035" stopIfTrue="1" operator="equal">
      <formula>"sold out"</formula>
    </cfRule>
  </conditionalFormatting>
  <conditionalFormatting sqref="BJ202">
    <cfRule type="cellIs" dxfId="463" priority="1033" stopIfTrue="1" operator="greaterThan">
      <formula>0</formula>
    </cfRule>
  </conditionalFormatting>
  <conditionalFormatting sqref="AD202">
    <cfRule type="cellIs" dxfId="462" priority="1031" stopIfTrue="1" operator="equal">
      <formula>"~"</formula>
    </cfRule>
    <cfRule type="cellIs" dxfId="461" priority="1032" stopIfTrue="1" operator="equal">
      <formula>"sold out"</formula>
    </cfRule>
  </conditionalFormatting>
  <conditionalFormatting sqref="AG202:AJ202 BB202">
    <cfRule type="cellIs" dxfId="460" priority="1030" stopIfTrue="1" operator="greaterThan">
      <formula>0</formula>
    </cfRule>
  </conditionalFormatting>
  <conditionalFormatting sqref="AM202">
    <cfRule type="cellIs" dxfId="459" priority="1025" stopIfTrue="1" operator="equal">
      <formula>"~"</formula>
    </cfRule>
    <cfRule type="cellIs" dxfId="458" priority="1026" stopIfTrue="1" operator="equal">
      <formula>"sold out"</formula>
    </cfRule>
  </conditionalFormatting>
  <conditionalFormatting sqref="AF202 AK202">
    <cfRule type="cellIs" dxfId="457" priority="1024" stopIfTrue="1" operator="greaterThan">
      <formula>0</formula>
    </cfRule>
  </conditionalFormatting>
  <conditionalFormatting sqref="BC202">
    <cfRule type="cellIs" dxfId="456" priority="1020" stopIfTrue="1" operator="equal">
      <formula>"~"</formula>
    </cfRule>
    <cfRule type="cellIs" dxfId="455" priority="1021" stopIfTrue="1" operator="equal">
      <formula>"sold out"</formula>
    </cfRule>
  </conditionalFormatting>
  <conditionalFormatting sqref="BC129 AD129 AM129">
    <cfRule type="cellIs" dxfId="454" priority="1018" stopIfTrue="1" operator="equal">
      <formula>"~"</formula>
    </cfRule>
    <cfRule type="cellIs" dxfId="453" priority="1019" stopIfTrue="1" operator="equal">
      <formula>"sold out"</formula>
    </cfRule>
  </conditionalFormatting>
  <conditionalFormatting sqref="BB129 AF129:AK129 BJ129:BJ130">
    <cfRule type="cellIs" dxfId="452" priority="1017" stopIfTrue="1" operator="greaterThan">
      <formula>0</formula>
    </cfRule>
  </conditionalFormatting>
  <conditionalFormatting sqref="AD130 AM130">
    <cfRule type="cellIs" dxfId="451" priority="1015" stopIfTrue="1" operator="equal">
      <formula>"~"</formula>
    </cfRule>
    <cfRule type="cellIs" dxfId="450" priority="1016" stopIfTrue="1" operator="equal">
      <formula>"sold out"</formula>
    </cfRule>
  </conditionalFormatting>
  <conditionalFormatting sqref="AF130:AK130 BB130">
    <cfRule type="cellIs" dxfId="449" priority="1014" stopIfTrue="1" operator="greaterThan">
      <formula>0</formula>
    </cfRule>
  </conditionalFormatting>
  <conditionalFormatting sqref="BC130">
    <cfRule type="cellIs" dxfId="448" priority="1010" stopIfTrue="1" operator="equal">
      <formula>"~"</formula>
    </cfRule>
    <cfRule type="cellIs" dxfId="447" priority="1011" stopIfTrue="1" operator="equal">
      <formula>"sold out"</formula>
    </cfRule>
  </conditionalFormatting>
  <conditionalFormatting sqref="BC128 AD128 AM128">
    <cfRule type="cellIs" dxfId="446" priority="1008" stopIfTrue="1" operator="equal">
      <formula>"~"</formula>
    </cfRule>
    <cfRule type="cellIs" dxfId="445" priority="1009" stopIfTrue="1" operator="equal">
      <formula>"sold out"</formula>
    </cfRule>
  </conditionalFormatting>
  <conditionalFormatting sqref="BB128 AF128:AK128 BJ128">
    <cfRule type="cellIs" dxfId="444" priority="1007" stopIfTrue="1" operator="greaterThan">
      <formula>0</formula>
    </cfRule>
  </conditionalFormatting>
  <conditionalFormatting sqref="BJ311:BJ312 BB311:BB312">
    <cfRule type="cellIs" dxfId="443" priority="956" stopIfTrue="1" operator="greaterThan">
      <formula>0</formula>
    </cfRule>
  </conditionalFormatting>
  <conditionalFormatting sqref="AT311:AT312">
    <cfRule type="cellIs" dxfId="442" priority="955" stopIfTrue="1" operator="greaterThan">
      <formula>0</formula>
    </cfRule>
  </conditionalFormatting>
  <conditionalFormatting sqref="AV311:BA312">
    <cfRule type="cellIs" dxfId="441" priority="953" stopIfTrue="1" operator="greaterThan">
      <formula>0</formula>
    </cfRule>
  </conditionalFormatting>
  <conditionalFormatting sqref="AS311:AS312">
    <cfRule type="cellIs" dxfId="440" priority="952" stopIfTrue="1" operator="greaterThan">
      <formula>0</formula>
    </cfRule>
  </conditionalFormatting>
  <conditionalFormatting sqref="AS311:AT312 AV311:BB312 BJ311:BJ312">
    <cfRule type="cellIs" dxfId="439" priority="951" stopIfTrue="1" operator="greaterThan">
      <formula>0</formula>
    </cfRule>
  </conditionalFormatting>
  <conditionalFormatting sqref="AU311:AU312">
    <cfRule type="cellIs" dxfId="438" priority="948" stopIfTrue="1" operator="equal">
      <formula>"~"</formula>
    </cfRule>
    <cfRule type="cellIs" dxfId="437" priority="949" stopIfTrue="1" operator="equal">
      <formula>"sold out"</formula>
    </cfRule>
  </conditionalFormatting>
  <conditionalFormatting sqref="BC311:BC312">
    <cfRule type="cellIs" dxfId="436" priority="946" stopIfTrue="1" operator="equal">
      <formula>"~"</formula>
    </cfRule>
    <cfRule type="cellIs" dxfId="435" priority="947" stopIfTrue="1" operator="equal">
      <formula>"sold out"</formula>
    </cfRule>
  </conditionalFormatting>
  <conditionalFormatting sqref="BC311:BC312">
    <cfRule type="cellIs" dxfId="434" priority="944" stopIfTrue="1" operator="equal">
      <formula>"~"</formula>
    </cfRule>
    <cfRule type="cellIs" dxfId="433" priority="945" stopIfTrue="1" operator="equal">
      <formula>"sold out"</formula>
    </cfRule>
  </conditionalFormatting>
  <conditionalFormatting sqref="AD10:AD11">
    <cfRule type="cellIs" dxfId="432" priority="877" stopIfTrue="1" operator="equal">
      <formula>"~"</formula>
    </cfRule>
    <cfRule type="cellIs" dxfId="431" priority="878" stopIfTrue="1" operator="equal">
      <formula>"sold out"</formula>
    </cfRule>
  </conditionalFormatting>
  <conditionalFormatting sqref="BD10:BJ11">
    <cfRule type="cellIs" dxfId="430" priority="876" stopIfTrue="1" operator="greaterThan">
      <formula>0</formula>
    </cfRule>
  </conditionalFormatting>
  <conditionalFormatting sqref="AM10:AM11">
    <cfRule type="cellIs" dxfId="429" priority="874" stopIfTrue="1" operator="equal">
      <formula>"~"</formula>
    </cfRule>
    <cfRule type="cellIs" dxfId="428" priority="875" stopIfTrue="1" operator="equal">
      <formula>"sold out"</formula>
    </cfRule>
  </conditionalFormatting>
  <conditionalFormatting sqref="AF10:AK11 BB10:BB11 BD10:BD11 BI10:BJ11">
    <cfRule type="cellIs" dxfId="427" priority="873" stopIfTrue="1" operator="greaterThan">
      <formula>0</formula>
    </cfRule>
  </conditionalFormatting>
  <conditionalFormatting sqref="BC10:BC11">
    <cfRule type="cellIs" dxfId="426" priority="869" stopIfTrue="1" operator="equal">
      <formula>"~"</formula>
    </cfRule>
    <cfRule type="cellIs" dxfId="425" priority="870" stopIfTrue="1" operator="equal">
      <formula>"sold out"</formula>
    </cfRule>
  </conditionalFormatting>
  <conditionalFormatting sqref="AD38:AD39">
    <cfRule type="cellIs" dxfId="424" priority="867" stopIfTrue="1" operator="equal">
      <formula>"~"</formula>
    </cfRule>
    <cfRule type="cellIs" dxfId="423" priority="868" stopIfTrue="1" operator="equal">
      <formula>"sold out"</formula>
    </cfRule>
  </conditionalFormatting>
  <conditionalFormatting sqref="BD38:BJ39 BE36:BG37">
    <cfRule type="cellIs" dxfId="422" priority="866" stopIfTrue="1" operator="greaterThan">
      <formula>0</formula>
    </cfRule>
  </conditionalFormatting>
  <conditionalFormatting sqref="AM38:AM39">
    <cfRule type="cellIs" dxfId="421" priority="864" stopIfTrue="1" operator="equal">
      <formula>"~"</formula>
    </cfRule>
    <cfRule type="cellIs" dxfId="420" priority="865" stopIfTrue="1" operator="equal">
      <formula>"sold out"</formula>
    </cfRule>
  </conditionalFormatting>
  <conditionalFormatting sqref="AF38:AK39 BB38:BB39 BD38:BJ39 BE36:BG37">
    <cfRule type="cellIs" dxfId="419" priority="863" stopIfTrue="1" operator="greaterThan">
      <formula>0</formula>
    </cfRule>
  </conditionalFormatting>
  <conditionalFormatting sqref="BC38:BC39">
    <cfRule type="cellIs" dxfId="418" priority="859" stopIfTrue="1" operator="equal">
      <formula>"~"</formula>
    </cfRule>
    <cfRule type="cellIs" dxfId="417" priority="860" stopIfTrue="1" operator="equal">
      <formula>"sold out"</formula>
    </cfRule>
  </conditionalFormatting>
  <conditionalFormatting sqref="AD43">
    <cfRule type="cellIs" dxfId="416" priority="857" stopIfTrue="1" operator="equal">
      <formula>"~"</formula>
    </cfRule>
    <cfRule type="cellIs" dxfId="415" priority="858" stopIfTrue="1" operator="equal">
      <formula>"sold out"</formula>
    </cfRule>
  </conditionalFormatting>
  <conditionalFormatting sqref="BD43:BJ43 BG44:BG45">
    <cfRule type="cellIs" dxfId="414" priority="856" stopIfTrue="1" operator="greaterThan">
      <formula>0</formula>
    </cfRule>
  </conditionalFormatting>
  <conditionalFormatting sqref="AM43">
    <cfRule type="cellIs" dxfId="413" priority="854" stopIfTrue="1" operator="equal">
      <formula>"~"</formula>
    </cfRule>
    <cfRule type="cellIs" dxfId="412" priority="855" stopIfTrue="1" operator="equal">
      <formula>"sold out"</formula>
    </cfRule>
  </conditionalFormatting>
  <conditionalFormatting sqref="BB43 AG43:AK43 BH43:BJ43 BD43:BF43">
    <cfRule type="cellIs" dxfId="411" priority="853" stopIfTrue="1" operator="greaterThan">
      <formula>0</formula>
    </cfRule>
  </conditionalFormatting>
  <conditionalFormatting sqref="BD48:BJ48">
    <cfRule type="cellIs" dxfId="410" priority="820" stopIfTrue="1" operator="greaterThan">
      <formula>0</formula>
    </cfRule>
  </conditionalFormatting>
  <conditionalFormatting sqref="AF43">
    <cfRule type="cellIs" dxfId="409" priority="849" stopIfTrue="1" operator="greaterThan">
      <formula>0</formula>
    </cfRule>
  </conditionalFormatting>
  <conditionalFormatting sqref="BG43:BG45">
    <cfRule type="cellIs" dxfId="408" priority="848" stopIfTrue="1" operator="greaterThan">
      <formula>0</formula>
    </cfRule>
  </conditionalFormatting>
  <conditionalFormatting sqref="BC68:BC70">
    <cfRule type="cellIs" dxfId="407" priority="799" stopIfTrue="1" operator="equal">
      <formula>"~"</formula>
    </cfRule>
    <cfRule type="cellIs" dxfId="406" priority="800" stopIfTrue="1" operator="equal">
      <formula>"sold out"</formula>
    </cfRule>
  </conditionalFormatting>
  <conditionalFormatting sqref="BC43">
    <cfRule type="cellIs" dxfId="405" priority="844" stopIfTrue="1" operator="equal">
      <formula>"~"</formula>
    </cfRule>
    <cfRule type="cellIs" dxfId="404" priority="845" stopIfTrue="1" operator="equal">
      <formula>"sold out"</formula>
    </cfRule>
  </conditionalFormatting>
  <conditionalFormatting sqref="AD46:AD47">
    <cfRule type="cellIs" dxfId="403" priority="842" stopIfTrue="1" operator="equal">
      <formula>"~"</formula>
    </cfRule>
    <cfRule type="cellIs" dxfId="402" priority="843" stopIfTrue="1" operator="equal">
      <formula>"sold out"</formula>
    </cfRule>
  </conditionalFormatting>
  <conditionalFormatting sqref="BD46:BJ47">
    <cfRule type="cellIs" dxfId="401" priority="841" stopIfTrue="1" operator="greaterThan">
      <formula>0</formula>
    </cfRule>
  </conditionalFormatting>
  <conditionalFormatting sqref="AM47">
    <cfRule type="cellIs" dxfId="400" priority="839" stopIfTrue="1" operator="equal">
      <formula>"~"</formula>
    </cfRule>
    <cfRule type="cellIs" dxfId="399" priority="840" stopIfTrue="1" operator="equal">
      <formula>"sold out"</formula>
    </cfRule>
  </conditionalFormatting>
  <conditionalFormatting sqref="BB47 AG47:AK47 BH47:BJ47 BD47:BF47">
    <cfRule type="cellIs" dxfId="398" priority="838" stopIfTrue="1" operator="greaterThan">
      <formula>0</formula>
    </cfRule>
  </conditionalFormatting>
  <conditionalFormatting sqref="AF70:AK70 AF68:AK68 AG69:AK69 BD68:BJ70">
    <cfRule type="cellIs" dxfId="397" priority="805" stopIfTrue="1" operator="greaterThan">
      <formula>0</formula>
    </cfRule>
  </conditionalFormatting>
  <conditionalFormatting sqref="AF47">
    <cfRule type="cellIs" dxfId="396" priority="834" stopIfTrue="1" operator="greaterThan">
      <formula>0</formula>
    </cfRule>
  </conditionalFormatting>
  <conditionalFormatting sqref="AM46">
    <cfRule type="cellIs" dxfId="395" priority="832" stopIfTrue="1" operator="equal">
      <formula>"~"</formula>
    </cfRule>
    <cfRule type="cellIs" dxfId="394" priority="833" stopIfTrue="1" operator="equal">
      <formula>"sold out"</formula>
    </cfRule>
  </conditionalFormatting>
  <conditionalFormatting sqref="BH46:BJ46 BG46:BG47 BD46:BF46 BB46 AF46:AK46">
    <cfRule type="cellIs" dxfId="393" priority="831" stopIfTrue="1" operator="greaterThan">
      <formula>0</formula>
    </cfRule>
  </conditionalFormatting>
  <conditionalFormatting sqref="BC47">
    <cfRule type="cellIs" dxfId="392" priority="825" stopIfTrue="1" operator="equal">
      <formula>"~"</formula>
    </cfRule>
    <cfRule type="cellIs" dxfId="391" priority="826" stopIfTrue="1" operator="equal">
      <formula>"sold out"</formula>
    </cfRule>
  </conditionalFormatting>
  <conditionalFormatting sqref="BC46">
    <cfRule type="cellIs" dxfId="390" priority="823" stopIfTrue="1" operator="equal">
      <formula>"~"</formula>
    </cfRule>
    <cfRule type="cellIs" dxfId="389" priority="824" stopIfTrue="1" operator="equal">
      <formula>"sold out"</formula>
    </cfRule>
  </conditionalFormatting>
  <conditionalFormatting sqref="AD48">
    <cfRule type="cellIs" dxfId="388" priority="821" stopIfTrue="1" operator="equal">
      <formula>"~"</formula>
    </cfRule>
    <cfRule type="cellIs" dxfId="387" priority="822" stopIfTrue="1" operator="equal">
      <formula>"sold out"</formula>
    </cfRule>
  </conditionalFormatting>
  <conditionalFormatting sqref="AF69">
    <cfRule type="cellIs" dxfId="386" priority="803" stopIfTrue="1" operator="greaterThan">
      <formula>0</formula>
    </cfRule>
  </conditionalFormatting>
  <conditionalFormatting sqref="AM48">
    <cfRule type="cellIs" dxfId="385" priority="818" stopIfTrue="1" operator="equal">
      <formula>"~"</formula>
    </cfRule>
    <cfRule type="cellIs" dxfId="384" priority="819" stopIfTrue="1" operator="equal">
      <formula>"sold out"</formula>
    </cfRule>
  </conditionalFormatting>
  <conditionalFormatting sqref="BB48 AG48:AK48 BH48:BJ48 BD48:BF48">
    <cfRule type="cellIs" dxfId="383" priority="817" stopIfTrue="1" operator="greaterThan">
      <formula>0</formula>
    </cfRule>
  </conditionalFormatting>
  <conditionalFormatting sqref="AF48">
    <cfRule type="cellIs" dxfId="382" priority="813" stopIfTrue="1" operator="greaterThan">
      <formula>0</formula>
    </cfRule>
  </conditionalFormatting>
  <conditionalFormatting sqref="BG48">
    <cfRule type="cellIs" dxfId="381" priority="812" stopIfTrue="1" operator="greaterThan">
      <formula>0</formula>
    </cfRule>
  </conditionalFormatting>
  <conditionalFormatting sqref="BC48">
    <cfRule type="cellIs" dxfId="380" priority="808" stopIfTrue="1" operator="equal">
      <formula>"~"</formula>
    </cfRule>
    <cfRule type="cellIs" dxfId="379" priority="809" stopIfTrue="1" operator="equal">
      <formula>"sold out"</formula>
    </cfRule>
  </conditionalFormatting>
  <conditionalFormatting sqref="AM68:AM70 AD68:AD70">
    <cfRule type="cellIs" dxfId="378" priority="806" stopIfTrue="1" operator="equal">
      <formula>"~"</formula>
    </cfRule>
    <cfRule type="cellIs" dxfId="377" priority="807" stopIfTrue="1" operator="equal">
      <formula>"sold out"</formula>
    </cfRule>
  </conditionalFormatting>
  <conditionalFormatting sqref="BF72:BH72">
    <cfRule type="cellIs" dxfId="376" priority="798" stopIfTrue="1" operator="greaterThan">
      <formula>0</formula>
    </cfRule>
  </conditionalFormatting>
  <conditionalFormatting sqref="AM94 BC94 AD94 AU88:AU91 AU94 AD103 BC103 AM103">
    <cfRule type="cellIs" dxfId="375" priority="796" stopIfTrue="1" operator="equal">
      <formula>"~"</formula>
    </cfRule>
    <cfRule type="cellIs" dxfId="374" priority="797" stopIfTrue="1" operator="equal">
      <formula>"sold out"</formula>
    </cfRule>
  </conditionalFormatting>
  <conditionalFormatting sqref="AF94:AJ94 AV94:AZ94 BD94:BJ94 BD103 BI103:BJ103 BB103 AV88:BA91 AN88:AT91 AN94:AR94 AF103:AK103 AT94 BB94">
    <cfRule type="cellIs" dxfId="373" priority="795" stopIfTrue="1" operator="greaterThan">
      <formula>0</formula>
    </cfRule>
  </conditionalFormatting>
  <conditionalFormatting sqref="BD127:BI127">
    <cfRule type="cellIs" dxfId="372" priority="794" stopIfTrue="1" operator="greaterThan">
      <formula>0</formula>
    </cfRule>
  </conditionalFormatting>
  <conditionalFormatting sqref="BC127 AD127 AM127">
    <cfRule type="cellIs" dxfId="371" priority="792" stopIfTrue="1" operator="equal">
      <formula>"~"</formula>
    </cfRule>
    <cfRule type="cellIs" dxfId="370" priority="793" stopIfTrue="1" operator="equal">
      <formula>"sold out"</formula>
    </cfRule>
  </conditionalFormatting>
  <conditionalFormatting sqref="BB127 AF127:AK127 BJ127">
    <cfRule type="cellIs" dxfId="369" priority="791" stopIfTrue="1" operator="greaterThan">
      <formula>0</formula>
    </cfRule>
  </conditionalFormatting>
  <conditionalFormatting sqref="AD124:AD126">
    <cfRule type="cellIs" dxfId="368" priority="784" stopIfTrue="1" operator="equal">
      <formula>"~"</formula>
    </cfRule>
    <cfRule type="cellIs" dxfId="367" priority="785" stopIfTrue="1" operator="equal">
      <formula>"sold out"</formula>
    </cfRule>
  </conditionalFormatting>
  <conditionalFormatting sqref="BB124:BB126 AG124:AJ126 BD124:BI126">
    <cfRule type="cellIs" dxfId="366" priority="783" stopIfTrue="1" operator="greaterThan">
      <formula>0</formula>
    </cfRule>
  </conditionalFormatting>
  <conditionalFormatting sqref="AM124:AM126">
    <cfRule type="cellIs" dxfId="365" priority="778" stopIfTrue="1" operator="equal">
      <formula>"~"</formula>
    </cfRule>
    <cfRule type="cellIs" dxfId="364" priority="779" stopIfTrue="1" operator="equal">
      <formula>"sold out"</formula>
    </cfRule>
  </conditionalFormatting>
  <conditionalFormatting sqref="AF124:AF126 AK124:AK126">
    <cfRule type="cellIs" dxfId="363" priority="777" stopIfTrue="1" operator="greaterThan">
      <formula>0</formula>
    </cfRule>
  </conditionalFormatting>
  <conditionalFormatting sqref="BC124:BC126">
    <cfRule type="cellIs" dxfId="362" priority="773" stopIfTrue="1" operator="equal">
      <formula>"~"</formula>
    </cfRule>
    <cfRule type="cellIs" dxfId="361" priority="774" stopIfTrue="1" operator="equal">
      <formula>"sold out"</formula>
    </cfRule>
  </conditionalFormatting>
  <conditionalFormatting sqref="AM152 BC152 AD152">
    <cfRule type="cellIs" dxfId="360" priority="757" stopIfTrue="1" operator="equal">
      <formula>"~"</formula>
    </cfRule>
    <cfRule type="cellIs" dxfId="359" priority="758" stopIfTrue="1" operator="equal">
      <formula>"sold out"</formula>
    </cfRule>
  </conditionalFormatting>
  <conditionalFormatting sqref="AF152:AK152 BB152 BJ152">
    <cfRule type="cellIs" dxfId="358" priority="756" stopIfTrue="1" operator="greaterThan">
      <formula>0</formula>
    </cfRule>
  </conditionalFormatting>
  <conditionalFormatting sqref="AM155 BC155 AD155">
    <cfRule type="cellIs" dxfId="357" priority="753" stopIfTrue="1" operator="equal">
      <formula>"~"</formula>
    </cfRule>
    <cfRule type="cellIs" dxfId="356" priority="754" stopIfTrue="1" operator="equal">
      <formula>"sold out"</formula>
    </cfRule>
  </conditionalFormatting>
  <conditionalFormatting sqref="AF155:AK155 BB155 BJ155">
    <cfRule type="cellIs" dxfId="355" priority="752" stopIfTrue="1" operator="greaterThan">
      <formula>0</formula>
    </cfRule>
  </conditionalFormatting>
  <conditionalFormatting sqref="AW152:BA152">
    <cfRule type="cellIs" dxfId="354" priority="749" stopIfTrue="1" operator="greaterThan">
      <formula>0</formula>
    </cfRule>
  </conditionalFormatting>
  <conditionalFormatting sqref="AU152">
    <cfRule type="cellIs" dxfId="353" priority="747" stopIfTrue="1" operator="equal">
      <formula>"~"</formula>
    </cfRule>
    <cfRule type="cellIs" dxfId="352" priority="748" stopIfTrue="1" operator="equal">
      <formula>"sold out"</formula>
    </cfRule>
  </conditionalFormatting>
  <conditionalFormatting sqref="AV152 AN152 AT152">
    <cfRule type="cellIs" dxfId="351" priority="746" stopIfTrue="1" operator="greaterThan">
      <formula>0</formula>
    </cfRule>
  </conditionalFormatting>
  <conditionalFormatting sqref="AK183 AF183">
    <cfRule type="cellIs" dxfId="350" priority="712" stopIfTrue="1" operator="greaterThan">
      <formula>0</formula>
    </cfRule>
  </conditionalFormatting>
  <conditionalFormatting sqref="AK185 AF185">
    <cfRule type="cellIs" dxfId="349" priority="686" stopIfTrue="1" operator="greaterThan">
      <formula>0</formula>
    </cfRule>
  </conditionalFormatting>
  <conditionalFormatting sqref="AK184 AF184 AF195:AF196 AK195:AK196">
    <cfRule type="cellIs" dxfId="348" priority="699" stopIfTrue="1" operator="greaterThan">
      <formula>0</formula>
    </cfRule>
  </conditionalFormatting>
  <conditionalFormatting sqref="AD204 AM204">
    <cfRule type="cellIs" dxfId="347" priority="676" stopIfTrue="1" operator="equal">
      <formula>"~"</formula>
    </cfRule>
    <cfRule type="cellIs" dxfId="346" priority="677" stopIfTrue="1" operator="equal">
      <formula>"sold out"</formula>
    </cfRule>
  </conditionalFormatting>
  <conditionalFormatting sqref="AD183">
    <cfRule type="cellIs" dxfId="345" priority="718" stopIfTrue="1" operator="equal">
      <formula>"~"</formula>
    </cfRule>
    <cfRule type="cellIs" dxfId="344" priority="719" stopIfTrue="1" operator="equal">
      <formula>"sold out"</formula>
    </cfRule>
  </conditionalFormatting>
  <conditionalFormatting sqref="BB183 AG183:AJ183 BD183:BJ183">
    <cfRule type="cellIs" dxfId="343" priority="717" stopIfTrue="1" operator="greaterThan">
      <formula>0</formula>
    </cfRule>
  </conditionalFormatting>
  <conditionalFormatting sqref="AM183">
    <cfRule type="cellIs" dxfId="342" priority="713" stopIfTrue="1" operator="equal">
      <formula>"~"</formula>
    </cfRule>
    <cfRule type="cellIs" dxfId="341" priority="714" stopIfTrue="1" operator="equal">
      <formula>"sold out"</formula>
    </cfRule>
  </conditionalFormatting>
  <conditionalFormatting sqref="BC183">
    <cfRule type="cellIs" dxfId="340" priority="708" stopIfTrue="1" operator="equal">
      <formula>"~"</formula>
    </cfRule>
    <cfRule type="cellIs" dxfId="339" priority="709" stopIfTrue="1" operator="equal">
      <formula>"sold out"</formula>
    </cfRule>
  </conditionalFormatting>
  <conditionalFormatting sqref="AF200:AF201 AK200:AK201">
    <cfRule type="cellIs" dxfId="338" priority="660" stopIfTrue="1" operator="greaterThan">
      <formula>0</formula>
    </cfRule>
  </conditionalFormatting>
  <conditionalFormatting sqref="AD184 AD195:AD196">
    <cfRule type="cellIs" dxfId="337" priority="705" stopIfTrue="1" operator="equal">
      <formula>"~"</formula>
    </cfRule>
    <cfRule type="cellIs" dxfId="336" priority="706" stopIfTrue="1" operator="equal">
      <formula>"sold out"</formula>
    </cfRule>
  </conditionalFormatting>
  <conditionalFormatting sqref="BB184 AG184:AJ184 BD184:BJ184 AG195:AJ196 BB195:BB196 BD195:BJ196">
    <cfRule type="cellIs" dxfId="335" priority="704" stopIfTrue="1" operator="greaterThan">
      <formula>0</formula>
    </cfRule>
  </conditionalFormatting>
  <conditionalFormatting sqref="AM184 AM195:AM196">
    <cfRule type="cellIs" dxfId="334" priority="700" stopIfTrue="1" operator="equal">
      <formula>"~"</formula>
    </cfRule>
    <cfRule type="cellIs" dxfId="333" priority="701" stopIfTrue="1" operator="equal">
      <formula>"sold out"</formula>
    </cfRule>
  </conditionalFormatting>
  <conditionalFormatting sqref="AD200:AD201">
    <cfRule type="cellIs" dxfId="332" priority="667" stopIfTrue="1" operator="equal">
      <formula>"~"</formula>
    </cfRule>
    <cfRule type="cellIs" dxfId="331" priority="668" stopIfTrue="1" operator="equal">
      <formula>"sold out"</formula>
    </cfRule>
  </conditionalFormatting>
  <conditionalFormatting sqref="BC184 BC195:BC196">
    <cfRule type="cellIs" dxfId="330" priority="695" stopIfTrue="1" operator="equal">
      <formula>"~"</formula>
    </cfRule>
    <cfRule type="cellIs" dxfId="329" priority="696" stopIfTrue="1" operator="equal">
      <formula>"sold out"</formula>
    </cfRule>
  </conditionalFormatting>
  <conditionalFormatting sqref="AD185">
    <cfRule type="cellIs" dxfId="328" priority="692" stopIfTrue="1" operator="equal">
      <formula>"~"</formula>
    </cfRule>
    <cfRule type="cellIs" dxfId="327" priority="693" stopIfTrue="1" operator="equal">
      <formula>"sold out"</formula>
    </cfRule>
  </conditionalFormatting>
  <conditionalFormatting sqref="BB185 AG185:AJ185 BD185:BJ185">
    <cfRule type="cellIs" dxfId="326" priority="691" stopIfTrue="1" operator="greaterThan">
      <formula>0</formula>
    </cfRule>
  </conditionalFormatting>
  <conditionalFormatting sqref="AM185">
    <cfRule type="cellIs" dxfId="325" priority="687" stopIfTrue="1" operator="equal">
      <formula>"~"</formula>
    </cfRule>
    <cfRule type="cellIs" dxfId="324" priority="688" stopIfTrue="1" operator="equal">
      <formula>"sold out"</formula>
    </cfRule>
  </conditionalFormatting>
  <conditionalFormatting sqref="BJ200:BJ201">
    <cfRule type="cellIs" dxfId="323" priority="669" stopIfTrue="1" operator="greaterThan">
      <formula>0</formula>
    </cfRule>
  </conditionalFormatting>
  <conditionalFormatting sqref="BC185">
    <cfRule type="cellIs" dxfId="322" priority="682" stopIfTrue="1" operator="equal">
      <formula>"~"</formula>
    </cfRule>
    <cfRule type="cellIs" dxfId="321" priority="683" stopIfTrue="1" operator="equal">
      <formula>"sold out"</formula>
    </cfRule>
  </conditionalFormatting>
  <conditionalFormatting sqref="AD197 BC197 AM197">
    <cfRule type="cellIs" dxfId="320" priority="679" stopIfTrue="1" operator="equal">
      <formula>"~"</formula>
    </cfRule>
    <cfRule type="cellIs" dxfId="319" priority="680" stopIfTrue="1" operator="equal">
      <formula>"sold out"</formula>
    </cfRule>
  </conditionalFormatting>
  <conditionalFormatting sqref="AF197:AK197 BD197:BJ197">
    <cfRule type="cellIs" dxfId="318" priority="678" stopIfTrue="1" operator="greaterThan">
      <formula>0</formula>
    </cfRule>
  </conditionalFormatting>
  <conditionalFormatting sqref="BB204 BD204:BJ204 AF204:AK204">
    <cfRule type="cellIs" dxfId="317" priority="675" stopIfTrue="1" operator="greaterThan">
      <formula>0</formula>
    </cfRule>
  </conditionalFormatting>
  <conditionalFormatting sqref="BC204">
    <cfRule type="cellIs" dxfId="316" priority="671" stopIfTrue="1" operator="equal">
      <formula>"~"</formula>
    </cfRule>
    <cfRule type="cellIs" dxfId="315" priority="672" stopIfTrue="1" operator="equal">
      <formula>"sold out"</formula>
    </cfRule>
  </conditionalFormatting>
  <conditionalFormatting sqref="BD200:BI201">
    <cfRule type="cellIs" dxfId="314" priority="670" stopIfTrue="1" operator="greaterThan">
      <formula>0</formula>
    </cfRule>
  </conditionalFormatting>
  <conditionalFormatting sqref="AG200:AJ201 BB200:BB201">
    <cfRule type="cellIs" dxfId="313" priority="666" stopIfTrue="1" operator="greaterThan">
      <formula>0</formula>
    </cfRule>
  </conditionalFormatting>
  <conditionalFormatting sqref="AM200:AM201">
    <cfRule type="cellIs" dxfId="312" priority="661" stopIfTrue="1" operator="equal">
      <formula>"~"</formula>
    </cfRule>
    <cfRule type="cellIs" dxfId="311" priority="662" stopIfTrue="1" operator="equal">
      <formula>"sold out"</formula>
    </cfRule>
  </conditionalFormatting>
  <conditionalFormatting sqref="BC200:BC201">
    <cfRule type="cellIs" dxfId="310" priority="656" stopIfTrue="1" operator="equal">
      <formula>"~"</formula>
    </cfRule>
    <cfRule type="cellIs" dxfId="309" priority="657" stopIfTrue="1" operator="equal">
      <formula>"sold out"</formula>
    </cfRule>
  </conditionalFormatting>
  <conditionalFormatting sqref="AU248:AU249 AU254">
    <cfRule type="cellIs" dxfId="308" priority="604" stopIfTrue="1" operator="equal">
      <formula>"~"</formula>
    </cfRule>
    <cfRule type="cellIs" dxfId="307" priority="605" stopIfTrue="1" operator="equal">
      <formula>"sold out"</formula>
    </cfRule>
  </conditionalFormatting>
  <conditionalFormatting sqref="AM248:AM249 AD248:AD249 AD254 AM254">
    <cfRule type="cellIs" dxfId="306" priority="607" stopIfTrue="1" operator="equal">
      <formula>"~"</formula>
    </cfRule>
    <cfRule type="cellIs" dxfId="305" priority="608" stopIfTrue="1" operator="equal">
      <formula>"sold out"</formula>
    </cfRule>
  </conditionalFormatting>
  <conditionalFormatting sqref="AN248:AT248 AV248:BB249 AF248:AK249 BD248:BJ249 BD252:BJ253 AF254:AK254 AV254:BB254 AN254:AT254 AN249:AO249 AS249:AT249 BD254:BF254 BH254:BJ254 BG254:BG258">
    <cfRule type="cellIs" dxfId="304" priority="606" stopIfTrue="1" operator="greaterThan">
      <formula>0</formula>
    </cfRule>
  </conditionalFormatting>
  <conditionalFormatting sqref="BC248:BC249 BC252:BC254">
    <cfRule type="cellIs" dxfId="303" priority="602" stopIfTrue="1" operator="equal">
      <formula>"~"</formula>
    </cfRule>
    <cfRule type="cellIs" dxfId="302" priority="603" stopIfTrue="1" operator="equal">
      <formula>"sold out"</formula>
    </cfRule>
  </conditionalFormatting>
  <conditionalFormatting sqref="AD288">
    <cfRule type="cellIs" dxfId="301" priority="567" stopIfTrue="1" operator="equal">
      <formula>"~"</formula>
    </cfRule>
    <cfRule type="cellIs" dxfId="300" priority="568" stopIfTrue="1" operator="equal">
      <formula>"sold out"</formula>
    </cfRule>
  </conditionalFormatting>
  <conditionalFormatting sqref="AG288:AJ288 BB288 BD288:BJ288">
    <cfRule type="cellIs" dxfId="299" priority="566" stopIfTrue="1" operator="greaterThan">
      <formula>0</formula>
    </cfRule>
  </conditionalFormatting>
  <conditionalFormatting sqref="AN288">
    <cfRule type="cellIs" dxfId="298" priority="563" stopIfTrue="1" operator="greaterThan">
      <formula>0</formula>
    </cfRule>
  </conditionalFormatting>
  <conditionalFormatting sqref="BA288">
    <cfRule type="cellIs" dxfId="297" priority="562" stopIfTrue="1" operator="greaterThan">
      <formula>0</formula>
    </cfRule>
  </conditionalFormatting>
  <conditionalFormatting sqref="AM288">
    <cfRule type="cellIs" dxfId="296" priority="560" stopIfTrue="1" operator="equal">
      <formula>"~"</formula>
    </cfRule>
    <cfRule type="cellIs" dxfId="295" priority="561" stopIfTrue="1" operator="equal">
      <formula>"sold out"</formula>
    </cfRule>
  </conditionalFormatting>
  <conditionalFormatting sqref="AF288">
    <cfRule type="cellIs" dxfId="294" priority="559" stopIfTrue="1" operator="greaterThan">
      <formula>0</formula>
    </cfRule>
  </conditionalFormatting>
  <conditionalFormatting sqref="AK288">
    <cfRule type="cellIs" dxfId="293" priority="558" stopIfTrue="1" operator="greaterThan">
      <formula>0</formula>
    </cfRule>
  </conditionalFormatting>
  <conditionalFormatting sqref="BC288">
    <cfRule type="cellIs" dxfId="292" priority="555" stopIfTrue="1" operator="equal">
      <formula>"~"</formula>
    </cfRule>
    <cfRule type="cellIs" dxfId="291" priority="556" stopIfTrue="1" operator="equal">
      <formula>"sold out"</formula>
    </cfRule>
  </conditionalFormatting>
  <conditionalFormatting sqref="AV288">
    <cfRule type="cellIs" dxfId="290" priority="552" stopIfTrue="1" operator="greaterThan">
      <formula>0</formula>
    </cfRule>
  </conditionalFormatting>
  <conditionalFormatting sqref="AU288">
    <cfRule type="cellIs" dxfId="289" priority="550" stopIfTrue="1" operator="equal">
      <formula>"~"</formula>
    </cfRule>
    <cfRule type="cellIs" dxfId="288" priority="551" stopIfTrue="1" operator="equal">
      <formula>"sold out"</formula>
    </cfRule>
  </conditionalFormatting>
  <conditionalFormatting sqref="AT288 AW288:AZ288">
    <cfRule type="cellIs" dxfId="287" priority="554" stopIfTrue="1" operator="greaterThan">
      <formula>0</formula>
    </cfRule>
  </conditionalFormatting>
  <conditionalFormatting sqref="AS288">
    <cfRule type="cellIs" dxfId="286" priority="553" stopIfTrue="1" operator="greaterThan">
      <formula>0</formula>
    </cfRule>
  </conditionalFormatting>
  <conditionalFormatting sqref="AD294:AD298 AM294:AM298 AU294:AU298 BC294:BC298">
    <cfRule type="cellIs" dxfId="285" priority="520" stopIfTrue="1" operator="equal">
      <formula>"~"</formula>
    </cfRule>
    <cfRule type="cellIs" dxfId="284" priority="521" stopIfTrue="1" operator="equal">
      <formula>"sold out"</formula>
    </cfRule>
  </conditionalFormatting>
  <conditionalFormatting sqref="AF294:AK298 BD294:BJ298 AN294:AT298 AV294:BB298 AO299:AR299">
    <cfRule type="cellIs" dxfId="283" priority="519" stopIfTrue="1" operator="greaterThan">
      <formula>0</formula>
    </cfRule>
  </conditionalFormatting>
  <conditionalFormatting sqref="AD4 AU4">
    <cfRule type="cellIs" dxfId="282" priority="504" stopIfTrue="1" operator="equal">
      <formula>"~"</formula>
    </cfRule>
    <cfRule type="cellIs" dxfId="281" priority="505" stopIfTrue="1" operator="equal">
      <formula>"sold out"</formula>
    </cfRule>
  </conditionalFormatting>
  <conditionalFormatting sqref="AV4:BB4 BD4:BJ4 AN4:AT4">
    <cfRule type="cellIs" dxfId="280" priority="503" stopIfTrue="1" operator="greaterThan">
      <formula>0</formula>
    </cfRule>
  </conditionalFormatting>
  <conditionalFormatting sqref="AM4">
    <cfRule type="cellIs" dxfId="279" priority="501" stopIfTrue="1" operator="equal">
      <formula>"~"</formula>
    </cfRule>
    <cfRule type="cellIs" dxfId="278" priority="502" stopIfTrue="1" operator="equal">
      <formula>"sold out"</formula>
    </cfRule>
  </conditionalFormatting>
  <conditionalFormatting sqref="AF4:AK4">
    <cfRule type="cellIs" dxfId="277" priority="500" stopIfTrue="1" operator="greaterThan">
      <formula>0</formula>
    </cfRule>
  </conditionalFormatting>
  <conditionalFormatting sqref="BC4">
    <cfRule type="cellIs" dxfId="276" priority="498" stopIfTrue="1" operator="equal">
      <formula>"~"</formula>
    </cfRule>
    <cfRule type="cellIs" dxfId="275" priority="499" stopIfTrue="1" operator="equal">
      <formula>"sold out"</formula>
    </cfRule>
  </conditionalFormatting>
  <conditionalFormatting sqref="AM5:AM6">
    <cfRule type="cellIs" dxfId="274" priority="486" stopIfTrue="1" operator="equal">
      <formula>"~"</formula>
    </cfRule>
    <cfRule type="cellIs" dxfId="273" priority="487" stopIfTrue="1" operator="equal">
      <formula>"sold out"</formula>
    </cfRule>
  </conditionalFormatting>
  <conditionalFormatting sqref="AF5:AF6 AK5:AK6">
    <cfRule type="cellIs" dxfId="272" priority="485" stopIfTrue="1" operator="greaterThan">
      <formula>0</formula>
    </cfRule>
  </conditionalFormatting>
  <conditionalFormatting sqref="BC5:BC6">
    <cfRule type="cellIs" dxfId="271" priority="483" stopIfTrue="1" operator="equal">
      <formula>"~"</formula>
    </cfRule>
    <cfRule type="cellIs" dxfId="270" priority="484" stopIfTrue="1" operator="equal">
      <formula>"sold out"</formula>
    </cfRule>
  </conditionalFormatting>
  <conditionalFormatting sqref="AD5:AD6 AU5:AU6">
    <cfRule type="cellIs" dxfId="269" priority="491" stopIfTrue="1" operator="equal">
      <formula>"~"</formula>
    </cfRule>
    <cfRule type="cellIs" dxfId="268" priority="492" stopIfTrue="1" operator="equal">
      <formula>"sold out"</formula>
    </cfRule>
  </conditionalFormatting>
  <conditionalFormatting sqref="BD5:BJ6 AN5:AT6 AV5:BA6">
    <cfRule type="cellIs" dxfId="267" priority="490" stopIfTrue="1" operator="greaterThan">
      <formula>0</formula>
    </cfRule>
  </conditionalFormatting>
  <conditionalFormatting sqref="AG5:AJ6 BB5:BB6 BD5:BD6 BI5:BJ6">
    <cfRule type="cellIs" dxfId="266" priority="489" stopIfTrue="1" operator="greaterThan">
      <formula>0</formula>
    </cfRule>
  </conditionalFormatting>
  <conditionalFormatting sqref="AM7:AM8">
    <cfRule type="cellIs" dxfId="265" priority="458" stopIfTrue="1" operator="equal">
      <formula>"~"</formula>
    </cfRule>
    <cfRule type="cellIs" dxfId="264" priority="459" stopIfTrue="1" operator="equal">
      <formula>"sold out"</formula>
    </cfRule>
  </conditionalFormatting>
  <conditionalFormatting sqref="AF7:AF8 AK7:AK8">
    <cfRule type="cellIs" dxfId="263" priority="457" stopIfTrue="1" operator="greaterThan">
      <formula>0</formula>
    </cfRule>
  </conditionalFormatting>
  <conditionalFormatting sqref="BC7:BC8">
    <cfRule type="cellIs" dxfId="262" priority="455" stopIfTrue="1" operator="equal">
      <formula>"~"</formula>
    </cfRule>
    <cfRule type="cellIs" dxfId="261" priority="456" stopIfTrue="1" operator="equal">
      <formula>"sold out"</formula>
    </cfRule>
  </conditionalFormatting>
  <conditionalFormatting sqref="AM9">
    <cfRule type="cellIs" dxfId="260" priority="468" stopIfTrue="1" operator="equal">
      <formula>"~"</formula>
    </cfRule>
    <cfRule type="cellIs" dxfId="259" priority="469" stopIfTrue="1" operator="equal">
      <formula>"sold out"</formula>
    </cfRule>
  </conditionalFormatting>
  <conditionalFormatting sqref="AF9 AK9">
    <cfRule type="cellIs" dxfId="258" priority="467" stopIfTrue="1" operator="greaterThan">
      <formula>0</formula>
    </cfRule>
  </conditionalFormatting>
  <conditionalFormatting sqref="BC9">
    <cfRule type="cellIs" dxfId="257" priority="465" stopIfTrue="1" operator="equal">
      <formula>"~"</formula>
    </cfRule>
    <cfRule type="cellIs" dxfId="256" priority="466" stopIfTrue="1" operator="equal">
      <formula>"sold out"</formula>
    </cfRule>
  </conditionalFormatting>
  <conditionalFormatting sqref="AD9 AU9">
    <cfRule type="cellIs" dxfId="255" priority="473" stopIfTrue="1" operator="equal">
      <formula>"~"</formula>
    </cfRule>
    <cfRule type="cellIs" dxfId="254" priority="474" stopIfTrue="1" operator="equal">
      <formula>"sold out"</formula>
    </cfRule>
  </conditionalFormatting>
  <conditionalFormatting sqref="BD9:BJ9 AN9:AT9 AV9:BA9">
    <cfRule type="cellIs" dxfId="253" priority="472" stopIfTrue="1" operator="greaterThan">
      <formula>0</formula>
    </cfRule>
  </conditionalFormatting>
  <conditionalFormatting sqref="AG9:AJ9 BB9 BD9 BI9:BJ9">
    <cfRule type="cellIs" dxfId="252" priority="471" stopIfTrue="1" operator="greaterThan">
      <formula>0</formula>
    </cfRule>
  </conditionalFormatting>
  <conditionalFormatting sqref="AD7:AD8 AU7:AU8">
    <cfRule type="cellIs" dxfId="251" priority="463" stopIfTrue="1" operator="equal">
      <formula>"~"</formula>
    </cfRule>
    <cfRule type="cellIs" dxfId="250" priority="464" stopIfTrue="1" operator="equal">
      <formula>"sold out"</formula>
    </cfRule>
  </conditionalFormatting>
  <conditionalFormatting sqref="BD7:BJ8 AN7:AT8 AV7:BA8">
    <cfRule type="cellIs" dxfId="249" priority="462" stopIfTrue="1" operator="greaterThan">
      <formula>0</formula>
    </cfRule>
  </conditionalFormatting>
  <conditionalFormatting sqref="AG7:AJ8 BB7:BB8 BD7:BD8 BI7:BJ8">
    <cfRule type="cellIs" dxfId="248" priority="461" stopIfTrue="1" operator="greaterThan">
      <formula>0</formula>
    </cfRule>
  </conditionalFormatting>
  <conditionalFormatting sqref="AM24:AM26 BC24:BC26 AU24:AU26 AD24:AD26">
    <cfRule type="cellIs" dxfId="247" priority="453" stopIfTrue="1" operator="equal">
      <formula>"~"</formula>
    </cfRule>
    <cfRule type="cellIs" dxfId="246" priority="454" stopIfTrue="1" operator="equal">
      <formula>"sold out"</formula>
    </cfRule>
  </conditionalFormatting>
  <conditionalFormatting sqref="AN24:AT26 AV24:BA26 BI24:BJ26">
    <cfRule type="cellIs" dxfId="245" priority="452" stopIfTrue="1" operator="greaterThan">
      <formula>0</formula>
    </cfRule>
  </conditionalFormatting>
  <conditionalFormatting sqref="AM27:AM30 BC27:BC30 AU27:AU30 AD27:AD30">
    <cfRule type="cellIs" dxfId="244" priority="450" stopIfTrue="1" operator="equal">
      <formula>"~"</formula>
    </cfRule>
    <cfRule type="cellIs" dxfId="243" priority="451" stopIfTrue="1" operator="equal">
      <formula>"sold out"</formula>
    </cfRule>
  </conditionalFormatting>
  <conditionalFormatting sqref="AN27:AT30 AV27:BA30 BI27:BJ30 AQ31:AR31">
    <cfRule type="cellIs" dxfId="242" priority="449" stopIfTrue="1" operator="greaterThan">
      <formula>0</formula>
    </cfRule>
  </conditionalFormatting>
  <conditionalFormatting sqref="AM31:AM33 BC31:BC33 AU31:AU33 AD31:AD33">
    <cfRule type="cellIs" dxfId="241" priority="447" stopIfTrue="1" operator="equal">
      <formula>"~"</formula>
    </cfRule>
    <cfRule type="cellIs" dxfId="240" priority="448" stopIfTrue="1" operator="equal">
      <formula>"sold out"</formula>
    </cfRule>
  </conditionalFormatting>
  <conditionalFormatting sqref="AN32:AT33 AV31:BA33 BI31:BJ33 AN31:AP31 AS31:AT31">
    <cfRule type="cellIs" dxfId="239" priority="446" stopIfTrue="1" operator="greaterThan">
      <formula>0</formula>
    </cfRule>
  </conditionalFormatting>
  <conditionalFormatting sqref="AM36:AM37 BC36:BC37 AU36:AU37 AD36:AD37">
    <cfRule type="cellIs" dxfId="238" priority="444" stopIfTrue="1" operator="equal">
      <formula>"~"</formula>
    </cfRule>
    <cfRule type="cellIs" dxfId="237" priority="445" stopIfTrue="1" operator="equal">
      <formula>"sold out"</formula>
    </cfRule>
  </conditionalFormatting>
  <conditionalFormatting sqref="AN36:AT37 AV36:BA37 BD36:BD37 BH36:BJ37">
    <cfRule type="cellIs" dxfId="236" priority="443" stopIfTrue="1" operator="greaterThan">
      <formula>0</formula>
    </cfRule>
  </conditionalFormatting>
  <conditionalFormatting sqref="AD53 AM53 AU53">
    <cfRule type="cellIs" dxfId="235" priority="441" stopIfTrue="1" operator="equal">
      <formula>"~"</formula>
    </cfRule>
    <cfRule type="cellIs" dxfId="234" priority="442" stopIfTrue="1" operator="equal">
      <formula>"sold out"</formula>
    </cfRule>
  </conditionalFormatting>
  <conditionalFormatting sqref="AF53:AK53 BD53:BJ53 AN53:AT53 AV53:BB53 AO54:AR60">
    <cfRule type="cellIs" dxfId="233" priority="440" stopIfTrue="1" operator="greaterThan">
      <formula>0</formula>
    </cfRule>
  </conditionalFormatting>
  <conditionalFormatting sqref="BC53">
    <cfRule type="cellIs" dxfId="232" priority="438" stopIfTrue="1" operator="equal">
      <formula>"~"</formula>
    </cfRule>
    <cfRule type="cellIs" dxfId="231" priority="439" stopIfTrue="1" operator="equal">
      <formula>"sold out"</formula>
    </cfRule>
  </conditionalFormatting>
  <conditionalFormatting sqref="AF22:AK33">
    <cfRule type="cellIs" dxfId="230" priority="437" stopIfTrue="1" operator="greaterThan">
      <formula>0</formula>
    </cfRule>
  </conditionalFormatting>
  <conditionalFormatting sqref="BC92:BC93 AD92:AD93">
    <cfRule type="cellIs" dxfId="229" priority="435" stopIfTrue="1" operator="equal">
      <formula>"~"</formula>
    </cfRule>
    <cfRule type="cellIs" dxfId="228" priority="436" stopIfTrue="1" operator="equal">
      <formula>"sold out"</formula>
    </cfRule>
  </conditionalFormatting>
  <conditionalFormatting sqref="AF92:AJ93 BB92:BB93 BD92:BJ93">
    <cfRule type="cellIs" dxfId="227" priority="434" stopIfTrue="1" operator="greaterThan">
      <formula>0</formula>
    </cfRule>
  </conditionalFormatting>
  <conditionalFormatting sqref="AU92:AU93">
    <cfRule type="cellIs" dxfId="226" priority="432" stopIfTrue="1" operator="equal">
      <formula>"~"</formula>
    </cfRule>
    <cfRule type="cellIs" dxfId="225" priority="433" stopIfTrue="1" operator="equal">
      <formula>"sold out"</formula>
    </cfRule>
  </conditionalFormatting>
  <conditionalFormatting sqref="AN92:AT93 AV92:BA93 AK92:AK95 AS94:AS95 BA94:BA95">
    <cfRule type="cellIs" dxfId="224" priority="431" stopIfTrue="1" operator="greaterThan">
      <formula>0</formula>
    </cfRule>
  </conditionalFormatting>
  <conditionalFormatting sqref="AM92:AM93">
    <cfRule type="cellIs" dxfId="223" priority="429" stopIfTrue="1" operator="equal">
      <formula>"~"</formula>
    </cfRule>
    <cfRule type="cellIs" dxfId="222" priority="430" stopIfTrue="1" operator="equal">
      <formula>"sold out"</formula>
    </cfRule>
  </conditionalFormatting>
  <conditionalFormatting sqref="AM95 BC95 AD95 AU95">
    <cfRule type="cellIs" dxfId="221" priority="426" stopIfTrue="1" operator="equal">
      <formula>"~"</formula>
    </cfRule>
    <cfRule type="cellIs" dxfId="220" priority="427" stopIfTrue="1" operator="equal">
      <formula>"sold out"</formula>
    </cfRule>
  </conditionalFormatting>
  <conditionalFormatting sqref="AF95:AJ95 AV95:AZ95 BD95:BJ95 AN95:AR95 AT95 BB95">
    <cfRule type="cellIs" dxfId="219" priority="425" stopIfTrue="1" operator="greaterThan">
      <formula>0</formula>
    </cfRule>
  </conditionalFormatting>
  <conditionalFormatting sqref="AK96:AK98 AS96:AS98 BA96:BA98">
    <cfRule type="cellIs" dxfId="218" priority="423" stopIfTrue="1" operator="greaterThan">
      <formula>0</formula>
    </cfRule>
  </conditionalFormatting>
  <conditionalFormatting sqref="AM96:AM98 BC96:BC98 AD96:AD98 AU96:AU98">
    <cfRule type="cellIs" dxfId="217" priority="421" stopIfTrue="1" operator="equal">
      <formula>"~"</formula>
    </cfRule>
    <cfRule type="cellIs" dxfId="216" priority="422" stopIfTrue="1" operator="equal">
      <formula>"sold out"</formula>
    </cfRule>
  </conditionalFormatting>
  <conditionalFormatting sqref="AF96:AJ98 AV96:AZ98 BD96:BJ98 AN96:AR98 AT96:AT98 BB96:BB98">
    <cfRule type="cellIs" dxfId="215" priority="420" stopIfTrue="1" operator="greaterThan">
      <formula>0</formula>
    </cfRule>
  </conditionalFormatting>
  <conditionalFormatting sqref="AU119">
    <cfRule type="cellIs" dxfId="214" priority="417" stopIfTrue="1" operator="equal">
      <formula>"~"</formula>
    </cfRule>
    <cfRule type="cellIs" dxfId="213" priority="418" stopIfTrue="1" operator="equal">
      <formula>"sold out"</formula>
    </cfRule>
  </conditionalFormatting>
  <conditionalFormatting sqref="AN119:AT119 BD119:BI119 AV119:BA119">
    <cfRule type="cellIs" dxfId="212" priority="416" stopIfTrue="1" operator="greaterThan">
      <formula>0</formula>
    </cfRule>
  </conditionalFormatting>
  <conditionalFormatting sqref="BC119 AM119 AD119">
    <cfRule type="cellIs" dxfId="211" priority="414" stopIfTrue="1" operator="equal">
      <formula>"~"</formula>
    </cfRule>
    <cfRule type="cellIs" dxfId="210" priority="415" stopIfTrue="1" operator="equal">
      <formula>"sold out"</formula>
    </cfRule>
  </conditionalFormatting>
  <conditionalFormatting sqref="AF119:AK119 BB119 BJ119">
    <cfRule type="cellIs" dxfId="209" priority="413" stopIfTrue="1" operator="greaterThan">
      <formula>0</formula>
    </cfRule>
  </conditionalFormatting>
  <conditionalFormatting sqref="AM134 AU134 AD134">
    <cfRule type="cellIs" dxfId="208" priority="411" stopIfTrue="1" operator="equal">
      <formula>"~"</formula>
    </cfRule>
    <cfRule type="cellIs" dxfId="207" priority="412" stopIfTrue="1" operator="equal">
      <formula>"sold out"</formula>
    </cfRule>
  </conditionalFormatting>
  <conditionalFormatting sqref="AF134:AK134 AN134:AT134 BD134:BJ134 AV134:BB134">
    <cfRule type="cellIs" dxfId="206" priority="410" stopIfTrue="1" operator="greaterThan">
      <formula>0</formula>
    </cfRule>
  </conditionalFormatting>
  <conditionalFormatting sqref="BC134">
    <cfRule type="cellIs" dxfId="205" priority="408" stopIfTrue="1" operator="equal">
      <formula>"~"</formula>
    </cfRule>
    <cfRule type="cellIs" dxfId="204" priority="409" stopIfTrue="1" operator="equal">
      <formula>"sold out"</formula>
    </cfRule>
  </conditionalFormatting>
  <conditionalFormatting sqref="AU150:AU151 AD150:AD151 AM150:AM151 BC150:BC151">
    <cfRule type="cellIs" dxfId="203" priority="392" stopIfTrue="1" operator="equal">
      <formula>"~"</formula>
    </cfRule>
    <cfRule type="cellIs" dxfId="202" priority="393" stopIfTrue="1" operator="equal">
      <formula>"sold out"</formula>
    </cfRule>
  </conditionalFormatting>
  <conditionalFormatting sqref="AN150:AT151 AV150:BB151 BD150:BJ151 AF150:AK151 BD152:BI164">
    <cfRule type="cellIs" dxfId="201" priority="391" stopIfTrue="1" operator="greaterThan">
      <formula>0</formula>
    </cfRule>
  </conditionalFormatting>
  <conditionalFormatting sqref="AU156">
    <cfRule type="cellIs" dxfId="200" priority="389" stopIfTrue="1" operator="equal">
      <formula>"~"</formula>
    </cfRule>
    <cfRule type="cellIs" dxfId="199" priority="390" stopIfTrue="1" operator="equal">
      <formula>"sold out"</formula>
    </cfRule>
  </conditionalFormatting>
  <conditionalFormatting sqref="BJ156 AV156:BA156 AN156 AT156">
    <cfRule type="cellIs" dxfId="198" priority="388" stopIfTrue="1" operator="greaterThan">
      <formula>0</formula>
    </cfRule>
  </conditionalFormatting>
  <conditionalFormatting sqref="BJ156">
    <cfRule type="cellIs" dxfId="197" priority="387" stopIfTrue="1" operator="greaterThan">
      <formula>0</formula>
    </cfRule>
  </conditionalFormatting>
  <conditionalFormatting sqref="AM156 AD156">
    <cfRule type="cellIs" dxfId="196" priority="385" stopIfTrue="1" operator="equal">
      <formula>"~"</formula>
    </cfRule>
    <cfRule type="cellIs" dxfId="195" priority="386" stopIfTrue="1" operator="equal">
      <formula>"sold out"</formula>
    </cfRule>
  </conditionalFormatting>
  <conditionalFormatting sqref="AF156:AK156 BB156">
    <cfRule type="cellIs" dxfId="194" priority="384" stopIfTrue="1" operator="greaterThan">
      <formula>0</formula>
    </cfRule>
  </conditionalFormatting>
  <conditionalFormatting sqref="BC156">
    <cfRule type="cellIs" dxfId="193" priority="382" stopIfTrue="1" operator="equal">
      <formula>"~"</formula>
    </cfRule>
    <cfRule type="cellIs" dxfId="192" priority="383" stopIfTrue="1" operator="equal">
      <formula>"sold out"</formula>
    </cfRule>
  </conditionalFormatting>
  <conditionalFormatting sqref="BC181 AM181 AD181 AU181">
    <cfRule type="cellIs" dxfId="191" priority="380" stopIfTrue="1" operator="equal">
      <formula>"~"</formula>
    </cfRule>
    <cfRule type="cellIs" dxfId="190" priority="381" stopIfTrue="1" operator="equal">
      <formula>"sold out"</formula>
    </cfRule>
  </conditionalFormatting>
  <conditionalFormatting sqref="BD181:BJ181 AF181:AK181 AV181:BB181 AN181 AR181:AT181">
    <cfRule type="cellIs" dxfId="189" priority="379" stopIfTrue="1" operator="greaterThan">
      <formula>0</formula>
    </cfRule>
  </conditionalFormatting>
  <conditionalFormatting sqref="BC182 AM182 AD182 AU182">
    <cfRule type="cellIs" dxfId="188" priority="377" stopIfTrue="1" operator="equal">
      <formula>"~"</formula>
    </cfRule>
    <cfRule type="cellIs" dxfId="187" priority="378" stopIfTrue="1" operator="equal">
      <formula>"sold out"</formula>
    </cfRule>
  </conditionalFormatting>
  <conditionalFormatting sqref="BD182:BJ182 AF182:AK182 AV182:BB182 AN182 AR182:AT182">
    <cfRule type="cellIs" dxfId="186" priority="376" stopIfTrue="1" operator="greaterThan">
      <formula>0</formula>
    </cfRule>
  </conditionalFormatting>
  <conditionalFormatting sqref="AP249:AR250">
    <cfRule type="cellIs" dxfId="185" priority="375" stopIfTrue="1" operator="greaterThan">
      <formula>0</formula>
    </cfRule>
  </conditionalFormatting>
  <conditionalFormatting sqref="AM252:AM253 AU252:AU253 AD252:AD253">
    <cfRule type="cellIs" dxfId="184" priority="373" stopIfTrue="1" operator="equal">
      <formula>"~"</formula>
    </cfRule>
    <cfRule type="cellIs" dxfId="183" priority="374" stopIfTrue="1" operator="equal">
      <formula>"sold out"</formula>
    </cfRule>
  </conditionalFormatting>
  <conditionalFormatting sqref="AV252:BB253 AF252:AK253 AN252:AO253 AS252:AT253">
    <cfRule type="cellIs" dxfId="182" priority="372" stopIfTrue="1" operator="greaterThan">
      <formula>0</formula>
    </cfRule>
  </conditionalFormatting>
  <conditionalFormatting sqref="AP252:AR253">
    <cfRule type="cellIs" dxfId="181" priority="371" stopIfTrue="1" operator="greaterThan">
      <formula>0</formula>
    </cfRule>
  </conditionalFormatting>
  <conditionalFormatting sqref="AU256:AU258">
    <cfRule type="cellIs" dxfId="180" priority="366" stopIfTrue="1" operator="equal">
      <formula>"~"</formula>
    </cfRule>
    <cfRule type="cellIs" dxfId="179" priority="367" stopIfTrue="1" operator="equal">
      <formula>"sold out"</formula>
    </cfRule>
  </conditionalFormatting>
  <conditionalFormatting sqref="AD256:AD258 AM256:AM258">
    <cfRule type="cellIs" dxfId="178" priority="369" stopIfTrue="1" operator="equal">
      <formula>"~"</formula>
    </cfRule>
    <cfRule type="cellIs" dxfId="177" priority="370" stopIfTrue="1" operator="equal">
      <formula>"sold out"</formula>
    </cfRule>
  </conditionalFormatting>
  <conditionalFormatting sqref="BD255:BF258 AF256:AK258 AV256:BB258 AN256:AT258 BH255:BJ258">
    <cfRule type="cellIs" dxfId="176" priority="368" stopIfTrue="1" operator="greaterThan">
      <formula>0</formula>
    </cfRule>
  </conditionalFormatting>
  <conditionalFormatting sqref="BC255:BC258">
    <cfRule type="cellIs" dxfId="175" priority="364" stopIfTrue="1" operator="equal">
      <formula>"~"</formula>
    </cfRule>
    <cfRule type="cellIs" dxfId="174" priority="365" stopIfTrue="1" operator="equal">
      <formula>"sold out"</formula>
    </cfRule>
  </conditionalFormatting>
  <conditionalFormatting sqref="AM255 AU255 AD255">
    <cfRule type="cellIs" dxfId="173" priority="361" stopIfTrue="1" operator="equal">
      <formula>"~"</formula>
    </cfRule>
    <cfRule type="cellIs" dxfId="172" priority="362" stopIfTrue="1" operator="equal">
      <formula>"sold out"</formula>
    </cfRule>
  </conditionalFormatting>
  <conditionalFormatting sqref="AV255:BB255 AF255:AK255 AN255:AO255 AS255:AT255">
    <cfRule type="cellIs" dxfId="171" priority="360" stopIfTrue="1" operator="greaterThan">
      <formula>0</formula>
    </cfRule>
  </conditionalFormatting>
  <conditionalFormatting sqref="AP255:AR255">
    <cfRule type="cellIs" dxfId="170" priority="359" stopIfTrue="1" operator="greaterThan">
      <formula>0</formula>
    </cfRule>
  </conditionalFormatting>
  <conditionalFormatting sqref="BG259">
    <cfRule type="cellIs" dxfId="169" priority="358" stopIfTrue="1" operator="greaterThan">
      <formula>0</formula>
    </cfRule>
  </conditionalFormatting>
  <conditionalFormatting sqref="AU259">
    <cfRule type="cellIs" dxfId="168" priority="353" stopIfTrue="1" operator="equal">
      <formula>"~"</formula>
    </cfRule>
    <cfRule type="cellIs" dxfId="167" priority="354" stopIfTrue="1" operator="equal">
      <formula>"sold out"</formula>
    </cfRule>
  </conditionalFormatting>
  <conditionalFormatting sqref="AD259 AM259">
    <cfRule type="cellIs" dxfId="166" priority="356" stopIfTrue="1" operator="equal">
      <formula>"~"</formula>
    </cfRule>
    <cfRule type="cellIs" dxfId="165" priority="357" stopIfTrue="1" operator="equal">
      <formula>"sold out"</formula>
    </cfRule>
  </conditionalFormatting>
  <conditionalFormatting sqref="BD259:BF259 AF259:AK259 AV259:BB259 AN259:AT259 BH259:BJ259">
    <cfRule type="cellIs" dxfId="164" priority="355" stopIfTrue="1" operator="greaterThan">
      <formula>0</formula>
    </cfRule>
  </conditionalFormatting>
  <conditionalFormatting sqref="BC259">
    <cfRule type="cellIs" dxfId="163" priority="351" stopIfTrue="1" operator="equal">
      <formula>"~"</formula>
    </cfRule>
    <cfRule type="cellIs" dxfId="162" priority="352" stopIfTrue="1" operator="equal">
      <formula>"sold out"</formula>
    </cfRule>
  </conditionalFormatting>
  <conditionalFormatting sqref="BG260:BG261">
    <cfRule type="cellIs" dxfId="161" priority="350" stopIfTrue="1" operator="greaterThan">
      <formula>0</formula>
    </cfRule>
  </conditionalFormatting>
  <conditionalFormatting sqref="AU260:AU261">
    <cfRule type="cellIs" dxfId="160" priority="345" stopIfTrue="1" operator="equal">
      <formula>"~"</formula>
    </cfRule>
    <cfRule type="cellIs" dxfId="159" priority="346" stopIfTrue="1" operator="equal">
      <formula>"sold out"</formula>
    </cfRule>
  </conditionalFormatting>
  <conditionalFormatting sqref="AD260:AD261 AM260:AM261">
    <cfRule type="cellIs" dxfId="158" priority="348" stopIfTrue="1" operator="equal">
      <formula>"~"</formula>
    </cfRule>
    <cfRule type="cellIs" dxfId="157" priority="349" stopIfTrue="1" operator="equal">
      <formula>"sold out"</formula>
    </cfRule>
  </conditionalFormatting>
  <conditionalFormatting sqref="BD260:BF261 AF260:AK261 AV260:BB261 AN260:AT261 BH260:BJ261">
    <cfRule type="cellIs" dxfId="156" priority="347" stopIfTrue="1" operator="greaterThan">
      <formula>0</formula>
    </cfRule>
  </conditionalFormatting>
  <conditionalFormatting sqref="BC260:BC261">
    <cfRule type="cellIs" dxfId="155" priority="343" stopIfTrue="1" operator="equal">
      <formula>"~"</formula>
    </cfRule>
    <cfRule type="cellIs" dxfId="154" priority="344" stopIfTrue="1" operator="equal">
      <formula>"sold out"</formula>
    </cfRule>
  </conditionalFormatting>
  <conditionalFormatting sqref="AU278:AU279">
    <cfRule type="cellIs" dxfId="153" priority="337" stopIfTrue="1" operator="equal">
      <formula>"~"</formula>
    </cfRule>
    <cfRule type="cellIs" dxfId="152" priority="338" stopIfTrue="1" operator="equal">
      <formula>"sold out"</formula>
    </cfRule>
  </conditionalFormatting>
  <conditionalFormatting sqref="AD278:AD279 AM278:AM279">
    <cfRule type="cellIs" dxfId="151" priority="340" stopIfTrue="1" operator="equal">
      <formula>"~"</formula>
    </cfRule>
    <cfRule type="cellIs" dxfId="150" priority="341" stopIfTrue="1" operator="equal">
      <formula>"sold out"</formula>
    </cfRule>
  </conditionalFormatting>
  <conditionalFormatting sqref="AF278:AK279 AV278:BB279 AN278:AT279">
    <cfRule type="cellIs" dxfId="149" priority="339" stopIfTrue="1" operator="greaterThan">
      <formula>0</formula>
    </cfRule>
  </conditionalFormatting>
  <conditionalFormatting sqref="AD299">
    <cfRule type="cellIs" dxfId="148" priority="334" stopIfTrue="1" operator="equal">
      <formula>"~"</formula>
    </cfRule>
    <cfRule type="cellIs" dxfId="147" priority="335" stopIfTrue="1" operator="equal">
      <formula>"sold out"</formula>
    </cfRule>
  </conditionalFormatting>
  <conditionalFormatting sqref="BB299 BD299:BI299">
    <cfRule type="cellIs" dxfId="146" priority="333" stopIfTrue="1" operator="greaterThan">
      <formula>0</formula>
    </cfRule>
  </conditionalFormatting>
  <conditionalFormatting sqref="AT299">
    <cfRule type="cellIs" dxfId="145" priority="332" stopIfTrue="1" operator="greaterThan">
      <formula>0</formula>
    </cfRule>
  </conditionalFormatting>
  <conditionalFormatting sqref="AN299">
    <cfRule type="cellIs" dxfId="144" priority="330" stopIfTrue="1" operator="greaterThan">
      <formula>0</formula>
    </cfRule>
  </conditionalFormatting>
  <conditionalFormatting sqref="AV299:BA299">
    <cfRule type="cellIs" dxfId="143" priority="329" stopIfTrue="1" operator="greaterThan">
      <formula>0</formula>
    </cfRule>
  </conditionalFormatting>
  <conditionalFormatting sqref="AM299">
    <cfRule type="cellIs" dxfId="142" priority="327" stopIfTrue="1" operator="equal">
      <formula>"~"</formula>
    </cfRule>
    <cfRule type="cellIs" dxfId="141" priority="328" stopIfTrue="1" operator="equal">
      <formula>"sold out"</formula>
    </cfRule>
  </conditionalFormatting>
  <conditionalFormatting sqref="AF299:AK299">
    <cfRule type="cellIs" dxfId="140" priority="326" stopIfTrue="1" operator="greaterThan">
      <formula>0</formula>
    </cfRule>
  </conditionalFormatting>
  <conditionalFormatting sqref="AS299">
    <cfRule type="cellIs" dxfId="139" priority="325" stopIfTrue="1" operator="greaterThan">
      <formula>0</formula>
    </cfRule>
  </conditionalFormatting>
  <conditionalFormatting sqref="AS299:AT299 AV299:BB299 BJ299">
    <cfRule type="cellIs" dxfId="138" priority="324" stopIfTrue="1" operator="greaterThan">
      <formula>0</formula>
    </cfRule>
  </conditionalFormatting>
  <conditionalFormatting sqref="AU299">
    <cfRule type="cellIs" dxfId="137" priority="321" stopIfTrue="1" operator="equal">
      <formula>"~"</formula>
    </cfRule>
    <cfRule type="cellIs" dxfId="136" priority="322" stopIfTrue="1" operator="equal">
      <formula>"sold out"</formula>
    </cfRule>
  </conditionalFormatting>
  <conditionalFormatting sqref="BC299">
    <cfRule type="cellIs" dxfId="135" priority="319" stopIfTrue="1" operator="equal">
      <formula>"~"</formula>
    </cfRule>
    <cfRule type="cellIs" dxfId="134" priority="320" stopIfTrue="1" operator="equal">
      <formula>"sold out"</formula>
    </cfRule>
  </conditionalFormatting>
  <conditionalFormatting sqref="BC299">
    <cfRule type="cellIs" dxfId="133" priority="317" stopIfTrue="1" operator="equal">
      <formula>"~"</formula>
    </cfRule>
    <cfRule type="cellIs" dxfId="132" priority="318" stopIfTrue="1" operator="equal">
      <formula>"sold out"</formula>
    </cfRule>
  </conditionalFormatting>
  <conditionalFormatting sqref="AS300:AT300 AV300:BB300 BJ300">
    <cfRule type="cellIs" dxfId="131" priority="263" stopIfTrue="1" operator="greaterThan">
      <formula>0</formula>
    </cfRule>
  </conditionalFormatting>
  <conditionalFormatting sqref="AO300">
    <cfRule type="cellIs" dxfId="130" priority="275" stopIfTrue="1" operator="greaterThan">
      <formula>0</formula>
    </cfRule>
  </conditionalFormatting>
  <conditionalFormatting sqref="AD300">
    <cfRule type="cellIs" dxfId="129" priority="273" stopIfTrue="1" operator="equal">
      <formula>"~"</formula>
    </cfRule>
    <cfRule type="cellIs" dxfId="128" priority="274" stopIfTrue="1" operator="equal">
      <formula>"sold out"</formula>
    </cfRule>
  </conditionalFormatting>
  <conditionalFormatting sqref="BB300 BD300:BI300">
    <cfRule type="cellIs" dxfId="127" priority="272" stopIfTrue="1" operator="greaterThan">
      <formula>0</formula>
    </cfRule>
  </conditionalFormatting>
  <conditionalFormatting sqref="AT300">
    <cfRule type="cellIs" dxfId="126" priority="271" stopIfTrue="1" operator="greaterThan">
      <formula>0</formula>
    </cfRule>
  </conditionalFormatting>
  <conditionalFormatting sqref="AN300">
    <cfRule type="cellIs" dxfId="125" priority="269" stopIfTrue="1" operator="greaterThan">
      <formula>0</formula>
    </cfRule>
  </conditionalFormatting>
  <conditionalFormatting sqref="AV300:BA300">
    <cfRule type="cellIs" dxfId="124" priority="268" stopIfTrue="1" operator="greaterThan">
      <formula>0</formula>
    </cfRule>
  </conditionalFormatting>
  <conditionalFormatting sqref="AM300">
    <cfRule type="cellIs" dxfId="123" priority="266" stopIfTrue="1" operator="equal">
      <formula>"~"</formula>
    </cfRule>
    <cfRule type="cellIs" dxfId="122" priority="267" stopIfTrue="1" operator="equal">
      <formula>"sold out"</formula>
    </cfRule>
  </conditionalFormatting>
  <conditionalFormatting sqref="AF300:AK300">
    <cfRule type="cellIs" dxfId="121" priority="265" stopIfTrue="1" operator="greaterThan">
      <formula>0</formula>
    </cfRule>
  </conditionalFormatting>
  <conditionalFormatting sqref="AS300">
    <cfRule type="cellIs" dxfId="120" priority="264" stopIfTrue="1" operator="greaterThan">
      <formula>0</formula>
    </cfRule>
  </conditionalFormatting>
  <conditionalFormatting sqref="AU300">
    <cfRule type="cellIs" dxfId="119" priority="261" stopIfTrue="1" operator="equal">
      <formula>"~"</formula>
    </cfRule>
    <cfRule type="cellIs" dxfId="118" priority="262" stopIfTrue="1" operator="equal">
      <formula>"sold out"</formula>
    </cfRule>
  </conditionalFormatting>
  <conditionalFormatting sqref="BC300">
    <cfRule type="cellIs" dxfId="117" priority="259" stopIfTrue="1" operator="equal">
      <formula>"~"</formula>
    </cfRule>
    <cfRule type="cellIs" dxfId="116" priority="260" stopIfTrue="1" operator="equal">
      <formula>"sold out"</formula>
    </cfRule>
  </conditionalFormatting>
  <conditionalFormatting sqref="BC300">
    <cfRule type="cellIs" dxfId="115" priority="257" stopIfTrue="1" operator="equal">
      <formula>"~"</formula>
    </cfRule>
    <cfRule type="cellIs" dxfId="114" priority="258" stopIfTrue="1" operator="equal">
      <formula>"sold out"</formula>
    </cfRule>
  </conditionalFormatting>
  <conditionalFormatting sqref="AS301:AT301 AV301:BB301 BJ301">
    <cfRule type="cellIs" dxfId="113" priority="241" stopIfTrue="1" operator="greaterThan">
      <formula>0</formula>
    </cfRule>
  </conditionalFormatting>
  <conditionalFormatting sqref="AO301">
    <cfRule type="cellIs" dxfId="112" priority="253" stopIfTrue="1" operator="greaterThan">
      <formula>0</formula>
    </cfRule>
  </conditionalFormatting>
  <conditionalFormatting sqref="AD301">
    <cfRule type="cellIs" dxfId="111" priority="251" stopIfTrue="1" operator="equal">
      <formula>"~"</formula>
    </cfRule>
    <cfRule type="cellIs" dxfId="110" priority="252" stopIfTrue="1" operator="equal">
      <formula>"sold out"</formula>
    </cfRule>
  </conditionalFormatting>
  <conditionalFormatting sqref="BB301 BD301:BI301">
    <cfRule type="cellIs" dxfId="109" priority="250" stopIfTrue="1" operator="greaterThan">
      <formula>0</formula>
    </cfRule>
  </conditionalFormatting>
  <conditionalFormatting sqref="AT301">
    <cfRule type="cellIs" dxfId="108" priority="249" stopIfTrue="1" operator="greaterThan">
      <formula>0</formula>
    </cfRule>
  </conditionalFormatting>
  <conditionalFormatting sqref="AN301">
    <cfRule type="cellIs" dxfId="107" priority="247" stopIfTrue="1" operator="greaterThan">
      <formula>0</formula>
    </cfRule>
  </conditionalFormatting>
  <conditionalFormatting sqref="AV301:BA301">
    <cfRule type="cellIs" dxfId="106" priority="246" stopIfTrue="1" operator="greaterThan">
      <formula>0</formula>
    </cfRule>
  </conditionalFormatting>
  <conditionalFormatting sqref="AM301">
    <cfRule type="cellIs" dxfId="105" priority="244" stopIfTrue="1" operator="equal">
      <formula>"~"</formula>
    </cfRule>
    <cfRule type="cellIs" dxfId="104" priority="245" stopIfTrue="1" operator="equal">
      <formula>"sold out"</formula>
    </cfRule>
  </conditionalFormatting>
  <conditionalFormatting sqref="AF301:AK301">
    <cfRule type="cellIs" dxfId="103" priority="243" stopIfTrue="1" operator="greaterThan">
      <formula>0</formula>
    </cfRule>
  </conditionalFormatting>
  <conditionalFormatting sqref="AS301">
    <cfRule type="cellIs" dxfId="102" priority="242" stopIfTrue="1" operator="greaterThan">
      <formula>0</formula>
    </cfRule>
  </conditionalFormatting>
  <conditionalFormatting sqref="AU301">
    <cfRule type="cellIs" dxfId="101" priority="239" stopIfTrue="1" operator="equal">
      <formula>"~"</formula>
    </cfRule>
    <cfRule type="cellIs" dxfId="100" priority="240" stopIfTrue="1" operator="equal">
      <formula>"sold out"</formula>
    </cfRule>
  </conditionalFormatting>
  <conditionalFormatting sqref="BC301">
    <cfRule type="cellIs" dxfId="99" priority="237" stopIfTrue="1" operator="equal">
      <formula>"~"</formula>
    </cfRule>
    <cfRule type="cellIs" dxfId="98" priority="238" stopIfTrue="1" operator="equal">
      <formula>"sold out"</formula>
    </cfRule>
  </conditionalFormatting>
  <conditionalFormatting sqref="BC301">
    <cfRule type="cellIs" dxfId="97" priority="235" stopIfTrue="1" operator="equal">
      <formula>"~"</formula>
    </cfRule>
    <cfRule type="cellIs" dxfId="96" priority="236" stopIfTrue="1" operator="equal">
      <formula>"sold out"</formula>
    </cfRule>
  </conditionalFormatting>
  <conditionalFormatting sqref="AS303:AT303 AV303:BB303 BJ303">
    <cfRule type="cellIs" dxfId="95" priority="220" stopIfTrue="1" operator="greaterThan">
      <formula>0</formula>
    </cfRule>
  </conditionalFormatting>
  <conditionalFormatting sqref="AO303">
    <cfRule type="cellIs" dxfId="94" priority="232" stopIfTrue="1" operator="greaterThan">
      <formula>0</formula>
    </cfRule>
  </conditionalFormatting>
  <conditionalFormatting sqref="AD303">
    <cfRule type="cellIs" dxfId="93" priority="230" stopIfTrue="1" operator="equal">
      <formula>"~"</formula>
    </cfRule>
    <cfRule type="cellIs" dxfId="92" priority="231" stopIfTrue="1" operator="equal">
      <formula>"sold out"</formula>
    </cfRule>
  </conditionalFormatting>
  <conditionalFormatting sqref="BB303 BD303:BI303">
    <cfRule type="cellIs" dxfId="91" priority="229" stopIfTrue="1" operator="greaterThan">
      <formula>0</formula>
    </cfRule>
  </conditionalFormatting>
  <conditionalFormatting sqref="AT303">
    <cfRule type="cellIs" dxfId="90" priority="228" stopIfTrue="1" operator="greaterThan">
      <formula>0</formula>
    </cfRule>
  </conditionalFormatting>
  <conditionalFormatting sqref="AN303">
    <cfRule type="cellIs" dxfId="89" priority="226" stopIfTrue="1" operator="greaterThan">
      <formula>0</formula>
    </cfRule>
  </conditionalFormatting>
  <conditionalFormatting sqref="AV303:BA303">
    <cfRule type="cellIs" dxfId="88" priority="225" stopIfTrue="1" operator="greaterThan">
      <formula>0</formula>
    </cfRule>
  </conditionalFormatting>
  <conditionalFormatting sqref="AM303">
    <cfRule type="cellIs" dxfId="87" priority="223" stopIfTrue="1" operator="equal">
      <formula>"~"</formula>
    </cfRule>
    <cfRule type="cellIs" dxfId="86" priority="224" stopIfTrue="1" operator="equal">
      <formula>"sold out"</formula>
    </cfRule>
  </conditionalFormatting>
  <conditionalFormatting sqref="AF303:AK303">
    <cfRule type="cellIs" dxfId="85" priority="222" stopIfTrue="1" operator="greaterThan">
      <formula>0</formula>
    </cfRule>
  </conditionalFormatting>
  <conditionalFormatting sqref="AS303">
    <cfRule type="cellIs" dxfId="84" priority="221" stopIfTrue="1" operator="greaterThan">
      <formula>0</formula>
    </cfRule>
  </conditionalFormatting>
  <conditionalFormatting sqref="AU303">
    <cfRule type="cellIs" dxfId="83" priority="218" stopIfTrue="1" operator="equal">
      <formula>"~"</formula>
    </cfRule>
    <cfRule type="cellIs" dxfId="82" priority="219" stopIfTrue="1" operator="equal">
      <formula>"sold out"</formula>
    </cfRule>
  </conditionalFormatting>
  <conditionalFormatting sqref="BC303">
    <cfRule type="cellIs" dxfId="81" priority="216" stopIfTrue="1" operator="equal">
      <formula>"~"</formula>
    </cfRule>
    <cfRule type="cellIs" dxfId="80" priority="217" stopIfTrue="1" operator="equal">
      <formula>"sold out"</formula>
    </cfRule>
  </conditionalFormatting>
  <conditionalFormatting sqref="BC303">
    <cfRule type="cellIs" dxfId="79" priority="214" stopIfTrue="1" operator="equal">
      <formula>"~"</formula>
    </cfRule>
    <cfRule type="cellIs" dxfId="78" priority="215" stopIfTrue="1" operator="equal">
      <formula>"sold out"</formula>
    </cfRule>
  </conditionalFormatting>
  <conditionalFormatting sqref="AS302:AT302 AV302:BB302 BJ302">
    <cfRule type="cellIs" dxfId="77" priority="199" stopIfTrue="1" operator="greaterThan">
      <formula>0</formula>
    </cfRule>
  </conditionalFormatting>
  <conditionalFormatting sqref="AO302:AR302">
    <cfRule type="cellIs" dxfId="76" priority="211" stopIfTrue="1" operator="greaterThan">
      <formula>0</formula>
    </cfRule>
  </conditionalFormatting>
  <conditionalFormatting sqref="AD302">
    <cfRule type="cellIs" dxfId="75" priority="209" stopIfTrue="1" operator="equal">
      <formula>"~"</formula>
    </cfRule>
    <cfRule type="cellIs" dxfId="74" priority="210" stopIfTrue="1" operator="equal">
      <formula>"sold out"</formula>
    </cfRule>
  </conditionalFormatting>
  <conditionalFormatting sqref="BB302 BD302:BI302">
    <cfRule type="cellIs" dxfId="73" priority="208" stopIfTrue="1" operator="greaterThan">
      <formula>0</formula>
    </cfRule>
  </conditionalFormatting>
  <conditionalFormatting sqref="AT302">
    <cfRule type="cellIs" dxfId="72" priority="207" stopIfTrue="1" operator="greaterThan">
      <formula>0</formula>
    </cfRule>
  </conditionalFormatting>
  <conditionalFormatting sqref="AN302">
    <cfRule type="cellIs" dxfId="71" priority="205" stopIfTrue="1" operator="greaterThan">
      <formula>0</formula>
    </cfRule>
  </conditionalFormatting>
  <conditionalFormatting sqref="AV302:BA302">
    <cfRule type="cellIs" dxfId="70" priority="204" stopIfTrue="1" operator="greaterThan">
      <formula>0</formula>
    </cfRule>
  </conditionalFormatting>
  <conditionalFormatting sqref="AM302">
    <cfRule type="cellIs" dxfId="69" priority="202" stopIfTrue="1" operator="equal">
      <formula>"~"</formula>
    </cfRule>
    <cfRule type="cellIs" dxfId="68" priority="203" stopIfTrue="1" operator="equal">
      <formula>"sold out"</formula>
    </cfRule>
  </conditionalFormatting>
  <conditionalFormatting sqref="AF302:AK302">
    <cfRule type="cellIs" dxfId="67" priority="201" stopIfTrue="1" operator="greaterThan">
      <formula>0</formula>
    </cfRule>
  </conditionalFormatting>
  <conditionalFormatting sqref="AS302">
    <cfRule type="cellIs" dxfId="66" priority="200" stopIfTrue="1" operator="greaterThan">
      <formula>0</formula>
    </cfRule>
  </conditionalFormatting>
  <conditionalFormatting sqref="AU302">
    <cfRule type="cellIs" dxfId="65" priority="197" stopIfTrue="1" operator="equal">
      <formula>"~"</formula>
    </cfRule>
    <cfRule type="cellIs" dxfId="64" priority="198" stopIfTrue="1" operator="equal">
      <formula>"sold out"</formula>
    </cfRule>
  </conditionalFormatting>
  <conditionalFormatting sqref="BC302">
    <cfRule type="cellIs" dxfId="63" priority="195" stopIfTrue="1" operator="equal">
      <formula>"~"</formula>
    </cfRule>
    <cfRule type="cellIs" dxfId="62" priority="196" stopIfTrue="1" operator="equal">
      <formula>"sold out"</formula>
    </cfRule>
  </conditionalFormatting>
  <conditionalFormatting sqref="BC302">
    <cfRule type="cellIs" dxfId="61" priority="193" stopIfTrue="1" operator="equal">
      <formula>"~"</formula>
    </cfRule>
    <cfRule type="cellIs" dxfId="60" priority="194" stopIfTrue="1" operator="equal">
      <formula>"sold out"</formula>
    </cfRule>
  </conditionalFormatting>
  <conditionalFormatting sqref="AS304:AT304 AV304:BB304 BJ304 BJ309 AV309:BB309 AS309:AT309">
    <cfRule type="cellIs" dxfId="59" priority="178" stopIfTrue="1" operator="greaterThan">
      <formula>0</formula>
    </cfRule>
  </conditionalFormatting>
  <conditionalFormatting sqref="AO304 AO309">
    <cfRule type="cellIs" dxfId="58" priority="190" stopIfTrue="1" operator="greaterThan">
      <formula>0</formula>
    </cfRule>
  </conditionalFormatting>
  <conditionalFormatting sqref="AD304 AD309">
    <cfRule type="cellIs" dxfId="57" priority="188" stopIfTrue="1" operator="equal">
      <formula>"~"</formula>
    </cfRule>
    <cfRule type="cellIs" dxfId="56" priority="189" stopIfTrue="1" operator="equal">
      <formula>"sold out"</formula>
    </cfRule>
  </conditionalFormatting>
  <conditionalFormatting sqref="BB304 BD304:BI304 BD309:BI309 BB309">
    <cfRule type="cellIs" dxfId="55" priority="187" stopIfTrue="1" operator="greaterThan">
      <formula>0</formula>
    </cfRule>
  </conditionalFormatting>
  <conditionalFormatting sqref="AT304 AT309">
    <cfRule type="cellIs" dxfId="54" priority="186" stopIfTrue="1" operator="greaterThan">
      <formula>0</formula>
    </cfRule>
  </conditionalFormatting>
  <conditionalFormatting sqref="AN304 AN309">
    <cfRule type="cellIs" dxfId="53" priority="184" stopIfTrue="1" operator="greaterThan">
      <formula>0</formula>
    </cfRule>
  </conditionalFormatting>
  <conditionalFormatting sqref="AV304:BA304 AV309:BA309">
    <cfRule type="cellIs" dxfId="52" priority="183" stopIfTrue="1" operator="greaterThan">
      <formula>0</formula>
    </cfRule>
  </conditionalFormatting>
  <conditionalFormatting sqref="AM304 AM309">
    <cfRule type="cellIs" dxfId="51" priority="181" stopIfTrue="1" operator="equal">
      <formula>"~"</formula>
    </cfRule>
    <cfRule type="cellIs" dxfId="50" priority="182" stopIfTrue="1" operator="equal">
      <formula>"sold out"</formula>
    </cfRule>
  </conditionalFormatting>
  <conditionalFormatting sqref="AF304:AK304 AF309:AK309">
    <cfRule type="cellIs" dxfId="49" priority="180" stopIfTrue="1" operator="greaterThan">
      <formula>0</formula>
    </cfRule>
  </conditionalFormatting>
  <conditionalFormatting sqref="AS304 AS309">
    <cfRule type="cellIs" dxfId="48" priority="179" stopIfTrue="1" operator="greaterThan">
      <formula>0</formula>
    </cfRule>
  </conditionalFormatting>
  <conditionalFormatting sqref="AU304 AU309">
    <cfRule type="cellIs" dxfId="47" priority="176" stopIfTrue="1" operator="equal">
      <formula>"~"</formula>
    </cfRule>
    <cfRule type="cellIs" dxfId="46" priority="177" stopIfTrue="1" operator="equal">
      <formula>"sold out"</formula>
    </cfRule>
  </conditionalFormatting>
  <conditionalFormatting sqref="BC304 BC309">
    <cfRule type="cellIs" dxfId="45" priority="174" stopIfTrue="1" operator="equal">
      <formula>"~"</formula>
    </cfRule>
    <cfRule type="cellIs" dxfId="44" priority="175" stopIfTrue="1" operator="equal">
      <formula>"sold out"</formula>
    </cfRule>
  </conditionalFormatting>
  <conditionalFormatting sqref="BC304 BC309">
    <cfRule type="cellIs" dxfId="43" priority="172" stopIfTrue="1" operator="equal">
      <formula>"~"</formula>
    </cfRule>
    <cfRule type="cellIs" dxfId="42" priority="173" stopIfTrue="1" operator="equal">
      <formula>"sold out"</formula>
    </cfRule>
  </conditionalFormatting>
  <conditionalFormatting sqref="AP309:AR312">
    <cfRule type="cellIs" dxfId="41" priority="106" stopIfTrue="1" operator="greaterThan">
      <formula>0</formula>
    </cfRule>
  </conditionalFormatting>
  <conditionalFormatting sqref="AP303:AR304">
    <cfRule type="cellIs" dxfId="40" priority="105" stopIfTrue="1" operator="greaterThan">
      <formula>0</formula>
    </cfRule>
  </conditionalFormatting>
  <conditionalFormatting sqref="AP300:AR301">
    <cfRule type="cellIs" dxfId="39" priority="104" stopIfTrue="1" operator="greaterThan">
      <formula>0</formula>
    </cfRule>
  </conditionalFormatting>
  <conditionalFormatting sqref="AM306 AU306 BC306 AD306:AD308">
    <cfRule type="cellIs" dxfId="38" priority="42" stopIfTrue="1" operator="equal">
      <formula>"~"</formula>
    </cfRule>
    <cfRule type="cellIs" dxfId="37" priority="43" stopIfTrue="1" operator="equal">
      <formula>"sold out"</formula>
    </cfRule>
  </conditionalFormatting>
  <conditionalFormatting sqref="AF306:AK306 AV306:BB306 AN306:AO306 BD306:BJ306 BD307:BI308 AO308:AR308 AO307 AS306:AT306">
    <cfRule type="cellIs" dxfId="36" priority="41" stopIfTrue="1" operator="greaterThan">
      <formula>0</formula>
    </cfRule>
  </conditionalFormatting>
  <conditionalFormatting sqref="AN307:AN308">
    <cfRule type="cellIs" dxfId="35" priority="39" stopIfTrue="1" operator="greaterThan">
      <formula>0</formula>
    </cfRule>
  </conditionalFormatting>
  <conditionalFormatting sqref="AM307:AM308">
    <cfRule type="cellIs" dxfId="34" priority="37" stopIfTrue="1" operator="equal">
      <formula>"~"</formula>
    </cfRule>
    <cfRule type="cellIs" dxfId="33" priority="38" stopIfTrue="1" operator="equal">
      <formula>"sold out"</formula>
    </cfRule>
  </conditionalFormatting>
  <conditionalFormatting sqref="AF307:AK308">
    <cfRule type="cellIs" dxfId="32" priority="36" stopIfTrue="1" operator="greaterThan">
      <formula>0</formula>
    </cfRule>
  </conditionalFormatting>
  <conditionalFormatting sqref="BJ307:BJ308 BB307:BB308">
    <cfRule type="cellIs" dxfId="31" priority="35" stopIfTrue="1" operator="greaterThan">
      <formula>0</formula>
    </cfRule>
  </conditionalFormatting>
  <conditionalFormatting sqref="AT307:AT308">
    <cfRule type="cellIs" dxfId="30" priority="34" stopIfTrue="1" operator="greaterThan">
      <formula>0</formula>
    </cfRule>
  </conditionalFormatting>
  <conditionalFormatting sqref="AV307:BA308">
    <cfRule type="cellIs" dxfId="29" priority="33" stopIfTrue="1" operator="greaterThan">
      <formula>0</formula>
    </cfRule>
  </conditionalFormatting>
  <conditionalFormatting sqref="AS307:AS308">
    <cfRule type="cellIs" dxfId="28" priority="32" stopIfTrue="1" operator="greaterThan">
      <formula>0</formula>
    </cfRule>
  </conditionalFormatting>
  <conditionalFormatting sqref="AS307:AT308 AV307:BB308 BJ307:BJ308">
    <cfRule type="cellIs" dxfId="27" priority="31" stopIfTrue="1" operator="greaterThan">
      <formula>0</formula>
    </cfRule>
  </conditionalFormatting>
  <conditionalFormatting sqref="AU307:AU308">
    <cfRule type="cellIs" dxfId="26" priority="29" stopIfTrue="1" operator="equal">
      <formula>"~"</formula>
    </cfRule>
    <cfRule type="cellIs" dxfId="25" priority="30" stopIfTrue="1" operator="equal">
      <formula>"sold out"</formula>
    </cfRule>
  </conditionalFormatting>
  <conditionalFormatting sqref="BC307:BC308">
    <cfRule type="cellIs" dxfId="24" priority="27" stopIfTrue="1" operator="equal">
      <formula>"~"</formula>
    </cfRule>
    <cfRule type="cellIs" dxfId="23" priority="28" stopIfTrue="1" operator="equal">
      <formula>"sold out"</formula>
    </cfRule>
  </conditionalFormatting>
  <conditionalFormatting sqref="BC307:BC308">
    <cfRule type="cellIs" dxfId="22" priority="25" stopIfTrue="1" operator="equal">
      <formula>"~"</formula>
    </cfRule>
    <cfRule type="cellIs" dxfId="21" priority="26" stopIfTrue="1" operator="equal">
      <formula>"sold out"</formula>
    </cfRule>
  </conditionalFormatting>
  <conditionalFormatting sqref="AS305:AT305 AV305:BB305 BJ305">
    <cfRule type="cellIs" dxfId="20" priority="12" stopIfTrue="1" operator="greaterThan">
      <formula>0</formula>
    </cfRule>
  </conditionalFormatting>
  <conditionalFormatting sqref="AO305">
    <cfRule type="cellIs" dxfId="19" priority="24" stopIfTrue="1" operator="greaterThan">
      <formula>0</formula>
    </cfRule>
  </conditionalFormatting>
  <conditionalFormatting sqref="AD305">
    <cfRule type="cellIs" dxfId="18" priority="22" stopIfTrue="1" operator="equal">
      <formula>"~"</formula>
    </cfRule>
    <cfRule type="cellIs" dxfId="17" priority="23" stopIfTrue="1" operator="equal">
      <formula>"sold out"</formula>
    </cfRule>
  </conditionalFormatting>
  <conditionalFormatting sqref="BB305 BD305:BI305">
    <cfRule type="cellIs" dxfId="16" priority="21" stopIfTrue="1" operator="greaterThan">
      <formula>0</formula>
    </cfRule>
  </conditionalFormatting>
  <conditionalFormatting sqref="AT305">
    <cfRule type="cellIs" dxfId="15" priority="20" stopIfTrue="1" operator="greaterThan">
      <formula>0</formula>
    </cfRule>
  </conditionalFormatting>
  <conditionalFormatting sqref="AN305">
    <cfRule type="cellIs" dxfId="14" priority="18" stopIfTrue="1" operator="greaterThan">
      <formula>0</formula>
    </cfRule>
  </conditionalFormatting>
  <conditionalFormatting sqref="AV305:BA305">
    <cfRule type="cellIs" dxfId="13" priority="17" stopIfTrue="1" operator="greaterThan">
      <formula>0</formula>
    </cfRule>
  </conditionalFormatting>
  <conditionalFormatting sqref="AM305">
    <cfRule type="cellIs" dxfId="12" priority="15" stopIfTrue="1" operator="equal">
      <formula>"~"</formula>
    </cfRule>
    <cfRule type="cellIs" dxfId="11" priority="16" stopIfTrue="1" operator="equal">
      <formula>"sold out"</formula>
    </cfRule>
  </conditionalFormatting>
  <conditionalFormatting sqref="AF305:AK305">
    <cfRule type="cellIs" dxfId="10" priority="14" stopIfTrue="1" operator="greaterThan">
      <formula>0</formula>
    </cfRule>
  </conditionalFormatting>
  <conditionalFormatting sqref="AS305">
    <cfRule type="cellIs" dxfId="9" priority="13" stopIfTrue="1" operator="greaterThan">
      <formula>0</formula>
    </cfRule>
  </conditionalFormatting>
  <conditionalFormatting sqref="AU305">
    <cfRule type="cellIs" dxfId="8" priority="10" stopIfTrue="1" operator="equal">
      <formula>"~"</formula>
    </cfRule>
    <cfRule type="cellIs" dxfId="7" priority="11" stopIfTrue="1" operator="equal">
      <formula>"sold out"</formula>
    </cfRule>
  </conditionalFormatting>
  <conditionalFormatting sqref="BC305">
    <cfRule type="cellIs" dxfId="6" priority="8" stopIfTrue="1" operator="equal">
      <formula>"~"</formula>
    </cfRule>
    <cfRule type="cellIs" dxfId="5" priority="9" stopIfTrue="1" operator="equal">
      <formula>"sold out"</formula>
    </cfRule>
  </conditionalFormatting>
  <conditionalFormatting sqref="BC305">
    <cfRule type="cellIs" dxfId="4" priority="6" stopIfTrue="1" operator="equal">
      <formula>"~"</formula>
    </cfRule>
    <cfRule type="cellIs" dxfId="3" priority="7" stopIfTrue="1" operator="equal">
      <formula>"sold out"</formula>
    </cfRule>
  </conditionalFormatting>
  <conditionalFormatting sqref="AP305:AR307">
    <cfRule type="cellIs" dxfId="2" priority="3" stopIfTrue="1" operator="greaterThan">
      <formula>0</formula>
    </cfRule>
  </conditionalFormatting>
  <conditionalFormatting sqref="W4:AB312">
    <cfRule type="expression" dxfId="1" priority="1">
      <formula>AND(ISNUMBER(W4),W4&gt;0)</formula>
    </cfRule>
    <cfRule type="containsText" dxfId="0" priority="2" operator="containsText" text="~">
      <formula>NOT(ISERROR(SEARCH("~",W4)))</formula>
    </cfRule>
  </conditionalFormatting>
  <pageMargins left="0" right="0" top="0" bottom="0" header="0" footer="0"/>
  <pageSetup paperSize="9" scale="10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A4B-2C89-414D-9492-A0A401924AFD}">
  <sheetPr codeName="Лист4"/>
  <dimension ref="A1:E7"/>
  <sheetViews>
    <sheetView showGridLines="0" workbookViewId="0">
      <selection activeCell="E9" sqref="E9"/>
    </sheetView>
  </sheetViews>
  <sheetFormatPr defaultRowHeight="15" x14ac:dyDescent="0.25"/>
  <cols>
    <col min="1" max="1" width="5.28515625" style="203" bestFit="1" customWidth="1"/>
    <col min="2" max="2" width="12.7109375" style="203" customWidth="1"/>
    <col min="3" max="3" width="12.85546875" style="203" customWidth="1"/>
    <col min="4" max="4" width="17" style="203" customWidth="1"/>
    <col min="5" max="16384" width="9.140625" style="201"/>
  </cols>
  <sheetData>
    <row r="1" spans="1:5" ht="15" customHeight="1" x14ac:dyDescent="0.25">
      <c r="A1" s="205" t="s">
        <v>4452</v>
      </c>
      <c r="B1" s="205"/>
      <c r="C1" s="205"/>
      <c r="D1" s="205"/>
      <c r="E1" s="200"/>
    </row>
    <row r="2" spans="1:5" x14ac:dyDescent="0.25">
      <c r="A2" s="206" t="s">
        <v>4453</v>
      </c>
      <c r="B2" s="206" t="s">
        <v>4454</v>
      </c>
      <c r="C2" s="206" t="s">
        <v>4455</v>
      </c>
      <c r="D2" s="206" t="s">
        <v>4456</v>
      </c>
      <c r="E2" s="199"/>
    </row>
    <row r="3" spans="1:5" x14ac:dyDescent="0.25">
      <c r="A3" s="204" t="s">
        <v>4472</v>
      </c>
      <c r="B3" s="202" t="s">
        <v>4457</v>
      </c>
      <c r="C3" s="202" t="s">
        <v>4458</v>
      </c>
      <c r="D3" s="202" t="s">
        <v>4459</v>
      </c>
      <c r="E3" s="199"/>
    </row>
    <row r="4" spans="1:5" x14ac:dyDescent="0.25">
      <c r="A4" s="204" t="s">
        <v>4473</v>
      </c>
      <c r="B4" s="202" t="s">
        <v>4460</v>
      </c>
      <c r="C4" s="202" t="s">
        <v>4461</v>
      </c>
      <c r="D4" s="202" t="s">
        <v>4462</v>
      </c>
      <c r="E4" s="199"/>
    </row>
    <row r="5" spans="1:5" x14ac:dyDescent="0.25">
      <c r="A5" s="204" t="s">
        <v>4474</v>
      </c>
      <c r="B5" s="202" t="s">
        <v>4463</v>
      </c>
      <c r="C5" s="202" t="s">
        <v>4464</v>
      </c>
      <c r="D5" s="202" t="s">
        <v>4465</v>
      </c>
      <c r="E5" s="199"/>
    </row>
    <row r="6" spans="1:5" x14ac:dyDescent="0.25">
      <c r="A6" s="204" t="s">
        <v>4475</v>
      </c>
      <c r="B6" s="202" t="s">
        <v>4466</v>
      </c>
      <c r="C6" s="202" t="s">
        <v>4467</v>
      </c>
      <c r="D6" s="202" t="s">
        <v>4468</v>
      </c>
      <c r="E6" s="199"/>
    </row>
    <row r="7" spans="1:5" x14ac:dyDescent="0.25">
      <c r="A7" s="204" t="s">
        <v>4476</v>
      </c>
      <c r="B7" s="202" t="s">
        <v>4469</v>
      </c>
      <c r="C7" s="202" t="s">
        <v>4470</v>
      </c>
      <c r="D7" s="202" t="s">
        <v>4471</v>
      </c>
      <c r="E7" s="199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A1411"/>
  <sheetViews>
    <sheetView workbookViewId="0">
      <pane ySplit="1" topLeftCell="A2" activePane="bottomLeft" state="frozen"/>
      <selection pane="bottomLeft" activeCell="A2" sqref="A2:A1411"/>
    </sheetView>
  </sheetViews>
  <sheetFormatPr defaultRowHeight="15" outlineLevelCol="1" x14ac:dyDescent="0.25"/>
  <cols>
    <col min="1" max="1" width="17.28515625" bestFit="1" customWidth="1"/>
    <col min="2" max="2" width="9.28515625" bestFit="1" customWidth="1"/>
    <col min="3" max="3" width="24.85546875" bestFit="1" customWidth="1"/>
    <col min="4" max="4" width="10.7109375" bestFit="1" customWidth="1"/>
    <col min="5" max="5" width="10.85546875" style="70" bestFit="1" customWidth="1"/>
    <col min="6" max="6" width="14.85546875" style="133" bestFit="1" customWidth="1"/>
    <col min="7" max="7" width="63.85546875" style="134" bestFit="1" customWidth="1"/>
    <col min="8" max="8" width="14.28515625" style="135" bestFit="1" customWidth="1"/>
    <col min="9" max="9" width="8" style="136" bestFit="1" customWidth="1"/>
    <col min="10" max="10" width="9.85546875" style="137" bestFit="1" customWidth="1"/>
    <col min="11" max="11" width="9" style="138" bestFit="1" customWidth="1"/>
    <col min="12" max="12" width="7.140625" style="139" bestFit="1" customWidth="1"/>
    <col min="13" max="13" width="9.42578125" style="140" bestFit="1" customWidth="1"/>
    <col min="14" max="14" width="10.7109375" style="158" customWidth="1" outlineLevel="1"/>
    <col min="15" max="15" width="10.85546875" style="158" customWidth="1" outlineLevel="1"/>
    <col min="17" max="17" width="10.7109375" bestFit="1" customWidth="1"/>
  </cols>
  <sheetData>
    <row r="1" spans="1:27" s="156" customFormat="1" ht="15.75" thickBot="1" x14ac:dyDescent="0.3">
      <c r="A1" s="156" t="s">
        <v>4060</v>
      </c>
      <c r="B1" s="153" t="s">
        <v>2050</v>
      </c>
      <c r="C1" s="154" t="s">
        <v>12</v>
      </c>
      <c r="D1" s="154" t="s">
        <v>2051</v>
      </c>
      <c r="E1" s="155" t="s">
        <v>820</v>
      </c>
      <c r="F1" s="157" t="s">
        <v>2052</v>
      </c>
      <c r="G1" s="155" t="s">
        <v>2053</v>
      </c>
      <c r="H1" s="155" t="s">
        <v>2054</v>
      </c>
      <c r="I1" s="155" t="s">
        <v>2055</v>
      </c>
      <c r="J1" s="155" t="s">
        <v>2056</v>
      </c>
      <c r="K1" s="155" t="s">
        <v>2057</v>
      </c>
      <c r="L1" s="155" t="s">
        <v>2058</v>
      </c>
      <c r="M1" s="155" t="s">
        <v>2059</v>
      </c>
      <c r="N1" s="159" t="s">
        <v>2051</v>
      </c>
      <c r="O1" s="159" t="s">
        <v>820</v>
      </c>
      <c r="Q1" s="160" t="s">
        <v>3428</v>
      </c>
      <c r="R1" s="161" t="s">
        <v>3429</v>
      </c>
    </row>
    <row r="2" spans="1:27" s="96" customFormat="1" x14ac:dyDescent="0.25">
      <c r="A2" s="96" t="str">
        <f>B2&amp;" "&amp;C2</f>
        <v>25542BH MAXSON</v>
      </c>
      <c r="B2" s="141" t="str">
        <f>_xlfn.LET(_xlpm.START,FIND("арт. ",G2)+5,_xlpm.END,FIND(" ",G2,_xlpm.START),_xlpm.Result,TRIM(MID(G2,_xlpm.START,_xlpm.END-_xlpm.START)),IFERROR(VALUE(_xlpm.Result),_xlpm.Result))</f>
        <v>25542BH</v>
      </c>
      <c r="C2" s="141" t="str">
        <f>_xlfn.LET(_xlpm.START,FIND("арт. ",G2)+13,_xlpm.END,FIND("(",G2),TRIM(MID(G2,_xlpm.START,_xlpm.END-_xlpm.START)))</f>
        <v>MAXSON</v>
      </c>
      <c r="D2" s="141" t="str">
        <f>_xlfn.LET(_xlpm.START,1,_xlpm.END,FIND(MID($R$1,1,1),G2),TRIM(MID(G2,_xlpm.START,_xlpm.END-_xlpm.START)))</f>
        <v>Бейсболка</v>
      </c>
      <c r="E2" s="142" t="str">
        <f>VLOOKUP(D2,N:O,2,0)</f>
        <v>Бейсболки</v>
      </c>
      <c r="F2" s="143" t="s">
        <v>1818</v>
      </c>
      <c r="G2" s="144" t="s">
        <v>1819</v>
      </c>
      <c r="H2" s="145" t="s">
        <v>478</v>
      </c>
      <c r="I2" s="146" t="s">
        <v>2062</v>
      </c>
      <c r="J2" s="147">
        <v>1</v>
      </c>
      <c r="K2" s="148" t="s">
        <v>2062</v>
      </c>
      <c r="L2" s="149"/>
      <c r="M2" s="150">
        <v>1</v>
      </c>
      <c r="N2" t="s">
        <v>3392</v>
      </c>
      <c r="O2" t="s">
        <v>3393</v>
      </c>
      <c r="P2"/>
      <c r="Q2" s="70"/>
      <c r="R2"/>
      <c r="S2" s="151">
        <f>SUM(G2:G3)</f>
        <v>0</v>
      </c>
      <c r="T2" s="66"/>
      <c r="U2" s="152">
        <f>SUM(I2:I3)</f>
        <v>0</v>
      </c>
      <c r="V2"/>
      <c r="W2"/>
      <c r="X2"/>
      <c r="Y2"/>
      <c r="Z2"/>
      <c r="AA2"/>
    </row>
    <row r="3" spans="1:27" x14ac:dyDescent="0.25">
      <c r="A3" s="96" t="str">
        <f t="shared" ref="A3:A66" si="0">B3&amp;" "&amp;C3</f>
        <v>25544BH WESTER</v>
      </c>
      <c r="B3" s="141" t="str">
        <f t="shared" ref="B3:B66" si="1">_xlfn.LET(_xlpm.START,FIND("арт. ",G3)+5,_xlpm.END,FIND(" ",G3,_xlpm.START),_xlpm.Result,TRIM(MID(G3,_xlpm.START,_xlpm.END-_xlpm.START)),IFERROR(VALUE(_xlpm.Result),_xlpm.Result))</f>
        <v>25544BH</v>
      </c>
      <c r="C3" s="141" t="str">
        <f t="shared" ref="C3:C66" si="2">_xlfn.LET(_xlpm.START,FIND("арт. ",G3)+13,_xlpm.END,FIND("(",G3),TRIM(MID(G3,_xlpm.START,_xlpm.END-_xlpm.START)))</f>
        <v>WESTER</v>
      </c>
      <c r="D3" s="141" t="str">
        <f t="shared" ref="D3:D66" si="3">_xlfn.LET(_xlpm.START,1,_xlpm.END,FIND(MID($R$1,1,1),G3),TRIM(MID(G3,_xlpm.START,_xlpm.END-_xlpm.START)))</f>
        <v>Бейсболка</v>
      </c>
      <c r="E3" s="142" t="str">
        <f t="shared" ref="E3:E66" si="4">VLOOKUP(D3,N:O,2,0)</f>
        <v>Бейсболки</v>
      </c>
      <c r="F3" s="133" t="s">
        <v>1824</v>
      </c>
      <c r="G3" s="134" t="s">
        <v>1825</v>
      </c>
      <c r="H3" s="135" t="s">
        <v>478</v>
      </c>
      <c r="I3" s="136" t="s">
        <v>2063</v>
      </c>
      <c r="J3" s="137">
        <v>1</v>
      </c>
      <c r="K3" s="138" t="s">
        <v>2063</v>
      </c>
      <c r="M3" s="140">
        <v>1</v>
      </c>
      <c r="N3" t="s">
        <v>3394</v>
      </c>
      <c r="O3" t="s">
        <v>3395</v>
      </c>
      <c r="Q3" s="70"/>
      <c r="S3" s="68"/>
      <c r="T3" s="66"/>
      <c r="U3" s="66"/>
    </row>
    <row r="4" spans="1:27" x14ac:dyDescent="0.25">
      <c r="A4" s="96" t="str">
        <f t="shared" si="0"/>
        <v>1365 HAM</v>
      </c>
      <c r="B4" s="141">
        <f t="shared" si="1"/>
        <v>1365</v>
      </c>
      <c r="C4" s="141" t="str">
        <f t="shared" si="2"/>
        <v>HAM</v>
      </c>
      <c r="D4" s="141" t="str">
        <f t="shared" si="3"/>
        <v>Кепка</v>
      </c>
      <c r="E4" s="142" t="str">
        <f t="shared" si="4"/>
        <v>Кепки</v>
      </c>
      <c r="F4" s="133" t="s">
        <v>459</v>
      </c>
      <c r="G4" s="134" t="s">
        <v>243</v>
      </c>
      <c r="H4" s="135" t="s">
        <v>433</v>
      </c>
      <c r="I4" s="136" t="s">
        <v>2065</v>
      </c>
      <c r="J4" s="137">
        <v>2</v>
      </c>
      <c r="K4" s="138" t="s">
        <v>2066</v>
      </c>
      <c r="M4" s="140">
        <v>2</v>
      </c>
      <c r="N4" t="s">
        <v>817</v>
      </c>
      <c r="O4" t="s">
        <v>3396</v>
      </c>
      <c r="Q4" s="115" t="s">
        <v>817</v>
      </c>
      <c r="S4" s="82">
        <f>SUMIF(C:C,Q4,G:G)</f>
        <v>0</v>
      </c>
      <c r="T4" s="68"/>
      <c r="U4" s="67">
        <f>SUMIF(C:C,Q4,I:I)</f>
        <v>0</v>
      </c>
    </row>
    <row r="5" spans="1:27" x14ac:dyDescent="0.25">
      <c r="A5" s="96" t="str">
        <f t="shared" si="0"/>
        <v>1365 HAM</v>
      </c>
      <c r="B5" s="141">
        <f t="shared" si="1"/>
        <v>1365</v>
      </c>
      <c r="C5" s="141" t="str">
        <f t="shared" si="2"/>
        <v>HAM</v>
      </c>
      <c r="D5" s="141" t="str">
        <f t="shared" si="3"/>
        <v>Кепка</v>
      </c>
      <c r="E5" s="142" t="str">
        <f t="shared" si="4"/>
        <v>Кепки</v>
      </c>
      <c r="F5" s="133" t="s">
        <v>1132</v>
      </c>
      <c r="G5" s="134" t="s">
        <v>243</v>
      </c>
      <c r="H5" s="135" t="s">
        <v>434</v>
      </c>
      <c r="I5" s="136" t="s">
        <v>3432</v>
      </c>
      <c r="J5" s="137">
        <v>4</v>
      </c>
      <c r="K5" s="138" t="s">
        <v>3433</v>
      </c>
      <c r="M5" s="140">
        <v>4</v>
      </c>
      <c r="N5" t="s">
        <v>817</v>
      </c>
      <c r="O5" t="s">
        <v>3396</v>
      </c>
      <c r="Q5" s="115" t="s">
        <v>814</v>
      </c>
      <c r="S5" s="82">
        <f>SUMIF(C:C,Q5,G:G)</f>
        <v>0</v>
      </c>
      <c r="T5" s="68"/>
      <c r="U5" s="67">
        <f>SUMIF(C:C,Q5,I:I)</f>
        <v>0</v>
      </c>
    </row>
    <row r="6" spans="1:27" x14ac:dyDescent="0.25">
      <c r="A6" s="96" t="str">
        <f t="shared" si="0"/>
        <v>1365 HAM</v>
      </c>
      <c r="B6" s="141">
        <f t="shared" si="1"/>
        <v>1365</v>
      </c>
      <c r="C6" s="141" t="str">
        <f t="shared" si="2"/>
        <v>HAM</v>
      </c>
      <c r="D6" s="141" t="str">
        <f t="shared" si="3"/>
        <v>Кепка</v>
      </c>
      <c r="E6" s="142" t="str">
        <f t="shared" si="4"/>
        <v>Кепки</v>
      </c>
      <c r="F6" s="133" t="s">
        <v>1133</v>
      </c>
      <c r="G6" s="134" t="s">
        <v>243</v>
      </c>
      <c r="H6" s="135" t="s">
        <v>431</v>
      </c>
      <c r="I6" s="136" t="s">
        <v>3432</v>
      </c>
      <c r="J6" s="137">
        <v>3</v>
      </c>
      <c r="K6" s="138" t="s">
        <v>3434</v>
      </c>
      <c r="M6" s="140">
        <v>3</v>
      </c>
      <c r="N6" t="s">
        <v>3397</v>
      </c>
      <c r="O6" t="s">
        <v>3398</v>
      </c>
      <c r="Q6" s="115" t="s">
        <v>1482</v>
      </c>
      <c r="S6" s="82">
        <f>SUMIF(C:C,Q6,G:G)</f>
        <v>0</v>
      </c>
      <c r="T6" s="68"/>
      <c r="U6" s="67">
        <f>SUMIF(C:C,Q6,I:I)</f>
        <v>0</v>
      </c>
    </row>
    <row r="7" spans="1:27" x14ac:dyDescent="0.25">
      <c r="A7" s="96" t="str">
        <f t="shared" si="0"/>
        <v>1365 HAM</v>
      </c>
      <c r="B7" s="141">
        <f t="shared" si="1"/>
        <v>1365</v>
      </c>
      <c r="C7" s="141" t="str">
        <f t="shared" si="2"/>
        <v>HAM</v>
      </c>
      <c r="D7" s="141" t="str">
        <f t="shared" si="3"/>
        <v>Кепка</v>
      </c>
      <c r="E7" s="142" t="str">
        <f t="shared" si="4"/>
        <v>Кепки</v>
      </c>
      <c r="F7" s="133" t="s">
        <v>3435</v>
      </c>
      <c r="G7" s="134" t="s">
        <v>243</v>
      </c>
      <c r="H7" s="135" t="s">
        <v>432</v>
      </c>
      <c r="I7" s="136" t="s">
        <v>3432</v>
      </c>
      <c r="J7" s="137">
        <v>2</v>
      </c>
      <c r="K7" s="138" t="s">
        <v>3436</v>
      </c>
      <c r="M7" s="140">
        <v>2</v>
      </c>
      <c r="N7" t="s">
        <v>3399</v>
      </c>
      <c r="O7" t="s">
        <v>3399</v>
      </c>
      <c r="Q7" s="115" t="s">
        <v>815</v>
      </c>
      <c r="S7" s="82">
        <f>SUMIF(C:C,Q7,G:G)</f>
        <v>0</v>
      </c>
      <c r="T7" s="68"/>
      <c r="U7" s="67">
        <f>SUMIF(C:C,Q7,I:I)</f>
        <v>0</v>
      </c>
    </row>
    <row r="8" spans="1:27" x14ac:dyDescent="0.25">
      <c r="A8" s="96" t="str">
        <f t="shared" si="0"/>
        <v>1365 HAM</v>
      </c>
      <c r="B8" s="141">
        <f t="shared" si="1"/>
        <v>1365</v>
      </c>
      <c r="C8" s="141" t="str">
        <f t="shared" si="2"/>
        <v>HAM</v>
      </c>
      <c r="D8" s="141" t="str">
        <f t="shared" si="3"/>
        <v>Кепка</v>
      </c>
      <c r="E8" s="142" t="str">
        <f t="shared" si="4"/>
        <v>Кепки</v>
      </c>
      <c r="F8" s="133" t="s">
        <v>1137</v>
      </c>
      <c r="G8" s="134" t="s">
        <v>1138</v>
      </c>
      <c r="H8" s="135" t="s">
        <v>436</v>
      </c>
      <c r="I8" s="136" t="s">
        <v>3432</v>
      </c>
      <c r="J8" s="137">
        <v>1</v>
      </c>
      <c r="K8" s="138" t="s">
        <v>3432</v>
      </c>
      <c r="M8" s="140">
        <v>1</v>
      </c>
      <c r="N8" t="s">
        <v>3400</v>
      </c>
      <c r="O8" t="s">
        <v>3401</v>
      </c>
      <c r="Q8" s="115" t="s">
        <v>816</v>
      </c>
      <c r="S8" s="82">
        <f>SUMIF(C:C,Q8,G:G)</f>
        <v>0</v>
      </c>
      <c r="T8" s="68"/>
      <c r="U8" s="67">
        <f>SUMIF(C:C,Q8,I:I)</f>
        <v>0</v>
      </c>
    </row>
    <row r="9" spans="1:27" x14ac:dyDescent="0.25">
      <c r="A9" s="96" t="str">
        <f t="shared" si="0"/>
        <v>1365 HAM</v>
      </c>
      <c r="B9" s="141">
        <f t="shared" si="1"/>
        <v>1365</v>
      </c>
      <c r="C9" s="141" t="str">
        <f t="shared" si="2"/>
        <v>HAM</v>
      </c>
      <c r="D9" s="141" t="str">
        <f t="shared" si="3"/>
        <v>Кепка</v>
      </c>
      <c r="E9" s="142" t="str">
        <f t="shared" si="4"/>
        <v>Кепки</v>
      </c>
      <c r="F9" s="133" t="s">
        <v>1139</v>
      </c>
      <c r="G9" s="134" t="s">
        <v>1138</v>
      </c>
      <c r="H9" s="135" t="s">
        <v>433</v>
      </c>
      <c r="I9" s="136" t="s">
        <v>3432</v>
      </c>
      <c r="J9" s="137">
        <v>3</v>
      </c>
      <c r="K9" s="138" t="s">
        <v>3434</v>
      </c>
      <c r="M9" s="140">
        <v>3</v>
      </c>
      <c r="N9" t="s">
        <v>3402</v>
      </c>
      <c r="O9" t="s">
        <v>3403</v>
      </c>
      <c r="Q9" s="70"/>
      <c r="S9" s="68"/>
      <c r="T9" s="66"/>
      <c r="U9" s="66"/>
    </row>
    <row r="10" spans="1:27" x14ac:dyDescent="0.25">
      <c r="A10" s="96" t="str">
        <f t="shared" si="0"/>
        <v>1365 HAM</v>
      </c>
      <c r="B10" s="141">
        <f t="shared" si="1"/>
        <v>1365</v>
      </c>
      <c r="C10" s="141" t="str">
        <f t="shared" si="2"/>
        <v>HAM</v>
      </c>
      <c r="D10" s="141" t="str">
        <f t="shared" si="3"/>
        <v>Кепка</v>
      </c>
      <c r="E10" s="142" t="str">
        <f t="shared" si="4"/>
        <v>Кепки</v>
      </c>
      <c r="F10" s="133" t="s">
        <v>1140</v>
      </c>
      <c r="G10" s="134" t="s">
        <v>1138</v>
      </c>
      <c r="H10" s="135" t="s">
        <v>434</v>
      </c>
      <c r="I10" s="136" t="s">
        <v>3432</v>
      </c>
      <c r="J10" s="137">
        <v>6</v>
      </c>
      <c r="K10" s="138" t="s">
        <v>3437</v>
      </c>
      <c r="M10" s="140">
        <v>6</v>
      </c>
      <c r="N10" t="s">
        <v>814</v>
      </c>
      <c r="O10" t="s">
        <v>3404</v>
      </c>
      <c r="Q10" s="81" t="s">
        <v>478</v>
      </c>
      <c r="S10" s="82">
        <f t="shared" ref="S10:S17" si="5">SUMIF(F:F,Q10,G:G)</f>
        <v>0</v>
      </c>
      <c r="T10" s="68"/>
      <c r="U10" s="67">
        <f t="shared" ref="U10:U17" si="6">SUMIF(F:F,Q10,I:I)</f>
        <v>0</v>
      </c>
    </row>
    <row r="11" spans="1:27" x14ac:dyDescent="0.25">
      <c r="A11" s="96" t="str">
        <f t="shared" si="0"/>
        <v>1365 HAM</v>
      </c>
      <c r="B11" s="141">
        <f t="shared" si="1"/>
        <v>1365</v>
      </c>
      <c r="C11" s="141" t="str">
        <f t="shared" si="2"/>
        <v>HAM</v>
      </c>
      <c r="D11" s="141" t="str">
        <f t="shared" si="3"/>
        <v>Кепка</v>
      </c>
      <c r="E11" s="142" t="str">
        <f t="shared" si="4"/>
        <v>Кепки</v>
      </c>
      <c r="F11" s="133" t="s">
        <v>1141</v>
      </c>
      <c r="G11" s="134" t="s">
        <v>1138</v>
      </c>
      <c r="H11" s="135" t="s">
        <v>431</v>
      </c>
      <c r="I11" s="136" t="s">
        <v>3432</v>
      </c>
      <c r="J11" s="137">
        <v>4</v>
      </c>
      <c r="K11" s="138" t="s">
        <v>3433</v>
      </c>
      <c r="M11" s="140">
        <v>4</v>
      </c>
      <c r="N11" t="s">
        <v>3405</v>
      </c>
      <c r="O11" t="s">
        <v>3406</v>
      </c>
      <c r="Q11" s="81" t="s">
        <v>436</v>
      </c>
      <c r="S11" s="82">
        <f t="shared" si="5"/>
        <v>0</v>
      </c>
      <c r="T11" s="68"/>
      <c r="U11" s="67">
        <f t="shared" si="6"/>
        <v>0</v>
      </c>
    </row>
    <row r="12" spans="1:27" x14ac:dyDescent="0.25">
      <c r="A12" s="96" t="str">
        <f t="shared" si="0"/>
        <v>1365 HAM</v>
      </c>
      <c r="B12" s="141">
        <f t="shared" si="1"/>
        <v>1365</v>
      </c>
      <c r="C12" s="141" t="str">
        <f t="shared" si="2"/>
        <v>HAM</v>
      </c>
      <c r="D12" s="141" t="str">
        <f t="shared" si="3"/>
        <v>Кепка</v>
      </c>
      <c r="E12" s="142" t="str">
        <f t="shared" si="4"/>
        <v>Кепки</v>
      </c>
      <c r="F12" s="133" t="s">
        <v>3438</v>
      </c>
      <c r="G12" s="134" t="s">
        <v>1138</v>
      </c>
      <c r="H12" s="135" t="s">
        <v>432</v>
      </c>
      <c r="I12" s="136" t="s">
        <v>3432</v>
      </c>
      <c r="J12" s="137">
        <v>2</v>
      </c>
      <c r="K12" s="138" t="s">
        <v>3436</v>
      </c>
      <c r="M12" s="140">
        <v>2</v>
      </c>
      <c r="N12" t="s">
        <v>3407</v>
      </c>
      <c r="O12" t="s">
        <v>3408</v>
      </c>
      <c r="Q12" s="81" t="s">
        <v>433</v>
      </c>
      <c r="S12" s="82">
        <f t="shared" si="5"/>
        <v>0</v>
      </c>
      <c r="T12" s="68"/>
      <c r="U12" s="67">
        <f t="shared" si="6"/>
        <v>0</v>
      </c>
    </row>
    <row r="13" spans="1:27" x14ac:dyDescent="0.25">
      <c r="A13" s="96" t="str">
        <f t="shared" si="0"/>
        <v>1365 HAM</v>
      </c>
      <c r="B13" s="141">
        <f t="shared" si="1"/>
        <v>1365</v>
      </c>
      <c r="C13" s="141" t="str">
        <f t="shared" si="2"/>
        <v>HAM</v>
      </c>
      <c r="D13" s="141" t="str">
        <f t="shared" si="3"/>
        <v>Кепка</v>
      </c>
      <c r="E13" s="142" t="str">
        <f t="shared" si="4"/>
        <v>Кепки</v>
      </c>
      <c r="F13" s="133" t="s">
        <v>1134</v>
      </c>
      <c r="G13" s="134" t="s">
        <v>553</v>
      </c>
      <c r="H13" s="135" t="s">
        <v>436</v>
      </c>
      <c r="I13" s="136" t="s">
        <v>2065</v>
      </c>
      <c r="J13" s="137">
        <v>1</v>
      </c>
      <c r="K13" s="138" t="s">
        <v>2065</v>
      </c>
      <c r="M13" s="140">
        <v>1</v>
      </c>
      <c r="N13" t="s">
        <v>3409</v>
      </c>
      <c r="O13" t="s">
        <v>3409</v>
      </c>
      <c r="Q13" s="81" t="s">
        <v>464</v>
      </c>
      <c r="S13" s="82">
        <f t="shared" si="5"/>
        <v>0</v>
      </c>
      <c r="T13" s="68"/>
      <c r="U13" s="67">
        <f t="shared" si="6"/>
        <v>0</v>
      </c>
    </row>
    <row r="14" spans="1:27" x14ac:dyDescent="0.25">
      <c r="A14" s="96" t="str">
        <f t="shared" si="0"/>
        <v>1365 HAM</v>
      </c>
      <c r="B14" s="141">
        <f t="shared" si="1"/>
        <v>1365</v>
      </c>
      <c r="C14" s="141" t="str">
        <f t="shared" si="2"/>
        <v>HAM</v>
      </c>
      <c r="D14" s="141" t="str">
        <f t="shared" si="3"/>
        <v>Кепка</v>
      </c>
      <c r="E14" s="142" t="str">
        <f t="shared" si="4"/>
        <v>Кепки</v>
      </c>
      <c r="F14" s="133" t="s">
        <v>554</v>
      </c>
      <c r="G14" s="134" t="s">
        <v>553</v>
      </c>
      <c r="H14" s="135" t="s">
        <v>434</v>
      </c>
      <c r="I14" s="136" t="s">
        <v>2065</v>
      </c>
      <c r="J14" s="137">
        <v>1</v>
      </c>
      <c r="K14" s="138" t="s">
        <v>2065</v>
      </c>
      <c r="M14" s="140">
        <v>1</v>
      </c>
      <c r="N14" t="s">
        <v>3410</v>
      </c>
      <c r="O14" t="s">
        <v>3411</v>
      </c>
      <c r="Q14" s="81" t="s">
        <v>434</v>
      </c>
      <c r="S14" s="82">
        <f t="shared" si="5"/>
        <v>0</v>
      </c>
      <c r="T14" s="68"/>
      <c r="U14" s="67">
        <f t="shared" si="6"/>
        <v>0</v>
      </c>
    </row>
    <row r="15" spans="1:27" x14ac:dyDescent="0.25">
      <c r="A15" s="96" t="str">
        <f t="shared" si="0"/>
        <v>1365 HAM</v>
      </c>
      <c r="B15" s="141">
        <f t="shared" si="1"/>
        <v>1365</v>
      </c>
      <c r="C15" s="141" t="str">
        <f t="shared" si="2"/>
        <v>HAM</v>
      </c>
      <c r="D15" s="141" t="str">
        <f t="shared" si="3"/>
        <v>Кепка</v>
      </c>
      <c r="E15" s="142" t="str">
        <f t="shared" si="4"/>
        <v>Кепки</v>
      </c>
      <c r="F15" s="133" t="s">
        <v>1135</v>
      </c>
      <c r="G15" s="134" t="s">
        <v>553</v>
      </c>
      <c r="H15" s="135" t="s">
        <v>431</v>
      </c>
      <c r="I15" s="136" t="s">
        <v>2065</v>
      </c>
      <c r="J15" s="137">
        <v>1</v>
      </c>
      <c r="K15" s="138" t="s">
        <v>2065</v>
      </c>
      <c r="M15" s="140">
        <v>1</v>
      </c>
      <c r="N15" t="s">
        <v>3412</v>
      </c>
      <c r="O15" t="s">
        <v>3413</v>
      </c>
      <c r="Q15" s="81" t="s">
        <v>466</v>
      </c>
      <c r="S15" s="82">
        <f t="shared" si="5"/>
        <v>0</v>
      </c>
      <c r="T15" s="68"/>
      <c r="U15" s="67">
        <f t="shared" si="6"/>
        <v>0</v>
      </c>
    </row>
    <row r="16" spans="1:27" x14ac:dyDescent="0.25">
      <c r="A16" s="96" t="str">
        <f t="shared" si="0"/>
        <v>1365 HAM</v>
      </c>
      <c r="B16" s="141">
        <f t="shared" si="1"/>
        <v>1365</v>
      </c>
      <c r="C16" s="141" t="str">
        <f t="shared" si="2"/>
        <v>HAM</v>
      </c>
      <c r="D16" s="141" t="str">
        <f t="shared" si="3"/>
        <v>Кепка</v>
      </c>
      <c r="E16" s="142" t="str">
        <f t="shared" si="4"/>
        <v>Кепки</v>
      </c>
      <c r="F16" s="133" t="s">
        <v>885</v>
      </c>
      <c r="G16" s="134" t="s">
        <v>555</v>
      </c>
      <c r="H16" s="135" t="s">
        <v>431</v>
      </c>
      <c r="I16" s="136" t="s">
        <v>2068</v>
      </c>
      <c r="J16" s="137">
        <v>1</v>
      </c>
      <c r="K16" s="138" t="s">
        <v>2068</v>
      </c>
      <c r="M16" s="140">
        <v>1</v>
      </c>
      <c r="N16" t="s">
        <v>1482</v>
      </c>
      <c r="O16" t="s">
        <v>3414</v>
      </c>
      <c r="Q16" s="81" t="s">
        <v>431</v>
      </c>
      <c r="S16" s="82">
        <f t="shared" si="5"/>
        <v>0</v>
      </c>
      <c r="T16" s="68"/>
      <c r="U16" s="67">
        <f t="shared" si="6"/>
        <v>0</v>
      </c>
    </row>
    <row r="17" spans="1:21" x14ac:dyDescent="0.25">
      <c r="A17" s="96" t="str">
        <f t="shared" si="0"/>
        <v>1365 HAM</v>
      </c>
      <c r="B17" s="141">
        <f t="shared" si="1"/>
        <v>1365</v>
      </c>
      <c r="C17" s="141" t="str">
        <f t="shared" si="2"/>
        <v>HAM</v>
      </c>
      <c r="D17" s="141" t="str">
        <f t="shared" si="3"/>
        <v>Кепка</v>
      </c>
      <c r="E17" s="142" t="str">
        <f t="shared" si="4"/>
        <v>Кепки</v>
      </c>
      <c r="F17" s="133" t="s">
        <v>1136</v>
      </c>
      <c r="G17" s="134" t="s">
        <v>460</v>
      </c>
      <c r="H17" s="135" t="s">
        <v>436</v>
      </c>
      <c r="I17" s="136" t="s">
        <v>2065</v>
      </c>
      <c r="J17" s="137">
        <v>1</v>
      </c>
      <c r="K17" s="138" t="s">
        <v>2065</v>
      </c>
      <c r="M17" s="140">
        <v>1</v>
      </c>
      <c r="N17" t="s">
        <v>3415</v>
      </c>
      <c r="O17" t="s">
        <v>3416</v>
      </c>
      <c r="Q17" s="81" t="s">
        <v>432</v>
      </c>
      <c r="S17" s="82">
        <f t="shared" si="5"/>
        <v>0</v>
      </c>
      <c r="T17" s="68"/>
      <c r="U17" s="67">
        <f t="shared" si="6"/>
        <v>0</v>
      </c>
    </row>
    <row r="18" spans="1:21" x14ac:dyDescent="0.25">
      <c r="A18" s="96" t="str">
        <f t="shared" si="0"/>
        <v>1365 HAM</v>
      </c>
      <c r="B18" s="141">
        <f t="shared" si="1"/>
        <v>1365</v>
      </c>
      <c r="C18" s="141" t="str">
        <f t="shared" si="2"/>
        <v>HAM</v>
      </c>
      <c r="D18" s="141" t="str">
        <f t="shared" si="3"/>
        <v>Кепка</v>
      </c>
      <c r="E18" s="142" t="str">
        <f t="shared" si="4"/>
        <v>Кепки</v>
      </c>
      <c r="F18" s="133" t="s">
        <v>556</v>
      </c>
      <c r="G18" s="134" t="s">
        <v>460</v>
      </c>
      <c r="H18" s="135" t="s">
        <v>434</v>
      </c>
      <c r="I18" s="136" t="s">
        <v>2069</v>
      </c>
      <c r="J18" s="137">
        <v>1</v>
      </c>
      <c r="K18" s="138" t="s">
        <v>2069</v>
      </c>
      <c r="M18" s="140">
        <v>1</v>
      </c>
      <c r="N18" t="s">
        <v>3417</v>
      </c>
      <c r="O18" t="s">
        <v>3417</v>
      </c>
    </row>
    <row r="19" spans="1:21" x14ac:dyDescent="0.25">
      <c r="A19" s="96" t="str">
        <f t="shared" si="0"/>
        <v>1365 HAM</v>
      </c>
      <c r="B19" s="141">
        <f t="shared" si="1"/>
        <v>1365</v>
      </c>
      <c r="C19" s="141" t="str">
        <f t="shared" si="2"/>
        <v>HAM</v>
      </c>
      <c r="D19" s="141" t="str">
        <f t="shared" si="3"/>
        <v>Кепка</v>
      </c>
      <c r="E19" s="142" t="str">
        <f t="shared" si="4"/>
        <v>Кепки</v>
      </c>
      <c r="F19" s="133" t="s">
        <v>557</v>
      </c>
      <c r="G19" s="134" t="s">
        <v>460</v>
      </c>
      <c r="H19" s="135" t="s">
        <v>431</v>
      </c>
      <c r="I19" s="136" t="s">
        <v>2065</v>
      </c>
      <c r="J19" s="137">
        <v>3</v>
      </c>
      <c r="K19" s="138" t="s">
        <v>2067</v>
      </c>
      <c r="M19" s="140">
        <v>3</v>
      </c>
      <c r="N19" t="s">
        <v>3418</v>
      </c>
      <c r="O19" t="s">
        <v>3419</v>
      </c>
    </row>
    <row r="20" spans="1:21" x14ac:dyDescent="0.25">
      <c r="A20" s="96" t="str">
        <f t="shared" si="0"/>
        <v>25111 ZAR</v>
      </c>
      <c r="B20" s="141">
        <f t="shared" si="1"/>
        <v>25111</v>
      </c>
      <c r="C20" s="141" t="str">
        <f t="shared" si="2"/>
        <v>ZAR</v>
      </c>
      <c r="D20" s="141" t="str">
        <f t="shared" si="3"/>
        <v>Кепка</v>
      </c>
      <c r="E20" s="142" t="str">
        <f t="shared" si="4"/>
        <v>Кепки</v>
      </c>
      <c r="F20" s="133" t="s">
        <v>3439</v>
      </c>
      <c r="G20" s="134" t="s">
        <v>558</v>
      </c>
      <c r="H20" s="135" t="s">
        <v>433</v>
      </c>
      <c r="I20" s="136" t="s">
        <v>3440</v>
      </c>
      <c r="J20" s="137">
        <v>1</v>
      </c>
      <c r="K20" s="138" t="s">
        <v>3440</v>
      </c>
      <c r="M20" s="140">
        <v>1</v>
      </c>
      <c r="N20" t="s">
        <v>3420</v>
      </c>
      <c r="O20" t="s">
        <v>3421</v>
      </c>
    </row>
    <row r="21" spans="1:21" x14ac:dyDescent="0.25">
      <c r="A21" s="96" t="str">
        <f t="shared" si="0"/>
        <v>25111 ZAR</v>
      </c>
      <c r="B21" s="141">
        <f t="shared" si="1"/>
        <v>25111</v>
      </c>
      <c r="C21" s="141" t="str">
        <f t="shared" si="2"/>
        <v>ZAR</v>
      </c>
      <c r="D21" s="141" t="str">
        <f t="shared" si="3"/>
        <v>Кепка</v>
      </c>
      <c r="E21" s="142" t="str">
        <f t="shared" si="4"/>
        <v>Кепки</v>
      </c>
      <c r="F21" s="133" t="s">
        <v>559</v>
      </c>
      <c r="G21" s="134" t="s">
        <v>558</v>
      </c>
      <c r="H21" s="135" t="s">
        <v>434</v>
      </c>
      <c r="I21" s="136" t="s">
        <v>2070</v>
      </c>
      <c r="J21" s="137">
        <v>3</v>
      </c>
      <c r="K21" s="138" t="s">
        <v>2071</v>
      </c>
      <c r="M21" s="140">
        <v>3</v>
      </c>
      <c r="N21" t="s">
        <v>3422</v>
      </c>
      <c r="O21" t="s">
        <v>3423</v>
      </c>
    </row>
    <row r="22" spans="1:21" x14ac:dyDescent="0.25">
      <c r="A22" s="96" t="str">
        <f t="shared" si="0"/>
        <v>25142BH FALCONER</v>
      </c>
      <c r="B22" s="141" t="str">
        <f t="shared" si="1"/>
        <v>25142BH</v>
      </c>
      <c r="C22" s="141" t="str">
        <f t="shared" si="2"/>
        <v>FALCONER</v>
      </c>
      <c r="D22" s="141" t="str">
        <f t="shared" si="3"/>
        <v>Кепка</v>
      </c>
      <c r="E22" s="142" t="str">
        <f t="shared" si="4"/>
        <v>Кепки</v>
      </c>
      <c r="F22" s="133" t="s">
        <v>2072</v>
      </c>
      <c r="G22" s="134" t="s">
        <v>1698</v>
      </c>
      <c r="H22" s="135" t="s">
        <v>433</v>
      </c>
      <c r="I22" s="136" t="s">
        <v>2073</v>
      </c>
      <c r="J22" s="137">
        <v>5</v>
      </c>
      <c r="K22" s="138" t="s">
        <v>3441</v>
      </c>
      <c r="M22" s="140">
        <v>5</v>
      </c>
      <c r="N22" t="s">
        <v>3424</v>
      </c>
      <c r="O22" t="s">
        <v>3424</v>
      </c>
    </row>
    <row r="23" spans="1:21" x14ac:dyDescent="0.25">
      <c r="A23" s="96" t="str">
        <f t="shared" si="0"/>
        <v>25142BH FALCONER</v>
      </c>
      <c r="B23" s="141" t="str">
        <f t="shared" si="1"/>
        <v>25142BH</v>
      </c>
      <c r="C23" s="141" t="str">
        <f t="shared" si="2"/>
        <v>FALCONER</v>
      </c>
      <c r="D23" s="141" t="str">
        <f t="shared" si="3"/>
        <v>Кепка</v>
      </c>
      <c r="E23" s="142" t="str">
        <f t="shared" si="4"/>
        <v>Кепки</v>
      </c>
      <c r="F23" s="133" t="s">
        <v>1697</v>
      </c>
      <c r="G23" s="134" t="s">
        <v>1698</v>
      </c>
      <c r="H23" s="135" t="s">
        <v>434</v>
      </c>
      <c r="I23" s="136" t="s">
        <v>2074</v>
      </c>
      <c r="J23" s="137">
        <v>7</v>
      </c>
      <c r="K23" s="138" t="s">
        <v>3442</v>
      </c>
      <c r="M23" s="140">
        <v>7</v>
      </c>
      <c r="N23" t="s">
        <v>3425</v>
      </c>
      <c r="O23" t="s">
        <v>3419</v>
      </c>
    </row>
    <row r="24" spans="1:21" x14ac:dyDescent="0.25">
      <c r="A24" s="96" t="str">
        <f t="shared" si="0"/>
        <v>25142BH FALCONER</v>
      </c>
      <c r="B24" s="141" t="str">
        <f t="shared" si="1"/>
        <v>25142BH</v>
      </c>
      <c r="C24" s="141" t="str">
        <f t="shared" si="2"/>
        <v>FALCONER</v>
      </c>
      <c r="D24" s="141" t="str">
        <f t="shared" si="3"/>
        <v>Кепка</v>
      </c>
      <c r="E24" s="142" t="str">
        <f t="shared" si="4"/>
        <v>Кепки</v>
      </c>
      <c r="F24" s="133" t="s">
        <v>2075</v>
      </c>
      <c r="G24" s="134" t="s">
        <v>1698</v>
      </c>
      <c r="H24" s="135" t="s">
        <v>431</v>
      </c>
      <c r="I24" s="136" t="s">
        <v>2073</v>
      </c>
      <c r="J24" s="137">
        <v>1</v>
      </c>
      <c r="K24" s="138" t="s">
        <v>2073</v>
      </c>
      <c r="M24" s="140">
        <v>1</v>
      </c>
      <c r="N24" t="s">
        <v>815</v>
      </c>
      <c r="O24" t="s">
        <v>2060</v>
      </c>
    </row>
    <row r="25" spans="1:21" x14ac:dyDescent="0.25">
      <c r="A25" s="96" t="str">
        <f t="shared" si="0"/>
        <v>25150BH REFFELL</v>
      </c>
      <c r="B25" s="141" t="str">
        <f t="shared" si="1"/>
        <v>25150BH</v>
      </c>
      <c r="C25" s="141" t="str">
        <f t="shared" si="2"/>
        <v>REFFELL</v>
      </c>
      <c r="D25" s="141" t="str">
        <f t="shared" si="3"/>
        <v>Кепка</v>
      </c>
      <c r="E25" s="142" t="str">
        <f t="shared" si="4"/>
        <v>Кепки</v>
      </c>
      <c r="F25" s="133" t="s">
        <v>3443</v>
      </c>
      <c r="G25" s="134" t="s">
        <v>3444</v>
      </c>
      <c r="H25" s="135" t="s">
        <v>434</v>
      </c>
      <c r="I25" s="136" t="s">
        <v>3445</v>
      </c>
      <c r="J25" s="137">
        <v>1</v>
      </c>
      <c r="K25" s="138" t="s">
        <v>3445</v>
      </c>
      <c r="M25" s="140">
        <v>1</v>
      </c>
      <c r="N25" t="s">
        <v>3426</v>
      </c>
      <c r="O25" t="s">
        <v>3419</v>
      </c>
    </row>
    <row r="26" spans="1:21" x14ac:dyDescent="0.25">
      <c r="A26" s="96" t="str">
        <f t="shared" si="0"/>
        <v>25202 RD WOOL</v>
      </c>
      <c r="B26" s="141">
        <f t="shared" si="1"/>
        <v>25202</v>
      </c>
      <c r="C26" s="141" t="str">
        <f t="shared" si="2"/>
        <v>RD WOOL</v>
      </c>
      <c r="D26" s="141" t="str">
        <f t="shared" si="3"/>
        <v>Кепка</v>
      </c>
      <c r="E26" s="142" t="str">
        <f t="shared" si="4"/>
        <v>Кепки</v>
      </c>
      <c r="F26" s="133" t="s">
        <v>1602</v>
      </c>
      <c r="G26" s="134" t="s">
        <v>1603</v>
      </c>
      <c r="H26" s="135" t="s">
        <v>433</v>
      </c>
      <c r="I26" s="136" t="s">
        <v>2076</v>
      </c>
      <c r="J26" s="137">
        <v>1</v>
      </c>
      <c r="K26" s="138" t="s">
        <v>2077</v>
      </c>
      <c r="M26" s="140">
        <v>1</v>
      </c>
      <c r="N26" t="s">
        <v>816</v>
      </c>
      <c r="O26" t="s">
        <v>3427</v>
      </c>
    </row>
    <row r="27" spans="1:21" x14ac:dyDescent="0.25">
      <c r="A27" s="96" t="str">
        <f t="shared" si="0"/>
        <v>25202 RD WOOL</v>
      </c>
      <c r="B27" s="141">
        <f t="shared" si="1"/>
        <v>25202</v>
      </c>
      <c r="C27" s="141" t="str">
        <f t="shared" si="2"/>
        <v>RD WOOL</v>
      </c>
      <c r="D27" s="141" t="str">
        <f t="shared" si="3"/>
        <v>Кепка</v>
      </c>
      <c r="E27" s="142" t="str">
        <f t="shared" si="4"/>
        <v>Кепки</v>
      </c>
      <c r="F27" s="133" t="s">
        <v>1600</v>
      </c>
      <c r="G27" s="134" t="s">
        <v>1599</v>
      </c>
      <c r="H27" s="135" t="s">
        <v>434</v>
      </c>
      <c r="I27" s="136" t="s">
        <v>2078</v>
      </c>
      <c r="J27" s="137">
        <v>1</v>
      </c>
      <c r="K27" s="138" t="s">
        <v>2078</v>
      </c>
      <c r="M27" s="140">
        <v>1</v>
      </c>
    </row>
    <row r="28" spans="1:21" x14ac:dyDescent="0.25">
      <c r="A28" s="96" t="str">
        <f t="shared" si="0"/>
        <v>25202 RD WOOL</v>
      </c>
      <c r="B28" s="141">
        <f t="shared" si="1"/>
        <v>25202</v>
      </c>
      <c r="C28" s="141" t="str">
        <f t="shared" si="2"/>
        <v>RD WOOL</v>
      </c>
      <c r="D28" s="141" t="str">
        <f t="shared" si="3"/>
        <v>Кепка</v>
      </c>
      <c r="E28" s="142" t="str">
        <f t="shared" si="4"/>
        <v>Кепки</v>
      </c>
      <c r="F28" s="133" t="s">
        <v>1601</v>
      </c>
      <c r="G28" s="134" t="s">
        <v>1599</v>
      </c>
      <c r="H28" s="135" t="s">
        <v>432</v>
      </c>
      <c r="I28" s="136" t="s">
        <v>2078</v>
      </c>
      <c r="J28" s="137">
        <v>1</v>
      </c>
      <c r="K28" s="138" t="s">
        <v>2078</v>
      </c>
      <c r="M28" s="140">
        <v>1</v>
      </c>
    </row>
    <row r="29" spans="1:21" x14ac:dyDescent="0.25">
      <c r="A29" s="96" t="str">
        <f t="shared" si="0"/>
        <v>25203 RD HERRINGBONE</v>
      </c>
      <c r="B29" s="141">
        <f t="shared" si="1"/>
        <v>25203</v>
      </c>
      <c r="C29" s="141" t="str">
        <f t="shared" si="2"/>
        <v>RD HERRINGBONE</v>
      </c>
      <c r="D29" s="141" t="str">
        <f t="shared" si="3"/>
        <v>Кепка</v>
      </c>
      <c r="E29" s="142" t="str">
        <f t="shared" si="4"/>
        <v>Кепки</v>
      </c>
      <c r="F29" s="133" t="s">
        <v>1536</v>
      </c>
      <c r="G29" s="134" t="s">
        <v>1537</v>
      </c>
      <c r="H29" s="135" t="s">
        <v>434</v>
      </c>
      <c r="I29" s="136" t="s">
        <v>2079</v>
      </c>
      <c r="J29" s="137">
        <v>1</v>
      </c>
      <c r="K29" s="138" t="s">
        <v>2080</v>
      </c>
      <c r="M29" s="140">
        <v>1</v>
      </c>
    </row>
    <row r="30" spans="1:21" x14ac:dyDescent="0.25">
      <c r="A30" s="96" t="str">
        <f t="shared" si="0"/>
        <v>25203 RD HERRINGBONE</v>
      </c>
      <c r="B30" s="141">
        <f t="shared" si="1"/>
        <v>25203</v>
      </c>
      <c r="C30" s="141" t="str">
        <f t="shared" si="2"/>
        <v>RD HERRINGBONE</v>
      </c>
      <c r="D30" s="141" t="str">
        <f t="shared" si="3"/>
        <v>Кепка</v>
      </c>
      <c r="E30" s="142" t="str">
        <f t="shared" si="4"/>
        <v>Кепки</v>
      </c>
      <c r="F30" s="133" t="s">
        <v>1530</v>
      </c>
      <c r="G30" s="134" t="s">
        <v>1531</v>
      </c>
      <c r="H30" s="135" t="s">
        <v>436</v>
      </c>
      <c r="I30" s="136" t="s">
        <v>2078</v>
      </c>
      <c r="J30" s="137">
        <v>1</v>
      </c>
      <c r="K30" s="138" t="s">
        <v>2078</v>
      </c>
      <c r="M30" s="140">
        <v>1</v>
      </c>
    </row>
    <row r="31" spans="1:21" x14ac:dyDescent="0.25">
      <c r="A31" s="96" t="str">
        <f t="shared" si="0"/>
        <v>25203 RD HERRINGBONE</v>
      </c>
      <c r="B31" s="141">
        <f t="shared" si="1"/>
        <v>25203</v>
      </c>
      <c r="C31" s="141" t="str">
        <f t="shared" si="2"/>
        <v>RD HERRINGBONE</v>
      </c>
      <c r="D31" s="141" t="str">
        <f t="shared" si="3"/>
        <v>Кепка</v>
      </c>
      <c r="E31" s="142" t="str">
        <f t="shared" si="4"/>
        <v>Кепки</v>
      </c>
      <c r="F31" s="133" t="s">
        <v>1532</v>
      </c>
      <c r="G31" s="134" t="s">
        <v>1531</v>
      </c>
      <c r="H31" s="135" t="s">
        <v>433</v>
      </c>
      <c r="I31" s="136" t="s">
        <v>2078</v>
      </c>
      <c r="J31" s="137">
        <v>1</v>
      </c>
      <c r="K31" s="138" t="s">
        <v>2078</v>
      </c>
      <c r="M31" s="140">
        <v>1</v>
      </c>
    </row>
    <row r="32" spans="1:21" x14ac:dyDescent="0.25">
      <c r="A32" s="96" t="str">
        <f t="shared" si="0"/>
        <v>25203 RD HERRINGBONE</v>
      </c>
      <c r="B32" s="141">
        <f t="shared" si="1"/>
        <v>25203</v>
      </c>
      <c r="C32" s="141" t="str">
        <f t="shared" si="2"/>
        <v>RD HERRINGBONE</v>
      </c>
      <c r="D32" s="141" t="str">
        <f t="shared" si="3"/>
        <v>Кепка</v>
      </c>
      <c r="E32" s="142" t="str">
        <f t="shared" si="4"/>
        <v>Кепки</v>
      </c>
      <c r="F32" s="133" t="s">
        <v>1533</v>
      </c>
      <c r="G32" s="134" t="s">
        <v>1531</v>
      </c>
      <c r="H32" s="135" t="s">
        <v>434</v>
      </c>
      <c r="I32" s="136" t="s">
        <v>2078</v>
      </c>
      <c r="J32" s="137">
        <v>1</v>
      </c>
      <c r="K32" s="138" t="s">
        <v>2078</v>
      </c>
      <c r="M32" s="140">
        <v>1</v>
      </c>
    </row>
    <row r="33" spans="1:13" x14ac:dyDescent="0.25">
      <c r="A33" s="96" t="str">
        <f t="shared" si="0"/>
        <v>25203 RD HERRINGBONE</v>
      </c>
      <c r="B33" s="141">
        <f t="shared" si="1"/>
        <v>25203</v>
      </c>
      <c r="C33" s="141" t="str">
        <f t="shared" si="2"/>
        <v>RD HERRINGBONE</v>
      </c>
      <c r="D33" s="141" t="str">
        <f t="shared" si="3"/>
        <v>Кепка</v>
      </c>
      <c r="E33" s="142" t="str">
        <f t="shared" si="4"/>
        <v>Кепки</v>
      </c>
      <c r="F33" s="133" t="s">
        <v>1534</v>
      </c>
      <c r="G33" s="134" t="s">
        <v>1531</v>
      </c>
      <c r="H33" s="135" t="s">
        <v>431</v>
      </c>
      <c r="I33" s="136" t="s">
        <v>2078</v>
      </c>
      <c r="J33" s="137">
        <v>3</v>
      </c>
      <c r="K33" s="138" t="s">
        <v>2081</v>
      </c>
      <c r="M33" s="140">
        <v>3</v>
      </c>
    </row>
    <row r="34" spans="1:13" x14ac:dyDescent="0.25">
      <c r="A34" s="96" t="str">
        <f t="shared" si="0"/>
        <v>25203 RD HERRINGBONE</v>
      </c>
      <c r="B34" s="141">
        <f t="shared" si="1"/>
        <v>25203</v>
      </c>
      <c r="C34" s="141" t="str">
        <f t="shared" si="2"/>
        <v>RD HERRINGBONE</v>
      </c>
      <c r="D34" s="141" t="str">
        <f t="shared" si="3"/>
        <v>Кепка</v>
      </c>
      <c r="E34" s="142" t="str">
        <f t="shared" si="4"/>
        <v>Кепки</v>
      </c>
      <c r="F34" s="133" t="s">
        <v>1535</v>
      </c>
      <c r="G34" s="134" t="s">
        <v>1531</v>
      </c>
      <c r="H34" s="135" t="s">
        <v>432</v>
      </c>
      <c r="I34" s="136" t="s">
        <v>2078</v>
      </c>
      <c r="J34" s="137">
        <v>1</v>
      </c>
      <c r="K34" s="138" t="s">
        <v>2078</v>
      </c>
      <c r="M34" s="140">
        <v>1</v>
      </c>
    </row>
    <row r="35" spans="1:13" x14ac:dyDescent="0.25">
      <c r="A35" s="96" t="str">
        <f t="shared" si="0"/>
        <v>25204 RD PLAID</v>
      </c>
      <c r="B35" s="141">
        <f t="shared" si="1"/>
        <v>25204</v>
      </c>
      <c r="C35" s="141" t="str">
        <f t="shared" si="2"/>
        <v>RD PLAID</v>
      </c>
      <c r="D35" s="141" t="str">
        <f t="shared" si="3"/>
        <v>Кепка</v>
      </c>
      <c r="E35" s="142" t="str">
        <f t="shared" si="4"/>
        <v>Кепки</v>
      </c>
      <c r="F35" s="133" t="s">
        <v>1642</v>
      </c>
      <c r="G35" s="134" t="s">
        <v>2082</v>
      </c>
      <c r="H35" s="135" t="s">
        <v>434</v>
      </c>
      <c r="I35" s="136" t="s">
        <v>2083</v>
      </c>
      <c r="J35" s="137">
        <v>1</v>
      </c>
      <c r="K35" s="138" t="s">
        <v>2084</v>
      </c>
      <c r="M35" s="140">
        <v>1</v>
      </c>
    </row>
    <row r="36" spans="1:13" x14ac:dyDescent="0.25">
      <c r="A36" s="96" t="str">
        <f t="shared" si="0"/>
        <v>25204 RD PLAID</v>
      </c>
      <c r="B36" s="141">
        <f t="shared" si="1"/>
        <v>25204</v>
      </c>
      <c r="C36" s="141" t="str">
        <f t="shared" si="2"/>
        <v>RD PLAID</v>
      </c>
      <c r="D36" s="141" t="str">
        <f t="shared" si="3"/>
        <v>Кепка</v>
      </c>
      <c r="E36" s="142" t="str">
        <f t="shared" si="4"/>
        <v>Кепки</v>
      </c>
      <c r="F36" s="133" t="s">
        <v>1643</v>
      </c>
      <c r="G36" s="134" t="s">
        <v>2085</v>
      </c>
      <c r="H36" s="135" t="s">
        <v>434</v>
      </c>
      <c r="I36" s="136" t="s">
        <v>2086</v>
      </c>
      <c r="J36" s="137">
        <v>1</v>
      </c>
      <c r="K36" s="138" t="s">
        <v>2086</v>
      </c>
      <c r="M36" s="140">
        <v>1</v>
      </c>
    </row>
    <row r="37" spans="1:13" x14ac:dyDescent="0.25">
      <c r="A37" s="96" t="str">
        <f t="shared" si="0"/>
        <v>25210 LVIN WOOL</v>
      </c>
      <c r="B37" s="141">
        <f t="shared" si="1"/>
        <v>25210</v>
      </c>
      <c r="C37" s="141" t="str">
        <f t="shared" si="2"/>
        <v>LVIN WOOL</v>
      </c>
      <c r="D37" s="141" t="str">
        <f t="shared" si="3"/>
        <v>Кепка</v>
      </c>
      <c r="E37" s="142" t="str">
        <f t="shared" si="4"/>
        <v>Кепки</v>
      </c>
      <c r="F37" s="133" t="s">
        <v>2087</v>
      </c>
      <c r="G37" s="134" t="s">
        <v>2088</v>
      </c>
      <c r="H37" s="135" t="s">
        <v>436</v>
      </c>
      <c r="I37" s="136" t="s">
        <v>2089</v>
      </c>
      <c r="J37" s="137">
        <v>1</v>
      </c>
      <c r="K37" s="138" t="s">
        <v>2089</v>
      </c>
      <c r="M37" s="140">
        <v>1</v>
      </c>
    </row>
    <row r="38" spans="1:13" x14ac:dyDescent="0.25">
      <c r="A38" s="96" t="str">
        <f t="shared" si="0"/>
        <v>25210 LVIN WOOL</v>
      </c>
      <c r="B38" s="141">
        <f t="shared" si="1"/>
        <v>25210</v>
      </c>
      <c r="C38" s="141" t="str">
        <f t="shared" si="2"/>
        <v>LVIN WOOL</v>
      </c>
      <c r="D38" s="141" t="str">
        <f t="shared" si="3"/>
        <v>Кепка</v>
      </c>
      <c r="E38" s="142" t="str">
        <f t="shared" si="4"/>
        <v>Кепки</v>
      </c>
      <c r="F38" s="133" t="s">
        <v>2090</v>
      </c>
      <c r="G38" s="134" t="s">
        <v>2088</v>
      </c>
      <c r="H38" s="135" t="s">
        <v>433</v>
      </c>
      <c r="I38" s="136" t="s">
        <v>2089</v>
      </c>
      <c r="J38" s="137">
        <v>1</v>
      </c>
      <c r="K38" s="138" t="s">
        <v>2089</v>
      </c>
      <c r="M38" s="140">
        <v>1</v>
      </c>
    </row>
    <row r="39" spans="1:13" x14ac:dyDescent="0.25">
      <c r="A39" s="96" t="str">
        <f t="shared" si="0"/>
        <v>25210 LVIN WOOL</v>
      </c>
      <c r="B39" s="141">
        <f t="shared" si="1"/>
        <v>25210</v>
      </c>
      <c r="C39" s="141" t="str">
        <f t="shared" si="2"/>
        <v>LVIN WOOL</v>
      </c>
      <c r="D39" s="141" t="str">
        <f t="shared" si="3"/>
        <v>Кепка</v>
      </c>
      <c r="E39" s="142" t="str">
        <f t="shared" si="4"/>
        <v>Кепки</v>
      </c>
      <c r="F39" s="133" t="s">
        <v>440</v>
      </c>
      <c r="G39" s="134" t="s">
        <v>439</v>
      </c>
      <c r="H39" s="135" t="s">
        <v>434</v>
      </c>
      <c r="I39" s="136" t="s">
        <v>2091</v>
      </c>
      <c r="J39" s="137">
        <v>3</v>
      </c>
      <c r="K39" s="138" t="s">
        <v>2092</v>
      </c>
      <c r="M39" s="140">
        <v>3</v>
      </c>
    </row>
    <row r="40" spans="1:13" x14ac:dyDescent="0.25">
      <c r="A40" s="96" t="str">
        <f t="shared" si="0"/>
        <v>25210 LVIN WOOL</v>
      </c>
      <c r="B40" s="141">
        <f t="shared" si="1"/>
        <v>25210</v>
      </c>
      <c r="C40" s="141" t="str">
        <f t="shared" si="2"/>
        <v>LVIN WOOL</v>
      </c>
      <c r="D40" s="141" t="str">
        <f t="shared" si="3"/>
        <v>Кепка</v>
      </c>
      <c r="E40" s="142" t="str">
        <f t="shared" si="4"/>
        <v>Кепки</v>
      </c>
      <c r="F40" s="133" t="s">
        <v>1538</v>
      </c>
      <c r="G40" s="134" t="s">
        <v>435</v>
      </c>
      <c r="H40" s="135" t="s">
        <v>431</v>
      </c>
      <c r="I40" s="136" t="s">
        <v>2093</v>
      </c>
      <c r="J40" s="137">
        <v>1</v>
      </c>
      <c r="K40" s="138" t="s">
        <v>2093</v>
      </c>
      <c r="M40" s="140">
        <v>1</v>
      </c>
    </row>
    <row r="41" spans="1:13" x14ac:dyDescent="0.25">
      <c r="A41" s="96" t="str">
        <f t="shared" si="0"/>
        <v>25210 LVIN WOOL</v>
      </c>
      <c r="B41" s="141">
        <f t="shared" si="1"/>
        <v>25210</v>
      </c>
      <c r="C41" s="141" t="str">
        <f t="shared" si="2"/>
        <v>LVIN WOOL</v>
      </c>
      <c r="D41" s="141" t="str">
        <f t="shared" si="3"/>
        <v>Кепка</v>
      </c>
      <c r="E41" s="142" t="str">
        <f t="shared" si="4"/>
        <v>Кепки</v>
      </c>
      <c r="F41" s="133" t="s">
        <v>1091</v>
      </c>
      <c r="G41" s="134" t="s">
        <v>441</v>
      </c>
      <c r="H41" s="135" t="s">
        <v>434</v>
      </c>
      <c r="I41" s="136" t="s">
        <v>2094</v>
      </c>
      <c r="J41" s="137">
        <v>2</v>
      </c>
      <c r="K41" s="138" t="s">
        <v>2095</v>
      </c>
      <c r="M41" s="140">
        <v>2</v>
      </c>
    </row>
    <row r="42" spans="1:13" x14ac:dyDescent="0.25">
      <c r="A42" s="96" t="str">
        <f t="shared" si="0"/>
        <v>25210 LVIN WOOL</v>
      </c>
      <c r="B42" s="141">
        <f t="shared" si="1"/>
        <v>25210</v>
      </c>
      <c r="C42" s="141" t="str">
        <f t="shared" si="2"/>
        <v>LVIN WOOL</v>
      </c>
      <c r="D42" s="141" t="str">
        <f t="shared" si="3"/>
        <v>Кепка</v>
      </c>
      <c r="E42" s="142" t="str">
        <f t="shared" si="4"/>
        <v>Кепки</v>
      </c>
      <c r="F42" s="133" t="s">
        <v>442</v>
      </c>
      <c r="G42" s="134" t="s">
        <v>441</v>
      </c>
      <c r="H42" s="135" t="s">
        <v>431</v>
      </c>
      <c r="I42" s="136" t="s">
        <v>2094</v>
      </c>
      <c r="J42" s="137">
        <v>2</v>
      </c>
      <c r="K42" s="138" t="s">
        <v>2095</v>
      </c>
      <c r="M42" s="140">
        <v>2</v>
      </c>
    </row>
    <row r="43" spans="1:13" x14ac:dyDescent="0.25">
      <c r="A43" s="96" t="str">
        <f t="shared" si="0"/>
        <v>25210 LVIN WOOL</v>
      </c>
      <c r="B43" s="141">
        <f t="shared" si="1"/>
        <v>25210</v>
      </c>
      <c r="C43" s="141" t="str">
        <f t="shared" si="2"/>
        <v>LVIN WOOL</v>
      </c>
      <c r="D43" s="141" t="str">
        <f t="shared" si="3"/>
        <v>Кепка</v>
      </c>
      <c r="E43" s="142" t="str">
        <f t="shared" si="4"/>
        <v>Кепки</v>
      </c>
      <c r="F43" s="133" t="s">
        <v>1092</v>
      </c>
      <c r="G43" s="134" t="s">
        <v>441</v>
      </c>
      <c r="H43" s="135" t="s">
        <v>432</v>
      </c>
      <c r="I43" s="136" t="s">
        <v>2094</v>
      </c>
      <c r="J43" s="137">
        <v>2</v>
      </c>
      <c r="K43" s="138" t="s">
        <v>2095</v>
      </c>
      <c r="M43" s="140">
        <v>2</v>
      </c>
    </row>
    <row r="44" spans="1:13" x14ac:dyDescent="0.25">
      <c r="A44" s="96" t="str">
        <f t="shared" si="0"/>
        <v>25210 LVIN WOOL</v>
      </c>
      <c r="B44" s="141">
        <f t="shared" si="1"/>
        <v>25210</v>
      </c>
      <c r="C44" s="141" t="str">
        <f t="shared" si="2"/>
        <v>LVIN WOOL</v>
      </c>
      <c r="D44" s="141" t="str">
        <f t="shared" si="3"/>
        <v>Кепка</v>
      </c>
      <c r="E44" s="142" t="str">
        <f t="shared" si="4"/>
        <v>Кепки</v>
      </c>
      <c r="F44" s="133" t="s">
        <v>437</v>
      </c>
      <c r="G44" s="134" t="s">
        <v>438</v>
      </c>
      <c r="H44" s="135" t="s">
        <v>436</v>
      </c>
      <c r="I44" s="136" t="s">
        <v>2091</v>
      </c>
      <c r="J44" s="137">
        <v>2</v>
      </c>
      <c r="K44" s="138" t="s">
        <v>2096</v>
      </c>
      <c r="M44" s="140">
        <v>2</v>
      </c>
    </row>
    <row r="45" spans="1:13" x14ac:dyDescent="0.25">
      <c r="A45" s="96" t="str">
        <f t="shared" si="0"/>
        <v>25210 LVIN WOOL</v>
      </c>
      <c r="B45" s="141">
        <f t="shared" si="1"/>
        <v>25210</v>
      </c>
      <c r="C45" s="141" t="str">
        <f t="shared" si="2"/>
        <v>LVIN WOOL</v>
      </c>
      <c r="D45" s="141" t="str">
        <f t="shared" si="3"/>
        <v>Кепка</v>
      </c>
      <c r="E45" s="142" t="str">
        <f t="shared" si="4"/>
        <v>Кепки</v>
      </c>
      <c r="F45" s="133" t="s">
        <v>1466</v>
      </c>
      <c r="G45" s="134" t="s">
        <v>438</v>
      </c>
      <c r="H45" s="135" t="s">
        <v>433</v>
      </c>
      <c r="I45" s="136" t="s">
        <v>2097</v>
      </c>
      <c r="J45" s="137">
        <v>4</v>
      </c>
      <c r="K45" s="138" t="s">
        <v>2098</v>
      </c>
      <c r="M45" s="140">
        <v>4</v>
      </c>
    </row>
    <row r="46" spans="1:13" x14ac:dyDescent="0.25">
      <c r="A46" s="96" t="str">
        <f t="shared" si="0"/>
        <v>25210 LVIN WOOL</v>
      </c>
      <c r="B46" s="141">
        <f t="shared" si="1"/>
        <v>25210</v>
      </c>
      <c r="C46" s="141" t="str">
        <f t="shared" si="2"/>
        <v>LVIN WOOL</v>
      </c>
      <c r="D46" s="141" t="str">
        <f t="shared" si="3"/>
        <v>Кепка</v>
      </c>
      <c r="E46" s="142" t="str">
        <f t="shared" si="4"/>
        <v>Кепки</v>
      </c>
      <c r="F46" s="133" t="s">
        <v>1467</v>
      </c>
      <c r="G46" s="134" t="s">
        <v>438</v>
      </c>
      <c r="H46" s="135" t="s">
        <v>434</v>
      </c>
      <c r="I46" s="136" t="s">
        <v>2093</v>
      </c>
      <c r="J46" s="137">
        <v>5</v>
      </c>
      <c r="K46" s="138" t="s">
        <v>2099</v>
      </c>
      <c r="M46" s="140">
        <v>5</v>
      </c>
    </row>
    <row r="47" spans="1:13" x14ac:dyDescent="0.25">
      <c r="A47" s="96" t="str">
        <f t="shared" si="0"/>
        <v>25210 LVIN WOOL</v>
      </c>
      <c r="B47" s="141">
        <f t="shared" si="1"/>
        <v>25210</v>
      </c>
      <c r="C47" s="141" t="str">
        <f t="shared" si="2"/>
        <v>LVIN WOOL</v>
      </c>
      <c r="D47" s="141" t="str">
        <f t="shared" si="3"/>
        <v>Кепка</v>
      </c>
      <c r="E47" s="142" t="str">
        <f t="shared" si="4"/>
        <v>Кепки</v>
      </c>
      <c r="F47" s="133" t="s">
        <v>1468</v>
      </c>
      <c r="G47" s="134" t="s">
        <v>438</v>
      </c>
      <c r="H47" s="135" t="s">
        <v>431</v>
      </c>
      <c r="I47" s="136" t="s">
        <v>2093</v>
      </c>
      <c r="J47" s="137">
        <v>3</v>
      </c>
      <c r="K47" s="138" t="s">
        <v>2100</v>
      </c>
      <c r="M47" s="140">
        <v>3</v>
      </c>
    </row>
    <row r="48" spans="1:13" x14ac:dyDescent="0.25">
      <c r="A48" s="96" t="str">
        <f t="shared" si="0"/>
        <v>25210 LVIN WOOL</v>
      </c>
      <c r="B48" s="141">
        <f t="shared" si="1"/>
        <v>25210</v>
      </c>
      <c r="C48" s="141" t="str">
        <f t="shared" si="2"/>
        <v>LVIN WOOL</v>
      </c>
      <c r="D48" s="141" t="str">
        <f t="shared" si="3"/>
        <v>Кепка</v>
      </c>
      <c r="E48" s="142" t="str">
        <f t="shared" si="4"/>
        <v>Кепки</v>
      </c>
      <c r="F48" s="133" t="s">
        <v>1539</v>
      </c>
      <c r="G48" s="134" t="s">
        <v>438</v>
      </c>
      <c r="H48" s="135" t="s">
        <v>432</v>
      </c>
      <c r="I48" s="136" t="s">
        <v>2093</v>
      </c>
      <c r="J48" s="137">
        <v>2</v>
      </c>
      <c r="K48" s="138" t="s">
        <v>2101</v>
      </c>
      <c r="M48" s="140">
        <v>2</v>
      </c>
    </row>
    <row r="49" spans="1:13" x14ac:dyDescent="0.25">
      <c r="A49" s="96" t="str">
        <f t="shared" si="0"/>
        <v>25211 LVIN TWEED</v>
      </c>
      <c r="B49" s="141">
        <f t="shared" si="1"/>
        <v>25211</v>
      </c>
      <c r="C49" s="141" t="str">
        <f t="shared" si="2"/>
        <v>LVIN TWEED</v>
      </c>
      <c r="D49" s="141" t="str">
        <f t="shared" si="3"/>
        <v>Кепка</v>
      </c>
      <c r="E49" s="142" t="str">
        <f t="shared" si="4"/>
        <v>Кепки</v>
      </c>
      <c r="F49" s="133" t="s">
        <v>244</v>
      </c>
      <c r="G49" s="134" t="s">
        <v>458</v>
      </c>
      <c r="H49" s="135" t="s">
        <v>431</v>
      </c>
      <c r="I49" s="136" t="s">
        <v>2094</v>
      </c>
      <c r="J49" s="137">
        <v>3</v>
      </c>
      <c r="K49" s="138" t="s">
        <v>2102</v>
      </c>
      <c r="M49" s="140">
        <v>3</v>
      </c>
    </row>
    <row r="50" spans="1:13" x14ac:dyDescent="0.25">
      <c r="A50" s="96" t="str">
        <f t="shared" si="0"/>
        <v>25211 LVIN TWEED</v>
      </c>
      <c r="B50" s="141">
        <f t="shared" si="1"/>
        <v>25211</v>
      </c>
      <c r="C50" s="141" t="str">
        <f t="shared" si="2"/>
        <v>LVIN TWEED</v>
      </c>
      <c r="D50" s="141" t="str">
        <f t="shared" si="3"/>
        <v>Кепка</v>
      </c>
      <c r="E50" s="142" t="str">
        <f t="shared" si="4"/>
        <v>Кепки</v>
      </c>
      <c r="F50" s="133" t="s">
        <v>1131</v>
      </c>
      <c r="G50" s="134" t="s">
        <v>458</v>
      </c>
      <c r="H50" s="135" t="s">
        <v>432</v>
      </c>
      <c r="I50" s="136" t="s">
        <v>2094</v>
      </c>
      <c r="J50" s="137">
        <v>1</v>
      </c>
      <c r="K50" s="138" t="s">
        <v>2094</v>
      </c>
      <c r="M50" s="140">
        <v>1</v>
      </c>
    </row>
    <row r="51" spans="1:13" x14ac:dyDescent="0.25">
      <c r="A51" s="96" t="str">
        <f t="shared" si="0"/>
        <v>25211 LVIN TWEED</v>
      </c>
      <c r="B51" s="141">
        <f t="shared" si="1"/>
        <v>25211</v>
      </c>
      <c r="C51" s="141" t="str">
        <f t="shared" si="2"/>
        <v>LVIN TWEED</v>
      </c>
      <c r="D51" s="141" t="str">
        <f t="shared" si="3"/>
        <v>Кепка</v>
      </c>
      <c r="E51" s="142" t="str">
        <f t="shared" si="4"/>
        <v>Кепки</v>
      </c>
      <c r="F51" s="133" t="s">
        <v>2103</v>
      </c>
      <c r="G51" s="134" t="s">
        <v>2104</v>
      </c>
      <c r="H51" s="135" t="s">
        <v>436</v>
      </c>
      <c r="I51" s="136" t="s">
        <v>2094</v>
      </c>
      <c r="J51" s="137">
        <v>1</v>
      </c>
      <c r="K51" s="138" t="s">
        <v>2094</v>
      </c>
      <c r="M51" s="140">
        <v>1</v>
      </c>
    </row>
    <row r="52" spans="1:13" x14ac:dyDescent="0.25">
      <c r="A52" s="96" t="str">
        <f t="shared" si="0"/>
        <v>25211 LVIN TWEED</v>
      </c>
      <c r="B52" s="141">
        <f t="shared" si="1"/>
        <v>25211</v>
      </c>
      <c r="C52" s="141" t="str">
        <f t="shared" si="2"/>
        <v>LVIN TWEED</v>
      </c>
      <c r="D52" s="141" t="str">
        <f t="shared" si="3"/>
        <v>Кепка</v>
      </c>
      <c r="E52" s="142" t="str">
        <f t="shared" si="4"/>
        <v>Кепки</v>
      </c>
      <c r="F52" s="133" t="s">
        <v>2105</v>
      </c>
      <c r="G52" s="134" t="s">
        <v>2104</v>
      </c>
      <c r="H52" s="135" t="s">
        <v>431</v>
      </c>
      <c r="I52" s="136" t="s">
        <v>2094</v>
      </c>
      <c r="J52" s="137">
        <v>1</v>
      </c>
      <c r="K52" s="138" t="s">
        <v>2094</v>
      </c>
      <c r="M52" s="140">
        <v>1</v>
      </c>
    </row>
    <row r="53" spans="1:13" x14ac:dyDescent="0.25">
      <c r="A53" s="96" t="str">
        <f t="shared" si="0"/>
        <v>25211 LVIN TWEED</v>
      </c>
      <c r="B53" s="141">
        <f t="shared" si="1"/>
        <v>25211</v>
      </c>
      <c r="C53" s="141" t="str">
        <f t="shared" si="2"/>
        <v>LVIN TWEED</v>
      </c>
      <c r="D53" s="141" t="str">
        <f t="shared" si="3"/>
        <v>Кепка</v>
      </c>
      <c r="E53" s="142" t="str">
        <f t="shared" si="4"/>
        <v>Кепки</v>
      </c>
      <c r="F53" s="133" t="s">
        <v>1128</v>
      </c>
      <c r="G53" s="134" t="s">
        <v>1129</v>
      </c>
      <c r="H53" s="135" t="s">
        <v>436</v>
      </c>
      <c r="I53" s="136" t="s">
        <v>2106</v>
      </c>
      <c r="J53" s="137">
        <v>2</v>
      </c>
      <c r="K53" s="138" t="s">
        <v>2107</v>
      </c>
      <c r="M53" s="140">
        <v>2</v>
      </c>
    </row>
    <row r="54" spans="1:13" x14ac:dyDescent="0.25">
      <c r="A54" s="96" t="str">
        <f t="shared" si="0"/>
        <v>25211 LVIN TWEED</v>
      </c>
      <c r="B54" s="141">
        <f t="shared" si="1"/>
        <v>25211</v>
      </c>
      <c r="C54" s="141" t="str">
        <f t="shared" si="2"/>
        <v>LVIN TWEED</v>
      </c>
      <c r="D54" s="141" t="str">
        <f t="shared" si="3"/>
        <v>Кепка</v>
      </c>
      <c r="E54" s="142" t="str">
        <f t="shared" si="4"/>
        <v>Кепки</v>
      </c>
      <c r="F54" s="133" t="s">
        <v>1597</v>
      </c>
      <c r="G54" s="134" t="s">
        <v>1129</v>
      </c>
      <c r="H54" s="135" t="s">
        <v>433</v>
      </c>
      <c r="I54" s="136" t="s">
        <v>2093</v>
      </c>
      <c r="J54" s="137">
        <v>2</v>
      </c>
      <c r="K54" s="138" t="s">
        <v>2101</v>
      </c>
      <c r="M54" s="140">
        <v>2</v>
      </c>
    </row>
    <row r="55" spans="1:13" x14ac:dyDescent="0.25">
      <c r="A55" s="96" t="str">
        <f t="shared" si="0"/>
        <v>25211 LVIN TWEED</v>
      </c>
      <c r="B55" s="141">
        <f t="shared" si="1"/>
        <v>25211</v>
      </c>
      <c r="C55" s="141" t="str">
        <f t="shared" si="2"/>
        <v>LVIN TWEED</v>
      </c>
      <c r="D55" s="141" t="str">
        <f t="shared" si="3"/>
        <v>Кепка</v>
      </c>
      <c r="E55" s="142" t="str">
        <f t="shared" si="4"/>
        <v>Кепки</v>
      </c>
      <c r="F55" s="133" t="s">
        <v>1130</v>
      </c>
      <c r="G55" s="134" t="s">
        <v>1129</v>
      </c>
      <c r="H55" s="135" t="s">
        <v>434</v>
      </c>
      <c r="I55" s="136" t="s">
        <v>2093</v>
      </c>
      <c r="J55" s="137">
        <v>2</v>
      </c>
      <c r="K55" s="138" t="s">
        <v>2101</v>
      </c>
      <c r="M55" s="140">
        <v>2</v>
      </c>
    </row>
    <row r="56" spans="1:13" x14ac:dyDescent="0.25">
      <c r="A56" s="96" t="str">
        <f t="shared" si="0"/>
        <v>25211 LVIN TWEED</v>
      </c>
      <c r="B56" s="141">
        <f t="shared" si="1"/>
        <v>25211</v>
      </c>
      <c r="C56" s="141" t="str">
        <f t="shared" si="2"/>
        <v>LVIN TWEED</v>
      </c>
      <c r="D56" s="141" t="str">
        <f t="shared" si="3"/>
        <v>Кепка</v>
      </c>
      <c r="E56" s="142" t="str">
        <f t="shared" si="4"/>
        <v>Кепки</v>
      </c>
      <c r="F56" s="133" t="s">
        <v>1598</v>
      </c>
      <c r="G56" s="134" t="s">
        <v>1129</v>
      </c>
      <c r="H56" s="135" t="s">
        <v>432</v>
      </c>
      <c r="I56" s="136" t="s">
        <v>2093</v>
      </c>
      <c r="J56" s="137">
        <v>2</v>
      </c>
      <c r="K56" s="138" t="s">
        <v>2101</v>
      </c>
      <c r="M56" s="140">
        <v>2</v>
      </c>
    </row>
    <row r="57" spans="1:13" x14ac:dyDescent="0.25">
      <c r="A57" s="96" t="str">
        <f t="shared" si="0"/>
        <v>25212 LVIN HERRINGBONE</v>
      </c>
      <c r="B57" s="141">
        <f t="shared" si="1"/>
        <v>25212</v>
      </c>
      <c r="C57" s="141" t="str">
        <f t="shared" si="2"/>
        <v>LVIN HERRINGBONE</v>
      </c>
      <c r="D57" s="141" t="str">
        <f t="shared" si="3"/>
        <v>Кепка</v>
      </c>
      <c r="E57" s="142" t="str">
        <f t="shared" si="4"/>
        <v>Кепки</v>
      </c>
      <c r="F57" s="133" t="s">
        <v>2108</v>
      </c>
      <c r="G57" s="134" t="s">
        <v>2109</v>
      </c>
      <c r="H57" s="135" t="s">
        <v>434</v>
      </c>
      <c r="I57" s="136" t="s">
        <v>2094</v>
      </c>
      <c r="J57" s="137">
        <v>1</v>
      </c>
      <c r="K57" s="138" t="s">
        <v>2094</v>
      </c>
      <c r="M57" s="140">
        <v>1</v>
      </c>
    </row>
    <row r="58" spans="1:13" x14ac:dyDescent="0.25">
      <c r="A58" s="96" t="str">
        <f t="shared" si="0"/>
        <v>25212 LVIN HERRINGBONE</v>
      </c>
      <c r="B58" s="141">
        <f t="shared" si="1"/>
        <v>25212</v>
      </c>
      <c r="C58" s="141" t="str">
        <f t="shared" si="2"/>
        <v>LVIN HERRINGBONE</v>
      </c>
      <c r="D58" s="141" t="str">
        <f t="shared" si="3"/>
        <v>Кепка</v>
      </c>
      <c r="E58" s="142" t="str">
        <f t="shared" si="4"/>
        <v>Кепки</v>
      </c>
      <c r="F58" s="133" t="s">
        <v>1651</v>
      </c>
      <c r="G58" s="134" t="s">
        <v>482</v>
      </c>
      <c r="H58" s="135" t="s">
        <v>436</v>
      </c>
      <c r="I58" s="136" t="s">
        <v>2093</v>
      </c>
      <c r="J58" s="137">
        <v>1</v>
      </c>
      <c r="K58" s="138" t="s">
        <v>2093</v>
      </c>
      <c r="M58" s="140">
        <v>1</v>
      </c>
    </row>
    <row r="59" spans="1:13" x14ac:dyDescent="0.25">
      <c r="A59" s="96" t="str">
        <f t="shared" si="0"/>
        <v>25212 LVIN HERRINGBONE</v>
      </c>
      <c r="B59" s="141">
        <f t="shared" si="1"/>
        <v>25212</v>
      </c>
      <c r="C59" s="141" t="str">
        <f t="shared" si="2"/>
        <v>LVIN HERRINGBONE</v>
      </c>
      <c r="D59" s="141" t="str">
        <f t="shared" si="3"/>
        <v>Кепка</v>
      </c>
      <c r="E59" s="142" t="str">
        <f t="shared" si="4"/>
        <v>Кепки</v>
      </c>
      <c r="F59" s="133" t="s">
        <v>1473</v>
      </c>
      <c r="G59" s="134" t="s">
        <v>482</v>
      </c>
      <c r="H59" s="135" t="s">
        <v>433</v>
      </c>
      <c r="I59" s="136" t="s">
        <v>2106</v>
      </c>
      <c r="J59" s="137">
        <v>3</v>
      </c>
      <c r="K59" s="138" t="s">
        <v>2110</v>
      </c>
      <c r="M59" s="140">
        <v>3</v>
      </c>
    </row>
    <row r="60" spans="1:13" x14ac:dyDescent="0.25">
      <c r="A60" s="96" t="str">
        <f t="shared" si="0"/>
        <v>25212 LVIN HERRINGBONE</v>
      </c>
      <c r="B60" s="141">
        <f t="shared" si="1"/>
        <v>25212</v>
      </c>
      <c r="C60" s="141" t="str">
        <f t="shared" si="2"/>
        <v>LVIN HERRINGBONE</v>
      </c>
      <c r="D60" s="141" t="str">
        <f t="shared" si="3"/>
        <v>Кепка</v>
      </c>
      <c r="E60" s="142" t="str">
        <f t="shared" si="4"/>
        <v>Кепки</v>
      </c>
      <c r="F60" s="133" t="s">
        <v>245</v>
      </c>
      <c r="G60" s="134" t="s">
        <v>482</v>
      </c>
      <c r="H60" s="135" t="s">
        <v>434</v>
      </c>
      <c r="I60" s="136" t="s">
        <v>2093</v>
      </c>
      <c r="J60" s="137">
        <v>4</v>
      </c>
      <c r="K60" s="138" t="s">
        <v>2111</v>
      </c>
      <c r="M60" s="140">
        <v>4</v>
      </c>
    </row>
    <row r="61" spans="1:13" x14ac:dyDescent="0.25">
      <c r="A61" s="96" t="str">
        <f t="shared" si="0"/>
        <v>25212 LVIN HERRINGBONE</v>
      </c>
      <c r="B61" s="141">
        <f t="shared" si="1"/>
        <v>25212</v>
      </c>
      <c r="C61" s="141" t="str">
        <f t="shared" si="2"/>
        <v>LVIN HERRINGBONE</v>
      </c>
      <c r="D61" s="141" t="str">
        <f t="shared" si="3"/>
        <v>Кепка</v>
      </c>
      <c r="E61" s="142" t="str">
        <f t="shared" si="4"/>
        <v>Кепки</v>
      </c>
      <c r="F61" s="133" t="s">
        <v>317</v>
      </c>
      <c r="G61" s="134" t="s">
        <v>482</v>
      </c>
      <c r="H61" s="135" t="s">
        <v>431</v>
      </c>
      <c r="I61" s="136" t="s">
        <v>2093</v>
      </c>
      <c r="J61" s="137">
        <v>3</v>
      </c>
      <c r="K61" s="138" t="s">
        <v>2100</v>
      </c>
      <c r="M61" s="140">
        <v>3</v>
      </c>
    </row>
    <row r="62" spans="1:13" x14ac:dyDescent="0.25">
      <c r="A62" s="96" t="str">
        <f t="shared" si="0"/>
        <v>25212 LVIN HERRINGBONE</v>
      </c>
      <c r="B62" s="141">
        <f t="shared" si="1"/>
        <v>25212</v>
      </c>
      <c r="C62" s="141" t="str">
        <f t="shared" si="2"/>
        <v>LVIN HERRINGBONE</v>
      </c>
      <c r="D62" s="141" t="str">
        <f t="shared" si="3"/>
        <v>Кепка</v>
      </c>
      <c r="E62" s="142" t="str">
        <f t="shared" si="4"/>
        <v>Кепки</v>
      </c>
      <c r="F62" s="133" t="s">
        <v>1652</v>
      </c>
      <c r="G62" s="134" t="s">
        <v>482</v>
      </c>
      <c r="H62" s="135" t="s">
        <v>432</v>
      </c>
      <c r="I62" s="136" t="s">
        <v>2093</v>
      </c>
      <c r="J62" s="137">
        <v>2</v>
      </c>
      <c r="K62" s="138" t="s">
        <v>2101</v>
      </c>
      <c r="M62" s="140">
        <v>2</v>
      </c>
    </row>
    <row r="63" spans="1:13" x14ac:dyDescent="0.25">
      <c r="A63" s="96" t="str">
        <f t="shared" si="0"/>
        <v>25220 LVIN PLAID</v>
      </c>
      <c r="B63" s="141">
        <f t="shared" si="1"/>
        <v>25220</v>
      </c>
      <c r="C63" s="141" t="str">
        <f t="shared" si="2"/>
        <v>LVIN PLAID</v>
      </c>
      <c r="D63" s="141" t="str">
        <f t="shared" si="3"/>
        <v>Кепка</v>
      </c>
      <c r="E63" s="142" t="str">
        <f t="shared" si="4"/>
        <v>Кепки</v>
      </c>
      <c r="F63" s="133" t="s">
        <v>1474</v>
      </c>
      <c r="G63" s="134" t="s">
        <v>2112</v>
      </c>
      <c r="H63" s="135" t="s">
        <v>434</v>
      </c>
      <c r="I63" s="136" t="s">
        <v>2113</v>
      </c>
      <c r="J63" s="137">
        <v>3</v>
      </c>
      <c r="K63" s="138" t="s">
        <v>2114</v>
      </c>
      <c r="M63" s="140">
        <v>3</v>
      </c>
    </row>
    <row r="64" spans="1:13" x14ac:dyDescent="0.25">
      <c r="A64" s="96" t="str">
        <f t="shared" si="0"/>
        <v>25220 LVIN PLAID</v>
      </c>
      <c r="B64" s="141">
        <f t="shared" si="1"/>
        <v>25220</v>
      </c>
      <c r="C64" s="141" t="str">
        <f t="shared" si="2"/>
        <v>LVIN PLAID</v>
      </c>
      <c r="D64" s="141" t="str">
        <f t="shared" si="3"/>
        <v>Кепка</v>
      </c>
      <c r="E64" s="142" t="str">
        <f t="shared" si="4"/>
        <v>Кепки</v>
      </c>
      <c r="F64" s="133" t="s">
        <v>492</v>
      </c>
      <c r="G64" s="134" t="s">
        <v>2112</v>
      </c>
      <c r="H64" s="135" t="s">
        <v>431</v>
      </c>
      <c r="I64" s="136" t="s">
        <v>2113</v>
      </c>
      <c r="J64" s="137">
        <v>2</v>
      </c>
      <c r="K64" s="138" t="s">
        <v>2115</v>
      </c>
      <c r="M64" s="140">
        <v>2</v>
      </c>
    </row>
    <row r="65" spans="1:13" x14ac:dyDescent="0.25">
      <c r="A65" s="96" t="str">
        <f t="shared" si="0"/>
        <v>25220 LVIN PLAID</v>
      </c>
      <c r="B65" s="141">
        <f t="shared" si="1"/>
        <v>25220</v>
      </c>
      <c r="C65" s="141" t="str">
        <f t="shared" si="2"/>
        <v>LVIN PLAID</v>
      </c>
      <c r="D65" s="141" t="str">
        <f t="shared" si="3"/>
        <v>Кепка</v>
      </c>
      <c r="E65" s="142" t="str">
        <f t="shared" si="4"/>
        <v>Кепки</v>
      </c>
      <c r="F65" s="133" t="s">
        <v>560</v>
      </c>
      <c r="G65" s="134" t="s">
        <v>2116</v>
      </c>
      <c r="H65" s="135" t="s">
        <v>433</v>
      </c>
      <c r="I65" s="136" t="s">
        <v>2117</v>
      </c>
      <c r="J65" s="137">
        <v>1</v>
      </c>
      <c r="K65" s="138" t="s">
        <v>2117</v>
      </c>
      <c r="M65" s="140">
        <v>1</v>
      </c>
    </row>
    <row r="66" spans="1:13" x14ac:dyDescent="0.25">
      <c r="A66" s="96" t="str">
        <f t="shared" si="0"/>
        <v>25237 RD WINDOWPANE</v>
      </c>
      <c r="B66" s="141">
        <f t="shared" si="1"/>
        <v>25237</v>
      </c>
      <c r="C66" s="141" t="str">
        <f t="shared" si="2"/>
        <v>RD WINDOWPANE</v>
      </c>
      <c r="D66" s="141" t="str">
        <f t="shared" si="3"/>
        <v>Кепка</v>
      </c>
      <c r="E66" s="142" t="str">
        <f t="shared" si="4"/>
        <v>Кепки</v>
      </c>
      <c r="F66" s="133" t="s">
        <v>3446</v>
      </c>
      <c r="G66" s="134" t="s">
        <v>3447</v>
      </c>
      <c r="H66" s="135" t="s">
        <v>434</v>
      </c>
      <c r="I66" s="136" t="s">
        <v>3448</v>
      </c>
      <c r="J66" s="137">
        <v>1</v>
      </c>
      <c r="K66" s="138" t="s">
        <v>3448</v>
      </c>
      <c r="M66" s="140">
        <v>1</v>
      </c>
    </row>
    <row r="67" spans="1:13" x14ac:dyDescent="0.25">
      <c r="A67" s="96" t="str">
        <f t="shared" ref="A67:A130" si="7">B67&amp;" "&amp;C67</f>
        <v>25239 LVIN WINDOWPANE</v>
      </c>
      <c r="B67" s="141">
        <f t="shared" ref="B67:B130" si="8">_xlfn.LET(_xlpm.START,FIND("арт. ",G67)+5,_xlpm.END,FIND(" ",G67,_xlpm.START),_xlpm.Result,TRIM(MID(G67,_xlpm.START,_xlpm.END-_xlpm.START)),IFERROR(VALUE(_xlpm.Result),_xlpm.Result))</f>
        <v>25239</v>
      </c>
      <c r="C67" s="141" t="str">
        <f t="shared" ref="C67:C130" si="9">_xlfn.LET(_xlpm.START,FIND("арт. ",G67)+13,_xlpm.END,FIND("(",G67),TRIM(MID(G67,_xlpm.START,_xlpm.END-_xlpm.START)))</f>
        <v>LVIN WINDOWPANE</v>
      </c>
      <c r="D67" s="141" t="str">
        <f t="shared" ref="D67:D130" si="10">_xlfn.LET(_xlpm.START,1,_xlpm.END,FIND(MID($R$1,1,1),G67),TRIM(MID(G67,_xlpm.START,_xlpm.END-_xlpm.START)))</f>
        <v>Кепка</v>
      </c>
      <c r="E67" s="142" t="str">
        <f t="shared" ref="E67:E130" si="11">VLOOKUP(D67,N:O,2,0)</f>
        <v>Кепки</v>
      </c>
      <c r="F67" s="133" t="s">
        <v>3449</v>
      </c>
      <c r="G67" s="134" t="s">
        <v>3450</v>
      </c>
      <c r="H67" s="135" t="s">
        <v>436</v>
      </c>
      <c r="I67" s="136" t="s">
        <v>3451</v>
      </c>
      <c r="J67" s="137">
        <v>1</v>
      </c>
      <c r="K67" s="138" t="s">
        <v>3451</v>
      </c>
      <c r="M67" s="140">
        <v>1</v>
      </c>
    </row>
    <row r="68" spans="1:13" x14ac:dyDescent="0.25">
      <c r="A68" s="96" t="str">
        <f t="shared" si="7"/>
        <v>25240 LVIN STRIPE</v>
      </c>
      <c r="B68" s="141">
        <f t="shared" si="8"/>
        <v>25240</v>
      </c>
      <c r="C68" s="141" t="str">
        <f t="shared" si="9"/>
        <v>LVIN STRIPE</v>
      </c>
      <c r="D68" s="141" t="str">
        <f t="shared" si="10"/>
        <v>Кепка</v>
      </c>
      <c r="E68" s="142" t="str">
        <f t="shared" si="11"/>
        <v>Кепки</v>
      </c>
      <c r="F68" s="133" t="s">
        <v>514</v>
      </c>
      <c r="G68" s="134" t="s">
        <v>513</v>
      </c>
      <c r="H68" s="135" t="s">
        <v>433</v>
      </c>
      <c r="I68" s="136" t="s">
        <v>2094</v>
      </c>
      <c r="J68" s="137">
        <v>2</v>
      </c>
      <c r="K68" s="138" t="s">
        <v>2095</v>
      </c>
      <c r="M68" s="140">
        <v>2</v>
      </c>
    </row>
    <row r="69" spans="1:13" x14ac:dyDescent="0.25">
      <c r="A69" s="96" t="str">
        <f t="shared" si="7"/>
        <v>25240 LVIN STRIPE</v>
      </c>
      <c r="B69" s="141">
        <f t="shared" si="8"/>
        <v>25240</v>
      </c>
      <c r="C69" s="141" t="str">
        <f t="shared" si="9"/>
        <v>LVIN STRIPE</v>
      </c>
      <c r="D69" s="141" t="str">
        <f t="shared" si="10"/>
        <v>Кепка</v>
      </c>
      <c r="E69" s="142" t="str">
        <f t="shared" si="11"/>
        <v>Кепки</v>
      </c>
      <c r="F69" s="133" t="s">
        <v>1272</v>
      </c>
      <c r="G69" s="134" t="s">
        <v>513</v>
      </c>
      <c r="H69" s="135" t="s">
        <v>434</v>
      </c>
      <c r="I69" s="136" t="s">
        <v>2094</v>
      </c>
      <c r="J69" s="137">
        <v>5</v>
      </c>
      <c r="K69" s="138" t="s">
        <v>2118</v>
      </c>
      <c r="M69" s="140">
        <v>5</v>
      </c>
    </row>
    <row r="70" spans="1:13" x14ac:dyDescent="0.25">
      <c r="A70" s="96" t="str">
        <f t="shared" si="7"/>
        <v>25240 LVIN STRIPE</v>
      </c>
      <c r="B70" s="141">
        <f t="shared" si="8"/>
        <v>25240</v>
      </c>
      <c r="C70" s="141" t="str">
        <f t="shared" si="9"/>
        <v>LVIN STRIPE</v>
      </c>
      <c r="D70" s="141" t="str">
        <f t="shared" si="10"/>
        <v>Кепка</v>
      </c>
      <c r="E70" s="142" t="str">
        <f t="shared" si="11"/>
        <v>Кепки</v>
      </c>
      <c r="F70" s="133" t="s">
        <v>1676</v>
      </c>
      <c r="G70" s="134" t="s">
        <v>513</v>
      </c>
      <c r="H70" s="135" t="s">
        <v>431</v>
      </c>
      <c r="I70" s="136" t="s">
        <v>2091</v>
      </c>
      <c r="J70" s="137">
        <v>1</v>
      </c>
      <c r="K70" s="138" t="s">
        <v>2091</v>
      </c>
      <c r="M70" s="140">
        <v>1</v>
      </c>
    </row>
    <row r="71" spans="1:13" x14ac:dyDescent="0.25">
      <c r="A71" s="96" t="str">
        <f t="shared" si="7"/>
        <v>25241BH LORD WOOL TWILL</v>
      </c>
      <c r="B71" s="141" t="str">
        <f t="shared" si="8"/>
        <v>25241BH</v>
      </c>
      <c r="C71" s="141" t="str">
        <f t="shared" si="9"/>
        <v>LORD WOOL TWILL</v>
      </c>
      <c r="D71" s="141" t="str">
        <f t="shared" si="10"/>
        <v>Кепка</v>
      </c>
      <c r="E71" s="142" t="str">
        <f t="shared" si="11"/>
        <v>Кепки</v>
      </c>
      <c r="F71" s="133" t="s">
        <v>562</v>
      </c>
      <c r="G71" s="134" t="s">
        <v>561</v>
      </c>
      <c r="H71" s="135" t="s">
        <v>431</v>
      </c>
      <c r="I71" s="136" t="s">
        <v>2119</v>
      </c>
      <c r="J71" s="137">
        <v>2</v>
      </c>
      <c r="K71" s="138" t="s">
        <v>2120</v>
      </c>
      <c r="M71" s="140">
        <v>2</v>
      </c>
    </row>
    <row r="72" spans="1:13" x14ac:dyDescent="0.25">
      <c r="A72" s="96" t="str">
        <f t="shared" si="7"/>
        <v>25241BH LORD WOOL TWILL</v>
      </c>
      <c r="B72" s="141" t="str">
        <f t="shared" si="8"/>
        <v>25241BH</v>
      </c>
      <c r="C72" s="141" t="str">
        <f t="shared" si="9"/>
        <v>LORD WOOL TWILL</v>
      </c>
      <c r="D72" s="141" t="str">
        <f t="shared" si="10"/>
        <v>Кепка</v>
      </c>
      <c r="E72" s="142" t="str">
        <f t="shared" si="11"/>
        <v>Кепки</v>
      </c>
      <c r="F72" s="133" t="s">
        <v>563</v>
      </c>
      <c r="G72" s="134" t="s">
        <v>564</v>
      </c>
      <c r="H72" s="135" t="s">
        <v>434</v>
      </c>
      <c r="I72" s="136" t="s">
        <v>2121</v>
      </c>
      <c r="J72" s="137">
        <v>4</v>
      </c>
      <c r="K72" s="138" t="s">
        <v>3452</v>
      </c>
      <c r="M72" s="140">
        <v>4</v>
      </c>
    </row>
    <row r="73" spans="1:13" x14ac:dyDescent="0.25">
      <c r="A73" s="96" t="str">
        <f t="shared" si="7"/>
        <v>25242BH GALVIN TWILL</v>
      </c>
      <c r="B73" s="141" t="str">
        <f t="shared" si="8"/>
        <v>25242BH</v>
      </c>
      <c r="C73" s="141" t="str">
        <f t="shared" si="9"/>
        <v>GALVIN TWILL</v>
      </c>
      <c r="D73" s="141" t="str">
        <f t="shared" si="10"/>
        <v>Кепка</v>
      </c>
      <c r="E73" s="142" t="str">
        <f t="shared" si="11"/>
        <v>Кепки</v>
      </c>
      <c r="F73" s="133" t="s">
        <v>1020</v>
      </c>
      <c r="G73" s="134" t="s">
        <v>1019</v>
      </c>
      <c r="H73" s="135" t="s">
        <v>433</v>
      </c>
      <c r="I73" s="136" t="s">
        <v>2122</v>
      </c>
      <c r="J73" s="137">
        <v>2</v>
      </c>
      <c r="K73" s="138" t="s">
        <v>2123</v>
      </c>
      <c r="M73" s="140">
        <v>2</v>
      </c>
    </row>
    <row r="74" spans="1:13" x14ac:dyDescent="0.25">
      <c r="A74" s="96" t="str">
        <f t="shared" si="7"/>
        <v>25242BH GALVIN TWILL</v>
      </c>
      <c r="B74" s="141" t="str">
        <f t="shared" si="8"/>
        <v>25242BH</v>
      </c>
      <c r="C74" s="141" t="str">
        <f t="shared" si="9"/>
        <v>GALVIN TWILL</v>
      </c>
      <c r="D74" s="141" t="str">
        <f t="shared" si="10"/>
        <v>Кепка</v>
      </c>
      <c r="E74" s="142" t="str">
        <f t="shared" si="11"/>
        <v>Кепки</v>
      </c>
      <c r="F74" s="133" t="s">
        <v>1021</v>
      </c>
      <c r="G74" s="134" t="s">
        <v>1019</v>
      </c>
      <c r="H74" s="135" t="s">
        <v>434</v>
      </c>
      <c r="I74" s="136" t="s">
        <v>2122</v>
      </c>
      <c r="J74" s="137">
        <v>1</v>
      </c>
      <c r="K74" s="138" t="s">
        <v>2122</v>
      </c>
      <c r="M74" s="140">
        <v>1</v>
      </c>
    </row>
    <row r="75" spans="1:13" x14ac:dyDescent="0.25">
      <c r="A75" s="96" t="str">
        <f t="shared" si="7"/>
        <v>25242BH GALVIN TWILL</v>
      </c>
      <c r="B75" s="141" t="str">
        <f t="shared" si="8"/>
        <v>25242BH</v>
      </c>
      <c r="C75" s="141" t="str">
        <f t="shared" si="9"/>
        <v>GALVIN TWILL</v>
      </c>
      <c r="D75" s="141" t="str">
        <f t="shared" si="10"/>
        <v>Кепка</v>
      </c>
      <c r="E75" s="142" t="str">
        <f t="shared" si="11"/>
        <v>Кепки</v>
      </c>
      <c r="F75" s="133" t="s">
        <v>1768</v>
      </c>
      <c r="G75" s="134" t="s">
        <v>1769</v>
      </c>
      <c r="H75" s="135" t="s">
        <v>433</v>
      </c>
      <c r="I75" s="136" t="s">
        <v>2122</v>
      </c>
      <c r="J75" s="137">
        <v>1</v>
      </c>
      <c r="K75" s="138" t="s">
        <v>2122</v>
      </c>
      <c r="M75" s="140">
        <v>1</v>
      </c>
    </row>
    <row r="76" spans="1:13" x14ac:dyDescent="0.25">
      <c r="A76" s="96" t="str">
        <f t="shared" si="7"/>
        <v>25243 RD SUBTLE</v>
      </c>
      <c r="B76" s="141">
        <f t="shared" si="8"/>
        <v>25243</v>
      </c>
      <c r="C76" s="141" t="str">
        <f t="shared" si="9"/>
        <v>RD SUBTLE</v>
      </c>
      <c r="D76" s="141" t="str">
        <f t="shared" si="10"/>
        <v>Кепка</v>
      </c>
      <c r="E76" s="142" t="str">
        <f t="shared" si="11"/>
        <v>Кепки</v>
      </c>
      <c r="F76" s="133" t="s">
        <v>999</v>
      </c>
      <c r="G76" s="134" t="s">
        <v>998</v>
      </c>
      <c r="H76" s="135" t="s">
        <v>434</v>
      </c>
      <c r="I76" s="136" t="s">
        <v>2124</v>
      </c>
      <c r="J76" s="137">
        <v>1</v>
      </c>
      <c r="K76" s="138" t="s">
        <v>2124</v>
      </c>
      <c r="M76" s="140">
        <v>1</v>
      </c>
    </row>
    <row r="77" spans="1:13" x14ac:dyDescent="0.25">
      <c r="A77" s="96" t="str">
        <f t="shared" si="7"/>
        <v>25244 LVIN SUBTLE</v>
      </c>
      <c r="B77" s="141">
        <f t="shared" si="8"/>
        <v>25244</v>
      </c>
      <c r="C77" s="141" t="str">
        <f t="shared" si="9"/>
        <v>LVIN SUBTLE</v>
      </c>
      <c r="D77" s="141" t="str">
        <f t="shared" si="10"/>
        <v>Кепка</v>
      </c>
      <c r="E77" s="142" t="str">
        <f t="shared" si="11"/>
        <v>Кепки</v>
      </c>
      <c r="F77" s="133" t="s">
        <v>1005</v>
      </c>
      <c r="G77" s="134" t="s">
        <v>1004</v>
      </c>
      <c r="H77" s="135" t="s">
        <v>433</v>
      </c>
      <c r="I77" s="136" t="s">
        <v>2125</v>
      </c>
      <c r="J77" s="137">
        <v>1</v>
      </c>
      <c r="K77" s="138" t="s">
        <v>2125</v>
      </c>
      <c r="M77" s="140">
        <v>1</v>
      </c>
    </row>
    <row r="78" spans="1:13" x14ac:dyDescent="0.25">
      <c r="A78" s="96" t="str">
        <f t="shared" si="7"/>
        <v>25244 LVIN SUBTLE</v>
      </c>
      <c r="B78" s="141">
        <f t="shared" si="8"/>
        <v>25244</v>
      </c>
      <c r="C78" s="141" t="str">
        <f t="shared" si="9"/>
        <v>LVIN SUBTLE</v>
      </c>
      <c r="D78" s="141" t="str">
        <f t="shared" si="10"/>
        <v>Кепка</v>
      </c>
      <c r="E78" s="142" t="str">
        <f t="shared" si="11"/>
        <v>Кепки</v>
      </c>
      <c r="F78" s="133" t="s">
        <v>1006</v>
      </c>
      <c r="G78" s="134" t="s">
        <v>1004</v>
      </c>
      <c r="H78" s="135" t="s">
        <v>434</v>
      </c>
      <c r="I78" s="136" t="s">
        <v>2125</v>
      </c>
      <c r="J78" s="137">
        <v>1</v>
      </c>
      <c r="K78" s="138" t="s">
        <v>2125</v>
      </c>
      <c r="M78" s="140">
        <v>1</v>
      </c>
    </row>
    <row r="79" spans="1:13" x14ac:dyDescent="0.25">
      <c r="A79" s="96" t="str">
        <f t="shared" si="7"/>
        <v>25244 LVIN SUBTLE</v>
      </c>
      <c r="B79" s="141">
        <f t="shared" si="8"/>
        <v>25244</v>
      </c>
      <c r="C79" s="141" t="str">
        <f t="shared" si="9"/>
        <v>LVIN SUBTLE</v>
      </c>
      <c r="D79" s="141" t="str">
        <f t="shared" si="10"/>
        <v>Кепка</v>
      </c>
      <c r="E79" s="142" t="str">
        <f t="shared" si="11"/>
        <v>Кепки</v>
      </c>
      <c r="F79" s="133" t="s">
        <v>1000</v>
      </c>
      <c r="G79" s="134" t="s">
        <v>1001</v>
      </c>
      <c r="H79" s="135" t="s">
        <v>436</v>
      </c>
      <c r="I79" s="136" t="s">
        <v>2126</v>
      </c>
      <c r="J79" s="137">
        <v>1</v>
      </c>
      <c r="K79" s="138" t="s">
        <v>2126</v>
      </c>
      <c r="M79" s="140">
        <v>1</v>
      </c>
    </row>
    <row r="80" spans="1:13" x14ac:dyDescent="0.25">
      <c r="A80" s="96" t="str">
        <f t="shared" si="7"/>
        <v>25244 LVIN SUBTLE</v>
      </c>
      <c r="B80" s="141">
        <f t="shared" si="8"/>
        <v>25244</v>
      </c>
      <c r="C80" s="141" t="str">
        <f t="shared" si="9"/>
        <v>LVIN SUBTLE</v>
      </c>
      <c r="D80" s="141" t="str">
        <f t="shared" si="10"/>
        <v>Кепка</v>
      </c>
      <c r="E80" s="142" t="str">
        <f t="shared" si="11"/>
        <v>Кепки</v>
      </c>
      <c r="F80" s="133" t="s">
        <v>1002</v>
      </c>
      <c r="G80" s="134" t="s">
        <v>1001</v>
      </c>
      <c r="H80" s="135" t="s">
        <v>433</v>
      </c>
      <c r="I80" s="136" t="s">
        <v>2125</v>
      </c>
      <c r="J80" s="137">
        <v>1</v>
      </c>
      <c r="K80" s="138" t="s">
        <v>2125</v>
      </c>
      <c r="M80" s="140">
        <v>1</v>
      </c>
    </row>
    <row r="81" spans="1:13" x14ac:dyDescent="0.25">
      <c r="A81" s="96" t="str">
        <f t="shared" si="7"/>
        <v>25244 LVIN SUBTLE</v>
      </c>
      <c r="B81" s="141">
        <f t="shared" si="8"/>
        <v>25244</v>
      </c>
      <c r="C81" s="141" t="str">
        <f t="shared" si="9"/>
        <v>LVIN SUBTLE</v>
      </c>
      <c r="D81" s="141" t="str">
        <f t="shared" si="10"/>
        <v>Кепка</v>
      </c>
      <c r="E81" s="142" t="str">
        <f t="shared" si="11"/>
        <v>Кепки</v>
      </c>
      <c r="F81" s="133" t="s">
        <v>1003</v>
      </c>
      <c r="G81" s="134" t="s">
        <v>1001</v>
      </c>
      <c r="H81" s="135" t="s">
        <v>434</v>
      </c>
      <c r="I81" s="136" t="s">
        <v>2125</v>
      </c>
      <c r="J81" s="137">
        <v>2</v>
      </c>
      <c r="K81" s="138" t="s">
        <v>2127</v>
      </c>
      <c r="M81" s="140">
        <v>2</v>
      </c>
    </row>
    <row r="82" spans="1:13" x14ac:dyDescent="0.25">
      <c r="A82" s="96" t="str">
        <f t="shared" si="7"/>
        <v>25244 LVIN SUBTLE</v>
      </c>
      <c r="B82" s="141">
        <f t="shared" si="8"/>
        <v>25244</v>
      </c>
      <c r="C82" s="141" t="str">
        <f t="shared" si="9"/>
        <v>LVIN SUBTLE</v>
      </c>
      <c r="D82" s="141" t="str">
        <f t="shared" si="10"/>
        <v>Кепка</v>
      </c>
      <c r="E82" s="142" t="str">
        <f t="shared" si="11"/>
        <v>Кепки</v>
      </c>
      <c r="F82" s="133" t="s">
        <v>2128</v>
      </c>
      <c r="G82" s="134" t="s">
        <v>1001</v>
      </c>
      <c r="H82" s="135" t="s">
        <v>431</v>
      </c>
      <c r="I82" s="136" t="s">
        <v>2125</v>
      </c>
      <c r="J82" s="137">
        <v>1</v>
      </c>
      <c r="K82" s="138" t="s">
        <v>2125</v>
      </c>
      <c r="M82" s="140">
        <v>1</v>
      </c>
    </row>
    <row r="83" spans="1:13" x14ac:dyDescent="0.25">
      <c r="A83" s="96" t="str">
        <f t="shared" si="7"/>
        <v>25458 IT</v>
      </c>
      <c r="B83" s="141">
        <f t="shared" si="8"/>
        <v>25458</v>
      </c>
      <c r="C83" s="141" t="str">
        <f t="shared" si="9"/>
        <v>IT</v>
      </c>
      <c r="D83" s="141" t="str">
        <f t="shared" si="10"/>
        <v>Кепка</v>
      </c>
      <c r="E83" s="142" t="str">
        <f t="shared" si="11"/>
        <v>Кепки</v>
      </c>
      <c r="F83" s="133" t="s">
        <v>1656</v>
      </c>
      <c r="G83" s="134" t="s">
        <v>484</v>
      </c>
      <c r="H83" s="135" t="s">
        <v>436</v>
      </c>
      <c r="I83" s="136" t="s">
        <v>2129</v>
      </c>
      <c r="J83" s="137">
        <v>3</v>
      </c>
      <c r="K83" s="138" t="s">
        <v>2130</v>
      </c>
      <c r="M83" s="140">
        <v>3</v>
      </c>
    </row>
    <row r="84" spans="1:13" x14ac:dyDescent="0.25">
      <c r="A84" s="96" t="str">
        <f t="shared" si="7"/>
        <v>25458 IT</v>
      </c>
      <c r="B84" s="141">
        <f t="shared" si="8"/>
        <v>25458</v>
      </c>
      <c r="C84" s="141" t="str">
        <f t="shared" si="9"/>
        <v>IT</v>
      </c>
      <c r="D84" s="141" t="str">
        <f t="shared" si="10"/>
        <v>Кепка</v>
      </c>
      <c r="E84" s="142" t="str">
        <f t="shared" si="11"/>
        <v>Кепки</v>
      </c>
      <c r="F84" s="133" t="s">
        <v>485</v>
      </c>
      <c r="G84" s="134" t="s">
        <v>484</v>
      </c>
      <c r="H84" s="135" t="s">
        <v>434</v>
      </c>
      <c r="I84" s="136" t="s">
        <v>2129</v>
      </c>
      <c r="J84" s="137">
        <v>6</v>
      </c>
      <c r="K84" s="138" t="s">
        <v>2131</v>
      </c>
      <c r="M84" s="140">
        <v>6</v>
      </c>
    </row>
    <row r="85" spans="1:13" x14ac:dyDescent="0.25">
      <c r="A85" s="96" t="str">
        <f t="shared" si="7"/>
        <v>25458 IT</v>
      </c>
      <c r="B85" s="141">
        <f t="shared" si="8"/>
        <v>25458</v>
      </c>
      <c r="C85" s="141" t="str">
        <f t="shared" si="9"/>
        <v>IT</v>
      </c>
      <c r="D85" s="141" t="str">
        <f t="shared" si="10"/>
        <v>Кепка</v>
      </c>
      <c r="E85" s="142" t="str">
        <f t="shared" si="11"/>
        <v>Кепки</v>
      </c>
      <c r="F85" s="133" t="s">
        <v>917</v>
      </c>
      <c r="G85" s="134" t="s">
        <v>484</v>
      </c>
      <c r="H85" s="135" t="s">
        <v>431</v>
      </c>
      <c r="I85" s="136" t="s">
        <v>2129</v>
      </c>
      <c r="J85" s="137">
        <v>1</v>
      </c>
      <c r="K85" s="138" t="s">
        <v>2129</v>
      </c>
      <c r="M85" s="140">
        <v>1</v>
      </c>
    </row>
    <row r="86" spans="1:13" x14ac:dyDescent="0.25">
      <c r="A86" s="96" t="str">
        <f t="shared" si="7"/>
        <v>25458 IT</v>
      </c>
      <c r="B86" s="141">
        <f t="shared" si="8"/>
        <v>25458</v>
      </c>
      <c r="C86" s="141" t="str">
        <f t="shared" si="9"/>
        <v>IT</v>
      </c>
      <c r="D86" s="141" t="str">
        <f t="shared" si="10"/>
        <v>Кепка</v>
      </c>
      <c r="E86" s="142" t="str">
        <f t="shared" si="11"/>
        <v>Кепки</v>
      </c>
      <c r="F86" s="133" t="s">
        <v>1657</v>
      </c>
      <c r="G86" s="134" t="s">
        <v>484</v>
      </c>
      <c r="H86" s="135" t="s">
        <v>432</v>
      </c>
      <c r="I86" s="136" t="s">
        <v>2132</v>
      </c>
      <c r="J86" s="137">
        <v>3</v>
      </c>
      <c r="K86" s="138" t="s">
        <v>2133</v>
      </c>
      <c r="M86" s="140">
        <v>3</v>
      </c>
    </row>
    <row r="87" spans="1:13" x14ac:dyDescent="0.25">
      <c r="A87" s="96" t="str">
        <f t="shared" si="7"/>
        <v>25474BH COVE</v>
      </c>
      <c r="B87" s="141" t="str">
        <f t="shared" si="8"/>
        <v>25474BH</v>
      </c>
      <c r="C87" s="141" t="str">
        <f t="shared" si="9"/>
        <v>COVE</v>
      </c>
      <c r="D87" s="141" t="str">
        <f t="shared" si="10"/>
        <v>Кепка</v>
      </c>
      <c r="E87" s="142" t="str">
        <f t="shared" si="11"/>
        <v>Кепки</v>
      </c>
      <c r="F87" s="133" t="s">
        <v>1239</v>
      </c>
      <c r="G87" s="134" t="s">
        <v>318</v>
      </c>
      <c r="H87" s="135" t="s">
        <v>433</v>
      </c>
      <c r="I87" s="136" t="s">
        <v>2134</v>
      </c>
      <c r="J87" s="137">
        <v>1</v>
      </c>
      <c r="K87" s="138" t="s">
        <v>2134</v>
      </c>
      <c r="M87" s="140">
        <v>1</v>
      </c>
    </row>
    <row r="88" spans="1:13" x14ac:dyDescent="0.25">
      <c r="A88" s="96" t="str">
        <f t="shared" si="7"/>
        <v>25474BH COVE</v>
      </c>
      <c r="B88" s="141" t="str">
        <f t="shared" si="8"/>
        <v>25474BH</v>
      </c>
      <c r="C88" s="141" t="str">
        <f t="shared" si="9"/>
        <v>COVE</v>
      </c>
      <c r="D88" s="141" t="str">
        <f t="shared" si="10"/>
        <v>Кепка</v>
      </c>
      <c r="E88" s="142" t="str">
        <f t="shared" si="11"/>
        <v>Кепки</v>
      </c>
      <c r="F88" s="133" t="s">
        <v>246</v>
      </c>
      <c r="G88" s="134" t="s">
        <v>318</v>
      </c>
      <c r="H88" s="135" t="s">
        <v>434</v>
      </c>
      <c r="I88" s="136" t="s">
        <v>2134</v>
      </c>
      <c r="J88" s="137">
        <v>4</v>
      </c>
      <c r="K88" s="138" t="s">
        <v>2135</v>
      </c>
      <c r="M88" s="140">
        <v>4</v>
      </c>
    </row>
    <row r="89" spans="1:13" x14ac:dyDescent="0.25">
      <c r="A89" s="96" t="str">
        <f t="shared" si="7"/>
        <v>25474BH COVE</v>
      </c>
      <c r="B89" s="141" t="str">
        <f t="shared" si="8"/>
        <v>25474BH</v>
      </c>
      <c r="C89" s="141" t="str">
        <f t="shared" si="9"/>
        <v>COVE</v>
      </c>
      <c r="D89" s="141" t="str">
        <f t="shared" si="10"/>
        <v>Кепка</v>
      </c>
      <c r="E89" s="142" t="str">
        <f t="shared" si="11"/>
        <v>Кепки</v>
      </c>
      <c r="F89" s="133" t="s">
        <v>1240</v>
      </c>
      <c r="G89" s="134" t="s">
        <v>318</v>
      </c>
      <c r="H89" s="135" t="s">
        <v>431</v>
      </c>
      <c r="I89" s="136" t="s">
        <v>2134</v>
      </c>
      <c r="J89" s="137">
        <v>1</v>
      </c>
      <c r="K89" s="138" t="s">
        <v>2134</v>
      </c>
      <c r="M89" s="140">
        <v>1</v>
      </c>
    </row>
    <row r="90" spans="1:13" x14ac:dyDescent="0.25">
      <c r="A90" s="96" t="str">
        <f t="shared" si="7"/>
        <v>25476BH GOBER</v>
      </c>
      <c r="B90" s="141" t="str">
        <f t="shared" si="8"/>
        <v>25476BH</v>
      </c>
      <c r="C90" s="141" t="str">
        <f t="shared" si="9"/>
        <v>GOBER</v>
      </c>
      <c r="D90" s="141" t="str">
        <f t="shared" si="10"/>
        <v>Кепка</v>
      </c>
      <c r="E90" s="142" t="str">
        <f t="shared" si="11"/>
        <v>Кепки</v>
      </c>
      <c r="F90" s="133" t="s">
        <v>565</v>
      </c>
      <c r="G90" s="134" t="s">
        <v>566</v>
      </c>
      <c r="H90" s="135" t="s">
        <v>433</v>
      </c>
      <c r="I90" s="136" t="s">
        <v>2136</v>
      </c>
      <c r="J90" s="137">
        <v>1</v>
      </c>
      <c r="K90" s="138" t="s">
        <v>2137</v>
      </c>
      <c r="M90" s="140">
        <v>1</v>
      </c>
    </row>
    <row r="91" spans="1:13" x14ac:dyDescent="0.25">
      <c r="A91" s="96" t="str">
        <f t="shared" si="7"/>
        <v>25477BH ROCKBURN</v>
      </c>
      <c r="B91" s="141" t="str">
        <f t="shared" si="8"/>
        <v>25477BH</v>
      </c>
      <c r="C91" s="141" t="str">
        <f t="shared" si="9"/>
        <v>ROCKBURN</v>
      </c>
      <c r="D91" s="141" t="str">
        <f t="shared" si="10"/>
        <v>Кепка</v>
      </c>
      <c r="E91" s="142" t="str">
        <f t="shared" si="11"/>
        <v>Кепки</v>
      </c>
      <c r="F91" s="133" t="s">
        <v>2138</v>
      </c>
      <c r="G91" s="134" t="s">
        <v>2139</v>
      </c>
      <c r="H91" s="135" t="s">
        <v>436</v>
      </c>
      <c r="I91" s="136" t="s">
        <v>2140</v>
      </c>
      <c r="J91" s="137">
        <v>1</v>
      </c>
      <c r="K91" s="138" t="s">
        <v>2140</v>
      </c>
      <c r="M91" s="140">
        <v>1</v>
      </c>
    </row>
    <row r="92" spans="1:13" x14ac:dyDescent="0.25">
      <c r="A92" s="96" t="str">
        <f t="shared" si="7"/>
        <v>25477BH ROCKBURN</v>
      </c>
      <c r="B92" s="141" t="str">
        <f t="shared" si="8"/>
        <v>25477BH</v>
      </c>
      <c r="C92" s="141" t="str">
        <f t="shared" si="9"/>
        <v>ROCKBURN</v>
      </c>
      <c r="D92" s="141" t="str">
        <f t="shared" si="10"/>
        <v>Кепка</v>
      </c>
      <c r="E92" s="142" t="str">
        <f t="shared" si="11"/>
        <v>Кепки</v>
      </c>
      <c r="F92" s="133" t="s">
        <v>2142</v>
      </c>
      <c r="G92" s="134" t="s">
        <v>2139</v>
      </c>
      <c r="H92" s="135" t="s">
        <v>433</v>
      </c>
      <c r="I92" s="136" t="s">
        <v>2140</v>
      </c>
      <c r="J92" s="137">
        <v>5</v>
      </c>
      <c r="K92" s="138" t="s">
        <v>3453</v>
      </c>
      <c r="M92" s="140">
        <v>5</v>
      </c>
    </row>
    <row r="93" spans="1:13" x14ac:dyDescent="0.25">
      <c r="A93" s="96" t="str">
        <f t="shared" si="7"/>
        <v>25477BH ROCKBURN</v>
      </c>
      <c r="B93" s="141" t="str">
        <f t="shared" si="8"/>
        <v>25477BH</v>
      </c>
      <c r="C93" s="141" t="str">
        <f t="shared" si="9"/>
        <v>ROCKBURN</v>
      </c>
      <c r="D93" s="141" t="str">
        <f t="shared" si="10"/>
        <v>Кепка</v>
      </c>
      <c r="E93" s="142" t="str">
        <f t="shared" si="11"/>
        <v>Кепки</v>
      </c>
      <c r="F93" s="133" t="s">
        <v>2143</v>
      </c>
      <c r="G93" s="134" t="s">
        <v>2139</v>
      </c>
      <c r="H93" s="135" t="s">
        <v>434</v>
      </c>
      <c r="I93" s="136" t="s">
        <v>2140</v>
      </c>
      <c r="J93" s="137">
        <v>6</v>
      </c>
      <c r="K93" s="138" t="s">
        <v>3454</v>
      </c>
      <c r="M93" s="140">
        <v>6</v>
      </c>
    </row>
    <row r="94" spans="1:13" x14ac:dyDescent="0.25">
      <c r="A94" s="96" t="str">
        <f t="shared" si="7"/>
        <v>25477BH ROCKBURN</v>
      </c>
      <c r="B94" s="141" t="str">
        <f t="shared" si="8"/>
        <v>25477BH</v>
      </c>
      <c r="C94" s="141" t="str">
        <f t="shared" si="9"/>
        <v>ROCKBURN</v>
      </c>
      <c r="D94" s="141" t="str">
        <f t="shared" si="10"/>
        <v>Кепка</v>
      </c>
      <c r="E94" s="142" t="str">
        <f t="shared" si="11"/>
        <v>Кепки</v>
      </c>
      <c r="F94" s="133" t="s">
        <v>2144</v>
      </c>
      <c r="G94" s="134" t="s">
        <v>2139</v>
      </c>
      <c r="H94" s="135" t="s">
        <v>431</v>
      </c>
      <c r="I94" s="136" t="s">
        <v>2140</v>
      </c>
      <c r="J94" s="137">
        <v>3</v>
      </c>
      <c r="K94" s="138" t="s">
        <v>2141</v>
      </c>
      <c r="M94" s="140">
        <v>3</v>
      </c>
    </row>
    <row r="95" spans="1:13" x14ac:dyDescent="0.25">
      <c r="A95" s="96" t="str">
        <f t="shared" si="7"/>
        <v>25479BH GELLERTH</v>
      </c>
      <c r="B95" s="141" t="str">
        <f t="shared" si="8"/>
        <v>25479BH</v>
      </c>
      <c r="C95" s="141" t="str">
        <f t="shared" si="9"/>
        <v>GELLERTH</v>
      </c>
      <c r="D95" s="141" t="str">
        <f t="shared" si="10"/>
        <v>Кепка</v>
      </c>
      <c r="E95" s="142" t="str">
        <f t="shared" si="11"/>
        <v>Кепки</v>
      </c>
      <c r="F95" s="133" t="s">
        <v>3455</v>
      </c>
      <c r="G95" s="134" t="s">
        <v>1665</v>
      </c>
      <c r="H95" s="135" t="s">
        <v>434</v>
      </c>
      <c r="I95" s="136" t="s">
        <v>2145</v>
      </c>
      <c r="J95" s="137">
        <v>1</v>
      </c>
      <c r="K95" s="138" t="s">
        <v>2145</v>
      </c>
      <c r="M95" s="140">
        <v>1</v>
      </c>
    </row>
    <row r="96" spans="1:13" x14ac:dyDescent="0.25">
      <c r="A96" s="96" t="str">
        <f t="shared" si="7"/>
        <v>25479BH GELLERTH</v>
      </c>
      <c r="B96" s="141" t="str">
        <f t="shared" si="8"/>
        <v>25479BH</v>
      </c>
      <c r="C96" s="141" t="str">
        <f t="shared" si="9"/>
        <v>GELLERTH</v>
      </c>
      <c r="D96" s="141" t="str">
        <f t="shared" si="10"/>
        <v>Кепка</v>
      </c>
      <c r="E96" s="142" t="str">
        <f t="shared" si="11"/>
        <v>Кепки</v>
      </c>
      <c r="F96" s="133" t="s">
        <v>1666</v>
      </c>
      <c r="G96" s="134" t="s">
        <v>1665</v>
      </c>
      <c r="H96" s="135" t="s">
        <v>431</v>
      </c>
      <c r="I96" s="136" t="s">
        <v>2145</v>
      </c>
      <c r="J96" s="137">
        <v>2</v>
      </c>
      <c r="K96" s="138" t="s">
        <v>3456</v>
      </c>
      <c r="M96" s="140">
        <v>2</v>
      </c>
    </row>
    <row r="97" spans="1:13" x14ac:dyDescent="0.25">
      <c r="A97" s="96" t="str">
        <f t="shared" si="7"/>
        <v>25480BH WYMAN</v>
      </c>
      <c r="B97" s="141" t="str">
        <f t="shared" si="8"/>
        <v>25480BH</v>
      </c>
      <c r="C97" s="141" t="str">
        <f t="shared" si="9"/>
        <v>WYMAN</v>
      </c>
      <c r="D97" s="141" t="str">
        <f t="shared" si="10"/>
        <v>Кепка</v>
      </c>
      <c r="E97" s="142" t="str">
        <f t="shared" si="11"/>
        <v>Кепки</v>
      </c>
      <c r="F97" s="133" t="s">
        <v>1677</v>
      </c>
      <c r="G97" s="134" t="s">
        <v>1476</v>
      </c>
      <c r="H97" s="135" t="s">
        <v>436</v>
      </c>
      <c r="I97" s="136" t="s">
        <v>2146</v>
      </c>
      <c r="J97" s="137">
        <v>1</v>
      </c>
      <c r="K97" s="138" t="s">
        <v>2146</v>
      </c>
      <c r="M97" s="140">
        <v>1</v>
      </c>
    </row>
    <row r="98" spans="1:13" x14ac:dyDescent="0.25">
      <c r="A98" s="96" t="str">
        <f t="shared" si="7"/>
        <v>25480BH WYMAN</v>
      </c>
      <c r="B98" s="141" t="str">
        <f t="shared" si="8"/>
        <v>25480BH</v>
      </c>
      <c r="C98" s="141" t="str">
        <f t="shared" si="9"/>
        <v>WYMAN</v>
      </c>
      <c r="D98" s="141" t="str">
        <f t="shared" si="10"/>
        <v>Кепка</v>
      </c>
      <c r="E98" s="142" t="str">
        <f t="shared" si="11"/>
        <v>Кепки</v>
      </c>
      <c r="F98" s="133" t="s">
        <v>1475</v>
      </c>
      <c r="G98" s="134" t="s">
        <v>1476</v>
      </c>
      <c r="H98" s="135" t="s">
        <v>434</v>
      </c>
      <c r="I98" s="136" t="s">
        <v>2146</v>
      </c>
      <c r="J98" s="137">
        <v>2</v>
      </c>
      <c r="K98" s="138" t="s">
        <v>2147</v>
      </c>
      <c r="M98" s="140">
        <v>2</v>
      </c>
    </row>
    <row r="99" spans="1:13" x14ac:dyDescent="0.25">
      <c r="A99" s="96" t="str">
        <f t="shared" si="7"/>
        <v>25480BH WYMAN</v>
      </c>
      <c r="B99" s="141" t="str">
        <f t="shared" si="8"/>
        <v>25480BH</v>
      </c>
      <c r="C99" s="141" t="str">
        <f t="shared" si="9"/>
        <v>WYMAN</v>
      </c>
      <c r="D99" s="141" t="str">
        <f t="shared" si="10"/>
        <v>Кепка</v>
      </c>
      <c r="E99" s="142" t="str">
        <f t="shared" si="11"/>
        <v>Кепки</v>
      </c>
      <c r="F99" s="133" t="s">
        <v>2148</v>
      </c>
      <c r="G99" s="134" t="s">
        <v>2149</v>
      </c>
      <c r="H99" s="135" t="s">
        <v>433</v>
      </c>
      <c r="I99" s="136" t="s">
        <v>2150</v>
      </c>
      <c r="J99" s="137">
        <v>4</v>
      </c>
      <c r="K99" s="138" t="s">
        <v>2151</v>
      </c>
      <c r="M99" s="140">
        <v>4</v>
      </c>
    </row>
    <row r="100" spans="1:13" x14ac:dyDescent="0.25">
      <c r="A100" s="96" t="str">
        <f t="shared" si="7"/>
        <v>25480BH WYMAN</v>
      </c>
      <c r="B100" s="141" t="str">
        <f t="shared" si="8"/>
        <v>25480BH</v>
      </c>
      <c r="C100" s="141" t="str">
        <f t="shared" si="9"/>
        <v>WYMAN</v>
      </c>
      <c r="D100" s="141" t="str">
        <f t="shared" si="10"/>
        <v>Кепка</v>
      </c>
      <c r="E100" s="142" t="str">
        <f t="shared" si="11"/>
        <v>Кепки</v>
      </c>
      <c r="F100" s="133" t="s">
        <v>2152</v>
      </c>
      <c r="G100" s="134" t="s">
        <v>2149</v>
      </c>
      <c r="H100" s="135" t="s">
        <v>434</v>
      </c>
      <c r="I100" s="136" t="s">
        <v>2153</v>
      </c>
      <c r="J100" s="137">
        <v>2</v>
      </c>
      <c r="K100" s="138" t="s">
        <v>3457</v>
      </c>
      <c r="M100" s="140">
        <v>2</v>
      </c>
    </row>
    <row r="101" spans="1:13" x14ac:dyDescent="0.25">
      <c r="A101" s="96" t="str">
        <f t="shared" si="7"/>
        <v>25480BH WYMAN</v>
      </c>
      <c r="B101" s="141" t="str">
        <f t="shared" si="8"/>
        <v>25480BH</v>
      </c>
      <c r="C101" s="141" t="str">
        <f t="shared" si="9"/>
        <v>WYMAN</v>
      </c>
      <c r="D101" s="141" t="str">
        <f t="shared" si="10"/>
        <v>Кепка</v>
      </c>
      <c r="E101" s="142" t="str">
        <f t="shared" si="11"/>
        <v>Кепки</v>
      </c>
      <c r="F101" s="133" t="s">
        <v>1678</v>
      </c>
      <c r="G101" s="134" t="s">
        <v>1679</v>
      </c>
      <c r="H101" s="135" t="s">
        <v>436</v>
      </c>
      <c r="I101" s="136" t="s">
        <v>2154</v>
      </c>
      <c r="J101" s="137">
        <v>2</v>
      </c>
      <c r="K101" s="138" t="s">
        <v>2155</v>
      </c>
      <c r="M101" s="140">
        <v>2</v>
      </c>
    </row>
    <row r="102" spans="1:13" x14ac:dyDescent="0.25">
      <c r="A102" s="96" t="str">
        <f t="shared" si="7"/>
        <v>25480BH WYMAN</v>
      </c>
      <c r="B102" s="141" t="str">
        <f t="shared" si="8"/>
        <v>25480BH</v>
      </c>
      <c r="C102" s="141" t="str">
        <f t="shared" si="9"/>
        <v>WYMAN</v>
      </c>
      <c r="D102" s="141" t="str">
        <f t="shared" si="10"/>
        <v>Кепка</v>
      </c>
      <c r="E102" s="142" t="str">
        <f t="shared" si="11"/>
        <v>Кепки</v>
      </c>
      <c r="F102" s="133" t="s">
        <v>3458</v>
      </c>
      <c r="G102" s="134" t="s">
        <v>567</v>
      </c>
      <c r="H102" s="135" t="s">
        <v>433</v>
      </c>
      <c r="I102" s="136" t="s">
        <v>2061</v>
      </c>
      <c r="J102" s="137">
        <v>1</v>
      </c>
      <c r="K102" s="138" t="s">
        <v>2061</v>
      </c>
      <c r="M102" s="140">
        <v>1</v>
      </c>
    </row>
    <row r="103" spans="1:13" x14ac:dyDescent="0.25">
      <c r="A103" s="96" t="str">
        <f t="shared" si="7"/>
        <v>25480BH WYMAN</v>
      </c>
      <c r="B103" s="141" t="str">
        <f t="shared" si="8"/>
        <v>25480BH</v>
      </c>
      <c r="C103" s="141" t="str">
        <f t="shared" si="9"/>
        <v>WYMAN</v>
      </c>
      <c r="D103" s="141" t="str">
        <f t="shared" si="10"/>
        <v>Кепка</v>
      </c>
      <c r="E103" s="142" t="str">
        <f t="shared" si="11"/>
        <v>Кепки</v>
      </c>
      <c r="F103" s="133" t="s">
        <v>568</v>
      </c>
      <c r="G103" s="134" t="s">
        <v>567</v>
      </c>
      <c r="H103" s="135" t="s">
        <v>431</v>
      </c>
      <c r="I103" s="136" t="s">
        <v>2061</v>
      </c>
      <c r="J103" s="137">
        <v>1</v>
      </c>
      <c r="K103" s="138" t="s">
        <v>2061</v>
      </c>
      <c r="M103" s="140">
        <v>1</v>
      </c>
    </row>
    <row r="104" spans="1:13" x14ac:dyDescent="0.25">
      <c r="A104" s="96" t="str">
        <f t="shared" si="7"/>
        <v>25481BH WADDELL</v>
      </c>
      <c r="B104" s="141" t="str">
        <f t="shared" si="8"/>
        <v>25481BH</v>
      </c>
      <c r="C104" s="141" t="str">
        <f t="shared" si="9"/>
        <v>WADDELL</v>
      </c>
      <c r="D104" s="141" t="str">
        <f t="shared" si="10"/>
        <v>Кепка</v>
      </c>
      <c r="E104" s="142" t="str">
        <f t="shared" si="11"/>
        <v>Кепки</v>
      </c>
      <c r="F104" s="133" t="s">
        <v>1687</v>
      </c>
      <c r="G104" s="134" t="s">
        <v>1686</v>
      </c>
      <c r="H104" s="135" t="s">
        <v>433</v>
      </c>
      <c r="I104" s="136" t="s">
        <v>2061</v>
      </c>
      <c r="J104" s="137">
        <v>3</v>
      </c>
      <c r="K104" s="138" t="s">
        <v>2156</v>
      </c>
      <c r="M104" s="140">
        <v>3</v>
      </c>
    </row>
    <row r="105" spans="1:13" x14ac:dyDescent="0.25">
      <c r="A105" s="96" t="str">
        <f t="shared" si="7"/>
        <v>25481BH WADDELL</v>
      </c>
      <c r="B105" s="141" t="str">
        <f t="shared" si="8"/>
        <v>25481BH</v>
      </c>
      <c r="C105" s="141" t="str">
        <f t="shared" si="9"/>
        <v>WADDELL</v>
      </c>
      <c r="D105" s="141" t="str">
        <f t="shared" si="10"/>
        <v>Кепка</v>
      </c>
      <c r="E105" s="142" t="str">
        <f t="shared" si="11"/>
        <v>Кепки</v>
      </c>
      <c r="F105" s="133" t="s">
        <v>2157</v>
      </c>
      <c r="G105" s="134" t="s">
        <v>1686</v>
      </c>
      <c r="H105" s="135" t="s">
        <v>434</v>
      </c>
      <c r="I105" s="136" t="s">
        <v>2061</v>
      </c>
      <c r="J105" s="137">
        <v>4</v>
      </c>
      <c r="K105" s="138" t="s">
        <v>2158</v>
      </c>
      <c r="M105" s="140">
        <v>4</v>
      </c>
    </row>
    <row r="106" spans="1:13" x14ac:dyDescent="0.25">
      <c r="A106" s="96" t="str">
        <f t="shared" si="7"/>
        <v>25481BH WADDELL</v>
      </c>
      <c r="B106" s="141" t="str">
        <f t="shared" si="8"/>
        <v>25481BH</v>
      </c>
      <c r="C106" s="141" t="str">
        <f t="shared" si="9"/>
        <v>WADDELL</v>
      </c>
      <c r="D106" s="141" t="str">
        <f t="shared" si="10"/>
        <v>Кепка</v>
      </c>
      <c r="E106" s="142" t="str">
        <f t="shared" si="11"/>
        <v>Кепки</v>
      </c>
      <c r="F106" s="133" t="s">
        <v>2159</v>
      </c>
      <c r="G106" s="134" t="s">
        <v>1686</v>
      </c>
      <c r="H106" s="135" t="s">
        <v>431</v>
      </c>
      <c r="I106" s="136" t="s">
        <v>2061</v>
      </c>
      <c r="J106" s="137">
        <v>2</v>
      </c>
      <c r="K106" s="138" t="s">
        <v>3459</v>
      </c>
      <c r="M106" s="140">
        <v>2</v>
      </c>
    </row>
    <row r="107" spans="1:13" x14ac:dyDescent="0.25">
      <c r="A107" s="96" t="str">
        <f t="shared" si="7"/>
        <v>25488BH PURDY</v>
      </c>
      <c r="B107" s="141" t="str">
        <f t="shared" si="8"/>
        <v>25488BH</v>
      </c>
      <c r="C107" s="141" t="str">
        <f t="shared" si="9"/>
        <v>PURDY</v>
      </c>
      <c r="D107" s="141" t="str">
        <f t="shared" si="10"/>
        <v>Кепка</v>
      </c>
      <c r="E107" s="142" t="str">
        <f t="shared" si="11"/>
        <v>Кепки</v>
      </c>
      <c r="F107" s="133" t="s">
        <v>1682</v>
      </c>
      <c r="G107" s="134" t="s">
        <v>1683</v>
      </c>
      <c r="H107" s="135" t="s">
        <v>436</v>
      </c>
      <c r="I107" s="136" t="s">
        <v>2160</v>
      </c>
      <c r="J107" s="137">
        <v>1</v>
      </c>
      <c r="K107" s="138" t="s">
        <v>2160</v>
      </c>
      <c r="M107" s="140">
        <v>1</v>
      </c>
    </row>
    <row r="108" spans="1:13" x14ac:dyDescent="0.25">
      <c r="A108" s="96" t="str">
        <f t="shared" si="7"/>
        <v>25488BH PURDY</v>
      </c>
      <c r="B108" s="141" t="str">
        <f t="shared" si="8"/>
        <v>25488BH</v>
      </c>
      <c r="C108" s="141" t="str">
        <f t="shared" si="9"/>
        <v>PURDY</v>
      </c>
      <c r="D108" s="141" t="str">
        <f t="shared" si="10"/>
        <v>Кепка</v>
      </c>
      <c r="E108" s="142" t="str">
        <f t="shared" si="11"/>
        <v>Кепки</v>
      </c>
      <c r="F108" s="133" t="s">
        <v>1684</v>
      </c>
      <c r="G108" s="134" t="s">
        <v>1683</v>
      </c>
      <c r="H108" s="135" t="s">
        <v>434</v>
      </c>
      <c r="I108" s="136" t="s">
        <v>2160</v>
      </c>
      <c r="J108" s="137">
        <v>2</v>
      </c>
      <c r="K108" s="138" t="s">
        <v>2161</v>
      </c>
      <c r="M108" s="140">
        <v>2</v>
      </c>
    </row>
    <row r="109" spans="1:13" x14ac:dyDescent="0.25">
      <c r="A109" s="96" t="str">
        <f t="shared" si="7"/>
        <v>25488BH PURDY</v>
      </c>
      <c r="B109" s="141" t="str">
        <f t="shared" si="8"/>
        <v>25488BH</v>
      </c>
      <c r="C109" s="141" t="str">
        <f t="shared" si="9"/>
        <v>PURDY</v>
      </c>
      <c r="D109" s="141" t="str">
        <f t="shared" si="10"/>
        <v>Кепка</v>
      </c>
      <c r="E109" s="142" t="str">
        <f t="shared" si="11"/>
        <v>Кепки</v>
      </c>
      <c r="F109" s="133" t="s">
        <v>1685</v>
      </c>
      <c r="G109" s="134" t="s">
        <v>1683</v>
      </c>
      <c r="H109" s="135" t="s">
        <v>431</v>
      </c>
      <c r="I109" s="136" t="s">
        <v>2160</v>
      </c>
      <c r="J109" s="137">
        <v>1</v>
      </c>
      <c r="K109" s="138" t="s">
        <v>2160</v>
      </c>
      <c r="M109" s="140">
        <v>1</v>
      </c>
    </row>
    <row r="110" spans="1:13" x14ac:dyDescent="0.25">
      <c r="A110" s="96" t="str">
        <f t="shared" si="7"/>
        <v>25488BH PURDY</v>
      </c>
      <c r="B110" s="141" t="str">
        <f t="shared" si="8"/>
        <v>25488BH</v>
      </c>
      <c r="C110" s="141" t="str">
        <f t="shared" si="9"/>
        <v>PURDY</v>
      </c>
      <c r="D110" s="141" t="str">
        <f t="shared" si="10"/>
        <v>Кепка</v>
      </c>
      <c r="E110" s="142" t="str">
        <f t="shared" si="11"/>
        <v>Кепки</v>
      </c>
      <c r="F110" s="133" t="s">
        <v>1681</v>
      </c>
      <c r="G110" s="134" t="s">
        <v>1680</v>
      </c>
      <c r="H110" s="135" t="s">
        <v>434</v>
      </c>
      <c r="I110" s="136" t="s">
        <v>2160</v>
      </c>
      <c r="J110" s="137">
        <v>1</v>
      </c>
      <c r="K110" s="138" t="s">
        <v>2160</v>
      </c>
      <c r="M110" s="140">
        <v>1</v>
      </c>
    </row>
    <row r="111" spans="1:13" x14ac:dyDescent="0.25">
      <c r="A111" s="96" t="str">
        <f t="shared" si="7"/>
        <v>25498BH SPRINGFIELD</v>
      </c>
      <c r="B111" s="141" t="str">
        <f t="shared" si="8"/>
        <v>25498BH</v>
      </c>
      <c r="C111" s="141" t="str">
        <f t="shared" si="9"/>
        <v>SPRINGFIELD</v>
      </c>
      <c r="D111" s="141" t="str">
        <f t="shared" si="10"/>
        <v>Кепка</v>
      </c>
      <c r="E111" s="142" t="str">
        <f t="shared" si="11"/>
        <v>Кепки</v>
      </c>
      <c r="F111" s="133" t="s">
        <v>2162</v>
      </c>
      <c r="G111" s="134" t="s">
        <v>2163</v>
      </c>
      <c r="H111" s="135" t="s">
        <v>433</v>
      </c>
      <c r="I111" s="136" t="s">
        <v>2164</v>
      </c>
      <c r="J111" s="137">
        <v>4</v>
      </c>
      <c r="K111" s="138" t="s">
        <v>3460</v>
      </c>
      <c r="M111" s="140">
        <v>4</v>
      </c>
    </row>
    <row r="112" spans="1:13" x14ac:dyDescent="0.25">
      <c r="A112" s="96" t="str">
        <f t="shared" si="7"/>
        <v>25498BH SPRINGFIELD</v>
      </c>
      <c r="B112" s="141" t="str">
        <f t="shared" si="8"/>
        <v>25498BH</v>
      </c>
      <c r="C112" s="141" t="str">
        <f t="shared" si="9"/>
        <v>SPRINGFIELD</v>
      </c>
      <c r="D112" s="141" t="str">
        <f t="shared" si="10"/>
        <v>Кепка</v>
      </c>
      <c r="E112" s="142" t="str">
        <f t="shared" si="11"/>
        <v>Кепки</v>
      </c>
      <c r="F112" s="133" t="s">
        <v>2166</v>
      </c>
      <c r="G112" s="134" t="s">
        <v>2163</v>
      </c>
      <c r="H112" s="135" t="s">
        <v>434</v>
      </c>
      <c r="I112" s="136" t="s">
        <v>2167</v>
      </c>
      <c r="J112" s="137">
        <v>7</v>
      </c>
      <c r="K112" s="138" t="s">
        <v>3461</v>
      </c>
      <c r="M112" s="140">
        <v>7</v>
      </c>
    </row>
    <row r="113" spans="1:13" x14ac:dyDescent="0.25">
      <c r="A113" s="96" t="str">
        <f t="shared" si="7"/>
        <v>25498BH SPRINGFIELD</v>
      </c>
      <c r="B113" s="141" t="str">
        <f t="shared" si="8"/>
        <v>25498BH</v>
      </c>
      <c r="C113" s="141" t="str">
        <f t="shared" si="9"/>
        <v>SPRINGFIELD</v>
      </c>
      <c r="D113" s="141" t="str">
        <f t="shared" si="10"/>
        <v>Кепка</v>
      </c>
      <c r="E113" s="142" t="str">
        <f t="shared" si="11"/>
        <v>Кепки</v>
      </c>
      <c r="F113" s="133" t="s">
        <v>2168</v>
      </c>
      <c r="G113" s="134" t="s">
        <v>2163</v>
      </c>
      <c r="H113" s="135" t="s">
        <v>431</v>
      </c>
      <c r="I113" s="136" t="s">
        <v>2164</v>
      </c>
      <c r="J113" s="137">
        <v>4</v>
      </c>
      <c r="K113" s="138" t="s">
        <v>3460</v>
      </c>
      <c r="M113" s="140">
        <v>4</v>
      </c>
    </row>
    <row r="114" spans="1:13" x14ac:dyDescent="0.25">
      <c r="A114" s="96" t="str">
        <f t="shared" si="7"/>
        <v>25498BH SPRINGFIELD</v>
      </c>
      <c r="B114" s="141" t="str">
        <f t="shared" si="8"/>
        <v>25498BH</v>
      </c>
      <c r="C114" s="141" t="str">
        <f t="shared" si="9"/>
        <v>SPRINGFIELD</v>
      </c>
      <c r="D114" s="141" t="str">
        <f t="shared" si="10"/>
        <v>Кепка</v>
      </c>
      <c r="E114" s="142" t="str">
        <f t="shared" si="11"/>
        <v>Кепки</v>
      </c>
      <c r="F114" s="133" t="s">
        <v>2169</v>
      </c>
      <c r="G114" s="134" t="s">
        <v>2170</v>
      </c>
      <c r="H114" s="135" t="s">
        <v>433</v>
      </c>
      <c r="I114" s="136" t="s">
        <v>2164</v>
      </c>
      <c r="J114" s="137">
        <v>5</v>
      </c>
      <c r="K114" s="138" t="s">
        <v>2165</v>
      </c>
      <c r="M114" s="140">
        <v>5</v>
      </c>
    </row>
    <row r="115" spans="1:13" x14ac:dyDescent="0.25">
      <c r="A115" s="96" t="str">
        <f t="shared" si="7"/>
        <v>25498BH SPRINGFIELD</v>
      </c>
      <c r="B115" s="141" t="str">
        <f t="shared" si="8"/>
        <v>25498BH</v>
      </c>
      <c r="C115" s="141" t="str">
        <f t="shared" si="9"/>
        <v>SPRINGFIELD</v>
      </c>
      <c r="D115" s="141" t="str">
        <f t="shared" si="10"/>
        <v>Кепка</v>
      </c>
      <c r="E115" s="142" t="str">
        <f t="shared" si="11"/>
        <v>Кепки</v>
      </c>
      <c r="F115" s="133" t="s">
        <v>2171</v>
      </c>
      <c r="G115" s="134" t="s">
        <v>2170</v>
      </c>
      <c r="H115" s="135" t="s">
        <v>434</v>
      </c>
      <c r="I115" s="136" t="s">
        <v>2164</v>
      </c>
      <c r="J115" s="137">
        <v>8</v>
      </c>
      <c r="K115" s="138" t="s">
        <v>3462</v>
      </c>
      <c r="M115" s="140">
        <v>8</v>
      </c>
    </row>
    <row r="116" spans="1:13" x14ac:dyDescent="0.25">
      <c r="A116" s="96" t="str">
        <f t="shared" si="7"/>
        <v>25498BH SPRINGFIELD</v>
      </c>
      <c r="B116" s="141" t="str">
        <f t="shared" si="8"/>
        <v>25498BH</v>
      </c>
      <c r="C116" s="141" t="str">
        <f t="shared" si="9"/>
        <v>SPRINGFIELD</v>
      </c>
      <c r="D116" s="141" t="str">
        <f t="shared" si="10"/>
        <v>Кепка</v>
      </c>
      <c r="E116" s="142" t="str">
        <f t="shared" si="11"/>
        <v>Кепки</v>
      </c>
      <c r="F116" s="133" t="s">
        <v>2172</v>
      </c>
      <c r="G116" s="134" t="s">
        <v>2170</v>
      </c>
      <c r="H116" s="135" t="s">
        <v>431</v>
      </c>
      <c r="I116" s="136" t="s">
        <v>2164</v>
      </c>
      <c r="J116" s="137">
        <v>3</v>
      </c>
      <c r="K116" s="138" t="s">
        <v>3463</v>
      </c>
      <c r="M116" s="140">
        <v>3</v>
      </c>
    </row>
    <row r="117" spans="1:13" x14ac:dyDescent="0.25">
      <c r="A117" s="96" t="str">
        <f t="shared" si="7"/>
        <v>25499BH RAPOL</v>
      </c>
      <c r="B117" s="141" t="str">
        <f t="shared" si="8"/>
        <v>25499BH</v>
      </c>
      <c r="C117" s="141" t="str">
        <f t="shared" si="9"/>
        <v>RAPOL</v>
      </c>
      <c r="D117" s="141" t="str">
        <f t="shared" si="10"/>
        <v>Кепка</v>
      </c>
      <c r="E117" s="142" t="str">
        <f t="shared" si="11"/>
        <v>Кепки</v>
      </c>
      <c r="F117" s="133" t="s">
        <v>2173</v>
      </c>
      <c r="G117" s="134" t="s">
        <v>967</v>
      </c>
      <c r="H117" s="135" t="s">
        <v>436</v>
      </c>
      <c r="I117" s="136">
        <v>954.3</v>
      </c>
      <c r="J117" s="137">
        <v>2</v>
      </c>
      <c r="K117" s="138" t="s">
        <v>2174</v>
      </c>
      <c r="M117" s="140">
        <v>2</v>
      </c>
    </row>
    <row r="118" spans="1:13" x14ac:dyDescent="0.25">
      <c r="A118" s="96" t="str">
        <f t="shared" si="7"/>
        <v>25499BH RAPOL</v>
      </c>
      <c r="B118" s="141" t="str">
        <f t="shared" si="8"/>
        <v>25499BH</v>
      </c>
      <c r="C118" s="141" t="str">
        <f t="shared" si="9"/>
        <v>RAPOL</v>
      </c>
      <c r="D118" s="141" t="str">
        <f t="shared" si="10"/>
        <v>Кепка</v>
      </c>
      <c r="E118" s="142" t="str">
        <f t="shared" si="11"/>
        <v>Кепки</v>
      </c>
      <c r="F118" s="133" t="s">
        <v>2175</v>
      </c>
      <c r="G118" s="134" t="s">
        <v>967</v>
      </c>
      <c r="H118" s="135" t="s">
        <v>433</v>
      </c>
      <c r="I118" s="136">
        <v>954.29</v>
      </c>
      <c r="J118" s="137">
        <v>4</v>
      </c>
      <c r="K118" s="138" t="s">
        <v>2291</v>
      </c>
      <c r="M118" s="140">
        <v>4</v>
      </c>
    </row>
    <row r="119" spans="1:13" x14ac:dyDescent="0.25">
      <c r="A119" s="96" t="str">
        <f t="shared" si="7"/>
        <v>25499BH RAPOL</v>
      </c>
      <c r="B119" s="141" t="str">
        <f t="shared" si="8"/>
        <v>25499BH</v>
      </c>
      <c r="C119" s="141" t="str">
        <f t="shared" si="9"/>
        <v>RAPOL</v>
      </c>
      <c r="D119" s="141" t="str">
        <f t="shared" si="10"/>
        <v>Кепка</v>
      </c>
      <c r="E119" s="142" t="str">
        <f t="shared" si="11"/>
        <v>Кепки</v>
      </c>
      <c r="F119" s="133" t="s">
        <v>966</v>
      </c>
      <c r="G119" s="134" t="s">
        <v>967</v>
      </c>
      <c r="H119" s="135" t="s">
        <v>434</v>
      </c>
      <c r="I119" s="136" t="s">
        <v>2177</v>
      </c>
      <c r="J119" s="137">
        <v>7</v>
      </c>
      <c r="K119" s="138" t="s">
        <v>3464</v>
      </c>
      <c r="M119" s="140">
        <v>7</v>
      </c>
    </row>
    <row r="120" spans="1:13" x14ac:dyDescent="0.25">
      <c r="A120" s="96" t="str">
        <f t="shared" si="7"/>
        <v>25499BH RAPOL</v>
      </c>
      <c r="B120" s="141" t="str">
        <f t="shared" si="8"/>
        <v>25499BH</v>
      </c>
      <c r="C120" s="141" t="str">
        <f t="shared" si="9"/>
        <v>RAPOL</v>
      </c>
      <c r="D120" s="141" t="str">
        <f t="shared" si="10"/>
        <v>Кепка</v>
      </c>
      <c r="E120" s="142" t="str">
        <f t="shared" si="11"/>
        <v>Кепки</v>
      </c>
      <c r="F120" s="133" t="s">
        <v>2178</v>
      </c>
      <c r="G120" s="134" t="s">
        <v>967</v>
      </c>
      <c r="H120" s="135" t="s">
        <v>431</v>
      </c>
      <c r="I120" s="136">
        <v>954.29</v>
      </c>
      <c r="J120" s="137">
        <v>4</v>
      </c>
      <c r="K120" s="138" t="s">
        <v>2291</v>
      </c>
      <c r="M120" s="140">
        <v>4</v>
      </c>
    </row>
    <row r="121" spans="1:13" x14ac:dyDescent="0.25">
      <c r="A121" s="96" t="str">
        <f t="shared" si="7"/>
        <v>25501BH SANVILLE</v>
      </c>
      <c r="B121" s="141" t="str">
        <f t="shared" si="8"/>
        <v>25501BH</v>
      </c>
      <c r="C121" s="141" t="str">
        <f t="shared" si="9"/>
        <v>SANVILLE</v>
      </c>
      <c r="D121" s="141" t="str">
        <f t="shared" si="10"/>
        <v>Кепка</v>
      </c>
      <c r="E121" s="142" t="str">
        <f t="shared" si="11"/>
        <v>Кепки</v>
      </c>
      <c r="F121" s="133" t="s">
        <v>968</v>
      </c>
      <c r="G121" s="134" t="s">
        <v>969</v>
      </c>
      <c r="H121" s="135" t="s">
        <v>466</v>
      </c>
      <c r="I121" s="136" t="s">
        <v>2179</v>
      </c>
      <c r="J121" s="137">
        <v>1</v>
      </c>
      <c r="K121" s="138" t="s">
        <v>2179</v>
      </c>
      <c r="M121" s="140">
        <v>1</v>
      </c>
    </row>
    <row r="122" spans="1:13" x14ac:dyDescent="0.25">
      <c r="A122" s="96" t="str">
        <f t="shared" si="7"/>
        <v>25503BH DOLLIS</v>
      </c>
      <c r="B122" s="141" t="str">
        <f t="shared" si="8"/>
        <v>25503BH</v>
      </c>
      <c r="C122" s="141" t="str">
        <f t="shared" si="9"/>
        <v>DOLLIS</v>
      </c>
      <c r="D122" s="141" t="str">
        <f t="shared" si="10"/>
        <v>Кепка</v>
      </c>
      <c r="E122" s="142" t="str">
        <f t="shared" si="11"/>
        <v>Кепки</v>
      </c>
      <c r="F122" s="133" t="s">
        <v>2180</v>
      </c>
      <c r="G122" s="134" t="s">
        <v>2181</v>
      </c>
      <c r="H122" s="135" t="s">
        <v>436</v>
      </c>
      <c r="I122" s="136" t="s">
        <v>2182</v>
      </c>
      <c r="J122" s="137">
        <v>2</v>
      </c>
      <c r="K122" s="138" t="s">
        <v>2183</v>
      </c>
      <c r="M122" s="140">
        <v>2</v>
      </c>
    </row>
    <row r="123" spans="1:13" x14ac:dyDescent="0.25">
      <c r="A123" s="96" t="str">
        <f t="shared" si="7"/>
        <v>25503BH DOLLIS</v>
      </c>
      <c r="B123" s="141" t="str">
        <f t="shared" si="8"/>
        <v>25503BH</v>
      </c>
      <c r="C123" s="141" t="str">
        <f t="shared" si="9"/>
        <v>DOLLIS</v>
      </c>
      <c r="D123" s="141" t="str">
        <f t="shared" si="10"/>
        <v>Кепка</v>
      </c>
      <c r="E123" s="142" t="str">
        <f t="shared" si="11"/>
        <v>Кепки</v>
      </c>
      <c r="F123" s="133" t="s">
        <v>2184</v>
      </c>
      <c r="G123" s="134" t="s">
        <v>2181</v>
      </c>
      <c r="H123" s="135" t="s">
        <v>433</v>
      </c>
      <c r="I123" s="136" t="s">
        <v>2182</v>
      </c>
      <c r="J123" s="137">
        <v>7</v>
      </c>
      <c r="K123" s="138" t="s">
        <v>3465</v>
      </c>
      <c r="M123" s="140">
        <v>7</v>
      </c>
    </row>
    <row r="124" spans="1:13" x14ac:dyDescent="0.25">
      <c r="A124" s="96" t="str">
        <f t="shared" si="7"/>
        <v>25503BH DOLLIS</v>
      </c>
      <c r="B124" s="141" t="str">
        <f t="shared" si="8"/>
        <v>25503BH</v>
      </c>
      <c r="C124" s="141" t="str">
        <f t="shared" si="9"/>
        <v>DOLLIS</v>
      </c>
      <c r="D124" s="141" t="str">
        <f t="shared" si="10"/>
        <v>Кепка</v>
      </c>
      <c r="E124" s="142" t="str">
        <f t="shared" si="11"/>
        <v>Кепки</v>
      </c>
      <c r="F124" s="133" t="s">
        <v>2185</v>
      </c>
      <c r="G124" s="134" t="s">
        <v>2181</v>
      </c>
      <c r="H124" s="135" t="s">
        <v>434</v>
      </c>
      <c r="I124" s="136" t="s">
        <v>2182</v>
      </c>
      <c r="J124" s="137">
        <v>11</v>
      </c>
      <c r="K124" s="138" t="s">
        <v>3466</v>
      </c>
      <c r="M124" s="140">
        <v>11</v>
      </c>
    </row>
    <row r="125" spans="1:13" x14ac:dyDescent="0.25">
      <c r="A125" s="96" t="str">
        <f t="shared" si="7"/>
        <v>25503BH DOLLIS</v>
      </c>
      <c r="B125" s="141" t="str">
        <f t="shared" si="8"/>
        <v>25503BH</v>
      </c>
      <c r="C125" s="141" t="str">
        <f t="shared" si="9"/>
        <v>DOLLIS</v>
      </c>
      <c r="D125" s="141" t="str">
        <f t="shared" si="10"/>
        <v>Кепка</v>
      </c>
      <c r="E125" s="142" t="str">
        <f t="shared" si="11"/>
        <v>Кепки</v>
      </c>
      <c r="F125" s="133" t="s">
        <v>2186</v>
      </c>
      <c r="G125" s="134" t="s">
        <v>2181</v>
      </c>
      <c r="H125" s="135" t="s">
        <v>431</v>
      </c>
      <c r="I125" s="136" t="s">
        <v>2182</v>
      </c>
      <c r="J125" s="137">
        <v>7</v>
      </c>
      <c r="K125" s="138" t="s">
        <v>3465</v>
      </c>
      <c r="M125" s="140">
        <v>7</v>
      </c>
    </row>
    <row r="126" spans="1:13" x14ac:dyDescent="0.25">
      <c r="A126" s="96" t="str">
        <f t="shared" si="7"/>
        <v>25503BH DOLLIS</v>
      </c>
      <c r="B126" s="141" t="str">
        <f t="shared" si="8"/>
        <v>25503BH</v>
      </c>
      <c r="C126" s="141" t="str">
        <f t="shared" si="9"/>
        <v>DOLLIS</v>
      </c>
      <c r="D126" s="141" t="str">
        <f t="shared" si="10"/>
        <v>Кепка</v>
      </c>
      <c r="E126" s="142" t="str">
        <f t="shared" si="11"/>
        <v>Кепки</v>
      </c>
      <c r="F126" s="133" t="s">
        <v>2187</v>
      </c>
      <c r="G126" s="134" t="s">
        <v>2188</v>
      </c>
      <c r="H126" s="135" t="s">
        <v>436</v>
      </c>
      <c r="I126" s="136" t="s">
        <v>2182</v>
      </c>
      <c r="J126" s="137">
        <v>2</v>
      </c>
      <c r="K126" s="138" t="s">
        <v>2183</v>
      </c>
      <c r="M126" s="140">
        <v>2</v>
      </c>
    </row>
    <row r="127" spans="1:13" x14ac:dyDescent="0.25">
      <c r="A127" s="96" t="str">
        <f t="shared" si="7"/>
        <v>25503BH DOLLIS</v>
      </c>
      <c r="B127" s="141" t="str">
        <f t="shared" si="8"/>
        <v>25503BH</v>
      </c>
      <c r="C127" s="141" t="str">
        <f t="shared" si="9"/>
        <v>DOLLIS</v>
      </c>
      <c r="D127" s="141" t="str">
        <f t="shared" si="10"/>
        <v>Кепка</v>
      </c>
      <c r="E127" s="142" t="str">
        <f t="shared" si="11"/>
        <v>Кепки</v>
      </c>
      <c r="F127" s="133" t="s">
        <v>2189</v>
      </c>
      <c r="G127" s="134" t="s">
        <v>2188</v>
      </c>
      <c r="H127" s="135" t="s">
        <v>433</v>
      </c>
      <c r="I127" s="136" t="s">
        <v>2182</v>
      </c>
      <c r="J127" s="137">
        <v>5</v>
      </c>
      <c r="K127" s="138" t="s">
        <v>2238</v>
      </c>
      <c r="M127" s="140">
        <v>5</v>
      </c>
    </row>
    <row r="128" spans="1:13" x14ac:dyDescent="0.25">
      <c r="A128" s="96" t="str">
        <f t="shared" si="7"/>
        <v>25503BH DOLLIS</v>
      </c>
      <c r="B128" s="141" t="str">
        <f t="shared" si="8"/>
        <v>25503BH</v>
      </c>
      <c r="C128" s="141" t="str">
        <f t="shared" si="9"/>
        <v>DOLLIS</v>
      </c>
      <c r="D128" s="141" t="str">
        <f t="shared" si="10"/>
        <v>Кепка</v>
      </c>
      <c r="E128" s="142" t="str">
        <f t="shared" si="11"/>
        <v>Кепки</v>
      </c>
      <c r="F128" s="133" t="s">
        <v>2190</v>
      </c>
      <c r="G128" s="134" t="s">
        <v>2188</v>
      </c>
      <c r="H128" s="135" t="s">
        <v>434</v>
      </c>
      <c r="I128" s="136" t="s">
        <v>2179</v>
      </c>
      <c r="J128" s="137">
        <v>11</v>
      </c>
      <c r="K128" s="138" t="s">
        <v>3467</v>
      </c>
      <c r="M128" s="140">
        <v>11</v>
      </c>
    </row>
    <row r="129" spans="1:13" x14ac:dyDescent="0.25">
      <c r="A129" s="96" t="str">
        <f t="shared" si="7"/>
        <v>25503BH DOLLIS</v>
      </c>
      <c r="B129" s="141" t="str">
        <f t="shared" si="8"/>
        <v>25503BH</v>
      </c>
      <c r="C129" s="141" t="str">
        <f t="shared" si="9"/>
        <v>DOLLIS</v>
      </c>
      <c r="D129" s="141" t="str">
        <f t="shared" si="10"/>
        <v>Кепка</v>
      </c>
      <c r="E129" s="142" t="str">
        <f t="shared" si="11"/>
        <v>Кепки</v>
      </c>
      <c r="F129" s="133" t="s">
        <v>2191</v>
      </c>
      <c r="G129" s="134" t="s">
        <v>2188</v>
      </c>
      <c r="H129" s="135" t="s">
        <v>431</v>
      </c>
      <c r="I129" s="136" t="s">
        <v>2182</v>
      </c>
      <c r="J129" s="137">
        <v>6</v>
      </c>
      <c r="K129" s="138" t="s">
        <v>3468</v>
      </c>
      <c r="M129" s="140">
        <v>6</v>
      </c>
    </row>
    <row r="130" spans="1:13" x14ac:dyDescent="0.25">
      <c r="A130" s="96" t="str">
        <f t="shared" si="7"/>
        <v>25508BH SIMNICK</v>
      </c>
      <c r="B130" s="141" t="str">
        <f t="shared" si="8"/>
        <v>25508BH</v>
      </c>
      <c r="C130" s="141" t="str">
        <f t="shared" si="9"/>
        <v>SIMNICK</v>
      </c>
      <c r="D130" s="141" t="str">
        <f t="shared" si="10"/>
        <v>Кепка</v>
      </c>
      <c r="E130" s="142" t="str">
        <f t="shared" si="11"/>
        <v>Кепки</v>
      </c>
      <c r="F130" s="133" t="s">
        <v>2192</v>
      </c>
      <c r="G130" s="134" t="s">
        <v>2193</v>
      </c>
      <c r="H130" s="135" t="s">
        <v>436</v>
      </c>
      <c r="I130" s="136">
        <v>954.3</v>
      </c>
      <c r="J130" s="137">
        <v>2</v>
      </c>
      <c r="K130" s="138" t="s">
        <v>2174</v>
      </c>
      <c r="M130" s="140">
        <v>2</v>
      </c>
    </row>
    <row r="131" spans="1:13" x14ac:dyDescent="0.25">
      <c r="A131" s="96" t="str">
        <f t="shared" ref="A131:A194" si="12">B131&amp;" "&amp;C131</f>
        <v>25508BH SIMNICK</v>
      </c>
      <c r="B131" s="141" t="str">
        <f t="shared" ref="B131:B194" si="13">_xlfn.LET(_xlpm.START,FIND("арт. ",G131)+5,_xlpm.END,FIND(" ",G131,_xlpm.START),_xlpm.Result,TRIM(MID(G131,_xlpm.START,_xlpm.END-_xlpm.START)),IFERROR(VALUE(_xlpm.Result),_xlpm.Result))</f>
        <v>25508BH</v>
      </c>
      <c r="C131" s="141" t="str">
        <f t="shared" ref="C131:C194" si="14">_xlfn.LET(_xlpm.START,FIND("арт. ",G131)+13,_xlpm.END,FIND("(",G131),TRIM(MID(G131,_xlpm.START,_xlpm.END-_xlpm.START)))</f>
        <v>SIMNICK</v>
      </c>
      <c r="D131" s="141" t="str">
        <f t="shared" ref="D131:D194" si="15">_xlfn.LET(_xlpm.START,1,_xlpm.END,FIND(MID($R$1,1,1),G131),TRIM(MID(G131,_xlpm.START,_xlpm.END-_xlpm.START)))</f>
        <v>Кепка</v>
      </c>
      <c r="E131" s="142" t="str">
        <f t="shared" ref="E131:E194" si="16">VLOOKUP(D131,N:O,2,0)</f>
        <v>Кепки</v>
      </c>
      <c r="F131" s="133" t="s">
        <v>2194</v>
      </c>
      <c r="G131" s="134" t="s">
        <v>2193</v>
      </c>
      <c r="H131" s="135" t="s">
        <v>433</v>
      </c>
      <c r="I131" s="136">
        <v>954.29</v>
      </c>
      <c r="J131" s="137">
        <v>4</v>
      </c>
      <c r="K131" s="138" t="s">
        <v>2291</v>
      </c>
      <c r="M131" s="140">
        <v>4</v>
      </c>
    </row>
    <row r="132" spans="1:13" x14ac:dyDescent="0.25">
      <c r="A132" s="96" t="str">
        <f t="shared" si="12"/>
        <v>25508BH SIMNICK</v>
      </c>
      <c r="B132" s="141" t="str">
        <f t="shared" si="13"/>
        <v>25508BH</v>
      </c>
      <c r="C132" s="141" t="str">
        <f t="shared" si="14"/>
        <v>SIMNICK</v>
      </c>
      <c r="D132" s="141" t="str">
        <f t="shared" si="15"/>
        <v>Кепка</v>
      </c>
      <c r="E132" s="142" t="str">
        <f t="shared" si="16"/>
        <v>Кепки</v>
      </c>
      <c r="F132" s="133" t="s">
        <v>2195</v>
      </c>
      <c r="G132" s="134" t="s">
        <v>2193</v>
      </c>
      <c r="H132" s="135" t="s">
        <v>434</v>
      </c>
      <c r="I132" s="136">
        <v>954.29</v>
      </c>
      <c r="J132" s="137">
        <v>8</v>
      </c>
      <c r="K132" s="138" t="s">
        <v>2201</v>
      </c>
      <c r="M132" s="140">
        <v>8</v>
      </c>
    </row>
    <row r="133" spans="1:13" x14ac:dyDescent="0.25">
      <c r="A133" s="96" t="str">
        <f t="shared" si="12"/>
        <v>25508BH SIMNICK</v>
      </c>
      <c r="B133" s="141" t="str">
        <f t="shared" si="13"/>
        <v>25508BH</v>
      </c>
      <c r="C133" s="141" t="str">
        <f t="shared" si="14"/>
        <v>SIMNICK</v>
      </c>
      <c r="D133" s="141" t="str">
        <f t="shared" si="15"/>
        <v>Кепка</v>
      </c>
      <c r="E133" s="142" t="str">
        <f t="shared" si="16"/>
        <v>Кепки</v>
      </c>
      <c r="F133" s="133" t="s">
        <v>2196</v>
      </c>
      <c r="G133" s="134" t="s">
        <v>2193</v>
      </c>
      <c r="H133" s="135" t="s">
        <v>431</v>
      </c>
      <c r="I133" s="136">
        <v>954.29</v>
      </c>
      <c r="J133" s="137">
        <v>5</v>
      </c>
      <c r="K133" s="138" t="s">
        <v>2205</v>
      </c>
      <c r="M133" s="140">
        <v>5</v>
      </c>
    </row>
    <row r="134" spans="1:13" x14ac:dyDescent="0.25">
      <c r="A134" s="96" t="str">
        <f t="shared" si="12"/>
        <v>25508BH SIMNICK</v>
      </c>
      <c r="B134" s="141" t="str">
        <f t="shared" si="13"/>
        <v>25508BH</v>
      </c>
      <c r="C134" s="141" t="str">
        <f t="shared" si="14"/>
        <v>SIMNICK</v>
      </c>
      <c r="D134" s="141" t="str">
        <f t="shared" si="15"/>
        <v>Кепка</v>
      </c>
      <c r="E134" s="142" t="str">
        <f t="shared" si="16"/>
        <v>Кепки</v>
      </c>
      <c r="F134" s="133" t="s">
        <v>2197</v>
      </c>
      <c r="G134" s="134" t="s">
        <v>2198</v>
      </c>
      <c r="H134" s="135" t="s">
        <v>436</v>
      </c>
      <c r="I134" s="136">
        <v>954.29</v>
      </c>
      <c r="J134" s="137">
        <v>2</v>
      </c>
      <c r="K134" s="138" t="s">
        <v>3469</v>
      </c>
      <c r="M134" s="140">
        <v>2</v>
      </c>
    </row>
    <row r="135" spans="1:13" x14ac:dyDescent="0.25">
      <c r="A135" s="96" t="str">
        <f t="shared" si="12"/>
        <v>25508BH SIMNICK</v>
      </c>
      <c r="B135" s="141" t="str">
        <f t="shared" si="13"/>
        <v>25508BH</v>
      </c>
      <c r="C135" s="141" t="str">
        <f t="shared" si="14"/>
        <v>SIMNICK</v>
      </c>
      <c r="D135" s="141" t="str">
        <f t="shared" si="15"/>
        <v>Кепка</v>
      </c>
      <c r="E135" s="142" t="str">
        <f t="shared" si="16"/>
        <v>Кепки</v>
      </c>
      <c r="F135" s="133" t="s">
        <v>2200</v>
      </c>
      <c r="G135" s="134" t="s">
        <v>2198</v>
      </c>
      <c r="H135" s="135" t="s">
        <v>433</v>
      </c>
      <c r="I135" s="136">
        <v>954.29</v>
      </c>
      <c r="J135" s="137">
        <v>6</v>
      </c>
      <c r="K135" s="138" t="s">
        <v>2176</v>
      </c>
      <c r="M135" s="140">
        <v>6</v>
      </c>
    </row>
    <row r="136" spans="1:13" x14ac:dyDescent="0.25">
      <c r="A136" s="96" t="str">
        <f t="shared" si="12"/>
        <v>25508BH SIMNICK</v>
      </c>
      <c r="B136" s="141" t="str">
        <f t="shared" si="13"/>
        <v>25508BH</v>
      </c>
      <c r="C136" s="141" t="str">
        <f t="shared" si="14"/>
        <v>SIMNICK</v>
      </c>
      <c r="D136" s="141" t="str">
        <f t="shared" si="15"/>
        <v>Кепка</v>
      </c>
      <c r="E136" s="142" t="str">
        <f t="shared" si="16"/>
        <v>Кепки</v>
      </c>
      <c r="F136" s="133" t="s">
        <v>2202</v>
      </c>
      <c r="G136" s="134" t="s">
        <v>2198</v>
      </c>
      <c r="H136" s="135" t="s">
        <v>434</v>
      </c>
      <c r="I136" s="136" t="s">
        <v>2203</v>
      </c>
      <c r="J136" s="137">
        <v>9</v>
      </c>
      <c r="K136" s="138" t="s">
        <v>2234</v>
      </c>
      <c r="M136" s="140">
        <v>9</v>
      </c>
    </row>
    <row r="137" spans="1:13" x14ac:dyDescent="0.25">
      <c r="A137" s="96" t="str">
        <f t="shared" si="12"/>
        <v>25508BH SIMNICK</v>
      </c>
      <c r="B137" s="141" t="str">
        <f t="shared" si="13"/>
        <v>25508BH</v>
      </c>
      <c r="C137" s="141" t="str">
        <f t="shared" si="14"/>
        <v>SIMNICK</v>
      </c>
      <c r="D137" s="141" t="str">
        <f t="shared" si="15"/>
        <v>Кепка</v>
      </c>
      <c r="E137" s="142" t="str">
        <f t="shared" si="16"/>
        <v>Кепки</v>
      </c>
      <c r="F137" s="133" t="s">
        <v>2204</v>
      </c>
      <c r="G137" s="134" t="s">
        <v>2198</v>
      </c>
      <c r="H137" s="135" t="s">
        <v>431</v>
      </c>
      <c r="I137" s="136">
        <v>954.29</v>
      </c>
      <c r="J137" s="137">
        <v>3</v>
      </c>
      <c r="K137" s="138" t="s">
        <v>2199</v>
      </c>
      <c r="M137" s="140">
        <v>3</v>
      </c>
    </row>
    <row r="138" spans="1:13" x14ac:dyDescent="0.25">
      <c r="A138" s="96" t="str">
        <f t="shared" si="12"/>
        <v>25510BH KUFELL</v>
      </c>
      <c r="B138" s="141" t="str">
        <f t="shared" si="13"/>
        <v>25510BH</v>
      </c>
      <c r="C138" s="141" t="str">
        <f t="shared" si="14"/>
        <v>KUFELL</v>
      </c>
      <c r="D138" s="141" t="str">
        <f t="shared" si="15"/>
        <v>Кепка</v>
      </c>
      <c r="E138" s="142" t="str">
        <f t="shared" si="16"/>
        <v>Кепки</v>
      </c>
      <c r="F138" s="133" t="s">
        <v>1297</v>
      </c>
      <c r="G138" s="134" t="s">
        <v>1298</v>
      </c>
      <c r="H138" s="135" t="s">
        <v>433</v>
      </c>
      <c r="I138" s="136" t="s">
        <v>2206</v>
      </c>
      <c r="J138" s="137">
        <v>6</v>
      </c>
      <c r="K138" s="138" t="s">
        <v>2207</v>
      </c>
      <c r="M138" s="140">
        <v>6</v>
      </c>
    </row>
    <row r="139" spans="1:13" x14ac:dyDescent="0.25">
      <c r="A139" s="96" t="str">
        <f t="shared" si="12"/>
        <v>25510BH KUFELL</v>
      </c>
      <c r="B139" s="141" t="str">
        <f t="shared" si="13"/>
        <v>25510BH</v>
      </c>
      <c r="C139" s="141" t="str">
        <f t="shared" si="14"/>
        <v>KUFELL</v>
      </c>
      <c r="D139" s="141" t="str">
        <f t="shared" si="15"/>
        <v>Кепка</v>
      </c>
      <c r="E139" s="142" t="str">
        <f t="shared" si="16"/>
        <v>Кепки</v>
      </c>
      <c r="F139" s="133" t="s">
        <v>1299</v>
      </c>
      <c r="G139" s="134" t="s">
        <v>1298</v>
      </c>
      <c r="H139" s="135" t="s">
        <v>434</v>
      </c>
      <c r="I139" s="136" t="s">
        <v>2206</v>
      </c>
      <c r="J139" s="137">
        <v>10</v>
      </c>
      <c r="K139" s="138" t="s">
        <v>3470</v>
      </c>
      <c r="M139" s="140">
        <v>10</v>
      </c>
    </row>
    <row r="140" spans="1:13" x14ac:dyDescent="0.25">
      <c r="A140" s="96" t="str">
        <f t="shared" si="12"/>
        <v>25510BH KUFELL</v>
      </c>
      <c r="B140" s="141" t="str">
        <f t="shared" si="13"/>
        <v>25510BH</v>
      </c>
      <c r="C140" s="141" t="str">
        <f t="shared" si="14"/>
        <v>KUFELL</v>
      </c>
      <c r="D140" s="141" t="str">
        <f t="shared" si="15"/>
        <v>Кепка</v>
      </c>
      <c r="E140" s="142" t="str">
        <f t="shared" si="16"/>
        <v>Кепки</v>
      </c>
      <c r="F140" s="133" t="s">
        <v>2208</v>
      </c>
      <c r="G140" s="134" t="s">
        <v>1298</v>
      </c>
      <c r="H140" s="135" t="s">
        <v>431</v>
      </c>
      <c r="I140" s="136" t="s">
        <v>2206</v>
      </c>
      <c r="J140" s="137">
        <v>2</v>
      </c>
      <c r="K140" s="138" t="s">
        <v>3471</v>
      </c>
      <c r="M140" s="140">
        <v>2</v>
      </c>
    </row>
    <row r="141" spans="1:13" x14ac:dyDescent="0.25">
      <c r="A141" s="96" t="str">
        <f t="shared" si="12"/>
        <v>25511BH GADIS</v>
      </c>
      <c r="B141" s="141" t="str">
        <f t="shared" si="13"/>
        <v>25511BH</v>
      </c>
      <c r="C141" s="141" t="str">
        <f t="shared" si="14"/>
        <v>GADIS</v>
      </c>
      <c r="D141" s="141" t="str">
        <f t="shared" si="15"/>
        <v>Кепка</v>
      </c>
      <c r="E141" s="142" t="str">
        <f t="shared" si="16"/>
        <v>Кепки</v>
      </c>
      <c r="F141" s="133" t="s">
        <v>2209</v>
      </c>
      <c r="G141" s="134" t="s">
        <v>2210</v>
      </c>
      <c r="H141" s="135" t="s">
        <v>433</v>
      </c>
      <c r="I141" s="136" t="s">
        <v>2211</v>
      </c>
      <c r="J141" s="137">
        <v>3</v>
      </c>
      <c r="K141" s="138" t="s">
        <v>2212</v>
      </c>
      <c r="M141" s="140">
        <v>3</v>
      </c>
    </row>
    <row r="142" spans="1:13" x14ac:dyDescent="0.25">
      <c r="A142" s="96" t="str">
        <f t="shared" si="12"/>
        <v>25511BH GADIS</v>
      </c>
      <c r="B142" s="141" t="str">
        <f t="shared" si="13"/>
        <v>25511BH</v>
      </c>
      <c r="C142" s="141" t="str">
        <f t="shared" si="14"/>
        <v>GADIS</v>
      </c>
      <c r="D142" s="141" t="str">
        <f t="shared" si="15"/>
        <v>Кепка</v>
      </c>
      <c r="E142" s="142" t="str">
        <f t="shared" si="16"/>
        <v>Кепки</v>
      </c>
      <c r="F142" s="133" t="s">
        <v>2213</v>
      </c>
      <c r="G142" s="134" t="s">
        <v>2210</v>
      </c>
      <c r="H142" s="135" t="s">
        <v>434</v>
      </c>
      <c r="I142" s="136" t="s">
        <v>2214</v>
      </c>
      <c r="J142" s="137">
        <v>1</v>
      </c>
      <c r="K142" s="138" t="s">
        <v>2214</v>
      </c>
      <c r="M142" s="140">
        <v>1</v>
      </c>
    </row>
    <row r="143" spans="1:13" x14ac:dyDescent="0.25">
      <c r="A143" s="96" t="str">
        <f t="shared" si="12"/>
        <v>25511BH GADIS</v>
      </c>
      <c r="B143" s="141" t="str">
        <f t="shared" si="13"/>
        <v>25511BH</v>
      </c>
      <c r="C143" s="141" t="str">
        <f t="shared" si="14"/>
        <v>GADIS</v>
      </c>
      <c r="D143" s="141" t="str">
        <f t="shared" si="15"/>
        <v>Кепка</v>
      </c>
      <c r="E143" s="142" t="str">
        <f t="shared" si="16"/>
        <v>Кепки</v>
      </c>
      <c r="F143" s="133" t="s">
        <v>2216</v>
      </c>
      <c r="G143" s="134" t="s">
        <v>2210</v>
      </c>
      <c r="H143" s="135" t="s">
        <v>431</v>
      </c>
      <c r="I143" s="136" t="s">
        <v>2214</v>
      </c>
      <c r="J143" s="137">
        <v>2</v>
      </c>
      <c r="K143" s="138" t="s">
        <v>2215</v>
      </c>
      <c r="M143" s="140">
        <v>2</v>
      </c>
    </row>
    <row r="144" spans="1:13" x14ac:dyDescent="0.25">
      <c r="A144" s="96" t="str">
        <f t="shared" si="12"/>
        <v>25511BH GADIS</v>
      </c>
      <c r="B144" s="141" t="str">
        <f t="shared" si="13"/>
        <v>25511BH</v>
      </c>
      <c r="C144" s="141" t="str">
        <f t="shared" si="14"/>
        <v>GADIS</v>
      </c>
      <c r="D144" s="141" t="str">
        <f t="shared" si="15"/>
        <v>Кепка</v>
      </c>
      <c r="E144" s="142" t="str">
        <f t="shared" si="16"/>
        <v>Кепки</v>
      </c>
      <c r="F144" s="133" t="s">
        <v>2217</v>
      </c>
      <c r="G144" s="134" t="s">
        <v>2218</v>
      </c>
      <c r="H144" s="135" t="s">
        <v>436</v>
      </c>
      <c r="I144" s="136" t="s">
        <v>2214</v>
      </c>
      <c r="J144" s="137">
        <v>2</v>
      </c>
      <c r="K144" s="138" t="s">
        <v>2215</v>
      </c>
      <c r="M144" s="140">
        <v>2</v>
      </c>
    </row>
    <row r="145" spans="1:13" x14ac:dyDescent="0.25">
      <c r="A145" s="96" t="str">
        <f t="shared" si="12"/>
        <v>25511BH GADIS</v>
      </c>
      <c r="B145" s="141" t="str">
        <f t="shared" si="13"/>
        <v>25511BH</v>
      </c>
      <c r="C145" s="141" t="str">
        <f t="shared" si="14"/>
        <v>GADIS</v>
      </c>
      <c r="D145" s="141" t="str">
        <f t="shared" si="15"/>
        <v>Кепка</v>
      </c>
      <c r="E145" s="142" t="str">
        <f t="shared" si="16"/>
        <v>Кепки</v>
      </c>
      <c r="F145" s="133" t="s">
        <v>2219</v>
      </c>
      <c r="G145" s="134" t="s">
        <v>2218</v>
      </c>
      <c r="H145" s="135" t="s">
        <v>433</v>
      </c>
      <c r="I145" s="136" t="s">
        <v>2211</v>
      </c>
      <c r="J145" s="137">
        <v>9</v>
      </c>
      <c r="K145" s="138" t="s">
        <v>3472</v>
      </c>
      <c r="M145" s="140">
        <v>9</v>
      </c>
    </row>
    <row r="146" spans="1:13" x14ac:dyDescent="0.25">
      <c r="A146" s="96" t="str">
        <f t="shared" si="12"/>
        <v>25511BH GADIS</v>
      </c>
      <c r="B146" s="141" t="str">
        <f t="shared" si="13"/>
        <v>25511BH</v>
      </c>
      <c r="C146" s="141" t="str">
        <f t="shared" si="14"/>
        <v>GADIS</v>
      </c>
      <c r="D146" s="141" t="str">
        <f t="shared" si="15"/>
        <v>Кепка</v>
      </c>
      <c r="E146" s="142" t="str">
        <f t="shared" si="16"/>
        <v>Кепки</v>
      </c>
      <c r="F146" s="133" t="s">
        <v>2220</v>
      </c>
      <c r="G146" s="134" t="s">
        <v>2218</v>
      </c>
      <c r="H146" s="135" t="s">
        <v>434</v>
      </c>
      <c r="I146" s="136" t="s">
        <v>2211</v>
      </c>
      <c r="J146" s="137">
        <v>14</v>
      </c>
      <c r="K146" s="138" t="s">
        <v>3473</v>
      </c>
      <c r="M146" s="140">
        <v>14</v>
      </c>
    </row>
    <row r="147" spans="1:13" x14ac:dyDescent="0.25">
      <c r="A147" s="96" t="str">
        <f t="shared" si="12"/>
        <v>25511BH GADIS</v>
      </c>
      <c r="B147" s="141" t="str">
        <f t="shared" si="13"/>
        <v>25511BH</v>
      </c>
      <c r="C147" s="141" t="str">
        <f t="shared" si="14"/>
        <v>GADIS</v>
      </c>
      <c r="D147" s="141" t="str">
        <f t="shared" si="15"/>
        <v>Кепка</v>
      </c>
      <c r="E147" s="142" t="str">
        <f t="shared" si="16"/>
        <v>Кепки</v>
      </c>
      <c r="F147" s="133" t="s">
        <v>2221</v>
      </c>
      <c r="G147" s="134" t="s">
        <v>2218</v>
      </c>
      <c r="H147" s="135" t="s">
        <v>431</v>
      </c>
      <c r="I147" s="136" t="s">
        <v>2214</v>
      </c>
      <c r="J147" s="137">
        <v>2</v>
      </c>
      <c r="K147" s="138" t="s">
        <v>2215</v>
      </c>
      <c r="M147" s="140">
        <v>2</v>
      </c>
    </row>
    <row r="148" spans="1:13" x14ac:dyDescent="0.25">
      <c r="A148" s="96" t="str">
        <f t="shared" si="12"/>
        <v>25512BH BEECH</v>
      </c>
      <c r="B148" s="141" t="str">
        <f t="shared" si="13"/>
        <v>25512BH</v>
      </c>
      <c r="C148" s="141" t="str">
        <f t="shared" si="14"/>
        <v>BEECH</v>
      </c>
      <c r="D148" s="141" t="str">
        <f t="shared" si="15"/>
        <v>Кепка</v>
      </c>
      <c r="E148" s="142" t="str">
        <f t="shared" si="16"/>
        <v>Кепки</v>
      </c>
      <c r="F148" s="133" t="s">
        <v>1300</v>
      </c>
      <c r="G148" s="134" t="s">
        <v>1301</v>
      </c>
      <c r="H148" s="135" t="s">
        <v>433</v>
      </c>
      <c r="I148" s="136" t="s">
        <v>2222</v>
      </c>
      <c r="J148" s="137">
        <v>2</v>
      </c>
      <c r="K148" s="138" t="s">
        <v>2223</v>
      </c>
      <c r="M148" s="140">
        <v>2</v>
      </c>
    </row>
    <row r="149" spans="1:13" x14ac:dyDescent="0.25">
      <c r="A149" s="96" t="str">
        <f t="shared" si="12"/>
        <v>25512BH BEECH</v>
      </c>
      <c r="B149" s="141" t="str">
        <f t="shared" si="13"/>
        <v>25512BH</v>
      </c>
      <c r="C149" s="141" t="str">
        <f t="shared" si="14"/>
        <v>BEECH</v>
      </c>
      <c r="D149" s="141" t="str">
        <f t="shared" si="15"/>
        <v>Кепка</v>
      </c>
      <c r="E149" s="142" t="str">
        <f t="shared" si="16"/>
        <v>Кепки</v>
      </c>
      <c r="F149" s="133" t="s">
        <v>1302</v>
      </c>
      <c r="G149" s="134" t="s">
        <v>1301</v>
      </c>
      <c r="H149" s="135" t="s">
        <v>434</v>
      </c>
      <c r="I149" s="136" t="s">
        <v>2222</v>
      </c>
      <c r="J149" s="137">
        <v>1</v>
      </c>
      <c r="K149" s="138" t="s">
        <v>2222</v>
      </c>
      <c r="M149" s="140">
        <v>1</v>
      </c>
    </row>
    <row r="150" spans="1:13" x14ac:dyDescent="0.25">
      <c r="A150" s="96" t="str">
        <f t="shared" si="12"/>
        <v>25514BH DELLER</v>
      </c>
      <c r="B150" s="141" t="str">
        <f t="shared" si="13"/>
        <v>25514BH</v>
      </c>
      <c r="C150" s="141" t="str">
        <f t="shared" si="14"/>
        <v>DELLER</v>
      </c>
      <c r="D150" s="141" t="str">
        <f t="shared" si="15"/>
        <v>Кепка</v>
      </c>
      <c r="E150" s="142" t="str">
        <f t="shared" si="16"/>
        <v>Кепки</v>
      </c>
      <c r="F150" s="133" t="s">
        <v>2224</v>
      </c>
      <c r="G150" s="134" t="s">
        <v>1304</v>
      </c>
      <c r="H150" s="135" t="s">
        <v>436</v>
      </c>
      <c r="I150" s="136" t="s">
        <v>2222</v>
      </c>
      <c r="J150" s="137">
        <v>3</v>
      </c>
      <c r="K150" s="138" t="s">
        <v>2225</v>
      </c>
      <c r="M150" s="140">
        <v>3</v>
      </c>
    </row>
    <row r="151" spans="1:13" x14ac:dyDescent="0.25">
      <c r="A151" s="96" t="str">
        <f t="shared" si="12"/>
        <v>25514BH DELLER</v>
      </c>
      <c r="B151" s="141" t="str">
        <f t="shared" si="13"/>
        <v>25514BH</v>
      </c>
      <c r="C151" s="141" t="str">
        <f t="shared" si="14"/>
        <v>DELLER</v>
      </c>
      <c r="D151" s="141" t="str">
        <f t="shared" si="15"/>
        <v>Кепка</v>
      </c>
      <c r="E151" s="142" t="str">
        <f t="shared" si="16"/>
        <v>Кепки</v>
      </c>
      <c r="F151" s="133" t="s">
        <v>1303</v>
      </c>
      <c r="G151" s="134" t="s">
        <v>1304</v>
      </c>
      <c r="H151" s="135" t="s">
        <v>433</v>
      </c>
      <c r="I151" s="136" t="s">
        <v>2222</v>
      </c>
      <c r="J151" s="137">
        <v>11</v>
      </c>
      <c r="K151" s="138" t="s">
        <v>2226</v>
      </c>
      <c r="M151" s="140">
        <v>11</v>
      </c>
    </row>
    <row r="152" spans="1:13" x14ac:dyDescent="0.25">
      <c r="A152" s="96" t="str">
        <f t="shared" si="12"/>
        <v>25514BH DELLER</v>
      </c>
      <c r="B152" s="141" t="str">
        <f t="shared" si="13"/>
        <v>25514BH</v>
      </c>
      <c r="C152" s="141" t="str">
        <f t="shared" si="14"/>
        <v>DELLER</v>
      </c>
      <c r="D152" s="141" t="str">
        <f t="shared" si="15"/>
        <v>Кепка</v>
      </c>
      <c r="E152" s="142" t="str">
        <f t="shared" si="16"/>
        <v>Кепки</v>
      </c>
      <c r="F152" s="133" t="s">
        <v>1305</v>
      </c>
      <c r="G152" s="134" t="s">
        <v>1304</v>
      </c>
      <c r="H152" s="135" t="s">
        <v>434</v>
      </c>
      <c r="I152" s="136" t="s">
        <v>2222</v>
      </c>
      <c r="J152" s="137">
        <v>14</v>
      </c>
      <c r="K152" s="138" t="s">
        <v>2227</v>
      </c>
      <c r="M152" s="140">
        <v>14</v>
      </c>
    </row>
    <row r="153" spans="1:13" x14ac:dyDescent="0.25">
      <c r="A153" s="96" t="str">
        <f t="shared" si="12"/>
        <v>25514BH DELLER</v>
      </c>
      <c r="B153" s="141" t="str">
        <f t="shared" si="13"/>
        <v>25514BH</v>
      </c>
      <c r="C153" s="141" t="str">
        <f t="shared" si="14"/>
        <v>DELLER</v>
      </c>
      <c r="D153" s="141" t="str">
        <f t="shared" si="15"/>
        <v>Кепка</v>
      </c>
      <c r="E153" s="142" t="str">
        <f t="shared" si="16"/>
        <v>Кепки</v>
      </c>
      <c r="F153" s="133" t="s">
        <v>1306</v>
      </c>
      <c r="G153" s="134" t="s">
        <v>1304</v>
      </c>
      <c r="H153" s="135" t="s">
        <v>431</v>
      </c>
      <c r="I153" s="136" t="s">
        <v>2222</v>
      </c>
      <c r="J153" s="137">
        <v>8</v>
      </c>
      <c r="K153" s="138" t="s">
        <v>2228</v>
      </c>
      <c r="M153" s="140">
        <v>8</v>
      </c>
    </row>
    <row r="154" spans="1:13" x14ac:dyDescent="0.25">
      <c r="A154" s="96" t="str">
        <f t="shared" si="12"/>
        <v>25516BH GROVES</v>
      </c>
      <c r="B154" s="141" t="str">
        <f t="shared" si="13"/>
        <v>25516BH</v>
      </c>
      <c r="C154" s="141" t="str">
        <f t="shared" si="14"/>
        <v>GROVES</v>
      </c>
      <c r="D154" s="141" t="str">
        <f t="shared" si="15"/>
        <v>Кепка</v>
      </c>
      <c r="E154" s="142" t="str">
        <f t="shared" si="16"/>
        <v>Кепки</v>
      </c>
      <c r="F154" s="133" t="s">
        <v>2229</v>
      </c>
      <c r="G154" s="134" t="s">
        <v>971</v>
      </c>
      <c r="H154" s="135" t="s">
        <v>436</v>
      </c>
      <c r="I154" s="136" t="s">
        <v>2230</v>
      </c>
      <c r="J154" s="137">
        <v>2</v>
      </c>
      <c r="K154" s="138" t="s">
        <v>2231</v>
      </c>
      <c r="M154" s="140">
        <v>2</v>
      </c>
    </row>
    <row r="155" spans="1:13" x14ac:dyDescent="0.25">
      <c r="A155" s="96" t="str">
        <f t="shared" si="12"/>
        <v>25516BH GROVES</v>
      </c>
      <c r="B155" s="141" t="str">
        <f t="shared" si="13"/>
        <v>25516BH</v>
      </c>
      <c r="C155" s="141" t="str">
        <f t="shared" si="14"/>
        <v>GROVES</v>
      </c>
      <c r="D155" s="141" t="str">
        <f t="shared" si="15"/>
        <v>Кепка</v>
      </c>
      <c r="E155" s="142" t="str">
        <f t="shared" si="16"/>
        <v>Кепки</v>
      </c>
      <c r="F155" s="133" t="s">
        <v>2232</v>
      </c>
      <c r="G155" s="134" t="s">
        <v>971</v>
      </c>
      <c r="H155" s="135" t="s">
        <v>433</v>
      </c>
      <c r="I155" s="136" t="s">
        <v>2233</v>
      </c>
      <c r="J155" s="137">
        <v>4</v>
      </c>
      <c r="K155" s="138" t="s">
        <v>3474</v>
      </c>
      <c r="M155" s="140">
        <v>4</v>
      </c>
    </row>
    <row r="156" spans="1:13" x14ac:dyDescent="0.25">
      <c r="A156" s="96" t="str">
        <f t="shared" si="12"/>
        <v>25516BH GROVES</v>
      </c>
      <c r="B156" s="141" t="str">
        <f t="shared" si="13"/>
        <v>25516BH</v>
      </c>
      <c r="C156" s="141" t="str">
        <f t="shared" si="14"/>
        <v>GROVES</v>
      </c>
      <c r="D156" s="141" t="str">
        <f t="shared" si="15"/>
        <v>Кепка</v>
      </c>
      <c r="E156" s="142" t="str">
        <f t="shared" si="16"/>
        <v>Кепки</v>
      </c>
      <c r="F156" s="133" t="s">
        <v>970</v>
      </c>
      <c r="G156" s="134" t="s">
        <v>971</v>
      </c>
      <c r="H156" s="135" t="s">
        <v>434</v>
      </c>
      <c r="I156" s="136" t="s">
        <v>2203</v>
      </c>
      <c r="J156" s="137">
        <v>7</v>
      </c>
      <c r="K156" s="138" t="s">
        <v>3475</v>
      </c>
      <c r="M156" s="140">
        <v>7</v>
      </c>
    </row>
    <row r="157" spans="1:13" x14ac:dyDescent="0.25">
      <c r="A157" s="96" t="str">
        <f t="shared" si="12"/>
        <v>25516BH GROVES</v>
      </c>
      <c r="B157" s="141" t="str">
        <f t="shared" si="13"/>
        <v>25516BH</v>
      </c>
      <c r="C157" s="141" t="str">
        <f t="shared" si="14"/>
        <v>GROVES</v>
      </c>
      <c r="D157" s="141" t="str">
        <f t="shared" si="15"/>
        <v>Кепка</v>
      </c>
      <c r="E157" s="142" t="str">
        <f t="shared" si="16"/>
        <v>Кепки</v>
      </c>
      <c r="F157" s="133" t="s">
        <v>2235</v>
      </c>
      <c r="G157" s="134" t="s">
        <v>971</v>
      </c>
      <c r="H157" s="135" t="s">
        <v>431</v>
      </c>
      <c r="I157" s="136" t="s">
        <v>2233</v>
      </c>
      <c r="J157" s="137">
        <v>5</v>
      </c>
      <c r="K157" s="138" t="s">
        <v>3476</v>
      </c>
      <c r="M157" s="140">
        <v>5</v>
      </c>
    </row>
    <row r="158" spans="1:13" x14ac:dyDescent="0.25">
      <c r="A158" s="96" t="str">
        <f t="shared" si="12"/>
        <v>25520BH OSLER</v>
      </c>
      <c r="B158" s="141" t="str">
        <f t="shared" si="13"/>
        <v>25520BH</v>
      </c>
      <c r="C158" s="141" t="str">
        <f t="shared" si="14"/>
        <v>OSLER</v>
      </c>
      <c r="D158" s="141" t="str">
        <f t="shared" si="15"/>
        <v>Кепка</v>
      </c>
      <c r="E158" s="142" t="str">
        <f t="shared" si="16"/>
        <v>Кепки</v>
      </c>
      <c r="F158" s="133" t="s">
        <v>2236</v>
      </c>
      <c r="G158" s="134" t="s">
        <v>2237</v>
      </c>
      <c r="H158" s="135" t="s">
        <v>433</v>
      </c>
      <c r="I158" s="136" t="s">
        <v>2182</v>
      </c>
      <c r="J158" s="137">
        <v>4</v>
      </c>
      <c r="K158" s="138" t="s">
        <v>2242</v>
      </c>
      <c r="M158" s="140">
        <v>4</v>
      </c>
    </row>
    <row r="159" spans="1:13" x14ac:dyDescent="0.25">
      <c r="A159" s="96" t="str">
        <f t="shared" si="12"/>
        <v>25520BH OSLER</v>
      </c>
      <c r="B159" s="141" t="str">
        <f t="shared" si="13"/>
        <v>25520BH</v>
      </c>
      <c r="C159" s="141" t="str">
        <f t="shared" si="14"/>
        <v>OSLER</v>
      </c>
      <c r="D159" s="141" t="str">
        <f t="shared" si="15"/>
        <v>Кепка</v>
      </c>
      <c r="E159" s="142" t="str">
        <f t="shared" si="16"/>
        <v>Кепки</v>
      </c>
      <c r="F159" s="133" t="s">
        <v>2239</v>
      </c>
      <c r="G159" s="134" t="s">
        <v>2237</v>
      </c>
      <c r="H159" s="135" t="s">
        <v>434</v>
      </c>
      <c r="I159" s="136" t="s">
        <v>2240</v>
      </c>
      <c r="J159" s="137">
        <v>6</v>
      </c>
      <c r="K159" s="138" t="s">
        <v>3477</v>
      </c>
      <c r="M159" s="140">
        <v>6</v>
      </c>
    </row>
    <row r="160" spans="1:13" x14ac:dyDescent="0.25">
      <c r="A160" s="96" t="str">
        <f t="shared" si="12"/>
        <v>25520BH OSLER</v>
      </c>
      <c r="B160" s="141" t="str">
        <f t="shared" si="13"/>
        <v>25520BH</v>
      </c>
      <c r="C160" s="141" t="str">
        <f t="shared" si="14"/>
        <v>OSLER</v>
      </c>
      <c r="D160" s="141" t="str">
        <f t="shared" si="15"/>
        <v>Кепка</v>
      </c>
      <c r="E160" s="142" t="str">
        <f t="shared" si="16"/>
        <v>Кепки</v>
      </c>
      <c r="F160" s="133" t="s">
        <v>2241</v>
      </c>
      <c r="G160" s="134" t="s">
        <v>2237</v>
      </c>
      <c r="H160" s="135" t="s">
        <v>431</v>
      </c>
      <c r="I160" s="136" t="s">
        <v>2182</v>
      </c>
      <c r="J160" s="137">
        <v>3</v>
      </c>
      <c r="K160" s="138" t="s">
        <v>3478</v>
      </c>
      <c r="M160" s="140">
        <v>3</v>
      </c>
    </row>
    <row r="161" spans="1:13" x14ac:dyDescent="0.25">
      <c r="A161" s="96" t="str">
        <f t="shared" si="12"/>
        <v>25521BH ZEFF</v>
      </c>
      <c r="B161" s="141" t="str">
        <f t="shared" si="13"/>
        <v>25521BH</v>
      </c>
      <c r="C161" s="141" t="str">
        <f t="shared" si="14"/>
        <v>ZEFF</v>
      </c>
      <c r="D161" s="141" t="str">
        <f t="shared" si="15"/>
        <v>Кепка</v>
      </c>
      <c r="E161" s="142" t="str">
        <f t="shared" si="16"/>
        <v>Кепки</v>
      </c>
      <c r="F161" s="133" t="s">
        <v>2243</v>
      </c>
      <c r="G161" s="134" t="s">
        <v>2244</v>
      </c>
      <c r="H161" s="135" t="s">
        <v>436</v>
      </c>
      <c r="I161" s="136" t="s">
        <v>2134</v>
      </c>
      <c r="J161" s="137">
        <v>3</v>
      </c>
      <c r="K161" s="138" t="s">
        <v>2245</v>
      </c>
      <c r="M161" s="140">
        <v>3</v>
      </c>
    </row>
    <row r="162" spans="1:13" x14ac:dyDescent="0.25">
      <c r="A162" s="96" t="str">
        <f t="shared" si="12"/>
        <v>25521BH ZEFF</v>
      </c>
      <c r="B162" s="141" t="str">
        <f t="shared" si="13"/>
        <v>25521BH</v>
      </c>
      <c r="C162" s="141" t="str">
        <f t="shared" si="14"/>
        <v>ZEFF</v>
      </c>
      <c r="D162" s="141" t="str">
        <f t="shared" si="15"/>
        <v>Кепка</v>
      </c>
      <c r="E162" s="142" t="str">
        <f t="shared" si="16"/>
        <v>Кепки</v>
      </c>
      <c r="F162" s="133" t="s">
        <v>2246</v>
      </c>
      <c r="G162" s="134" t="s">
        <v>2244</v>
      </c>
      <c r="H162" s="135" t="s">
        <v>433</v>
      </c>
      <c r="I162" s="136" t="s">
        <v>2134</v>
      </c>
      <c r="J162" s="137">
        <v>7</v>
      </c>
      <c r="K162" s="138" t="s">
        <v>2247</v>
      </c>
      <c r="M162" s="140">
        <v>7</v>
      </c>
    </row>
    <row r="163" spans="1:13" x14ac:dyDescent="0.25">
      <c r="A163" s="96" t="str">
        <f t="shared" si="12"/>
        <v>25521BH ZEFF</v>
      </c>
      <c r="B163" s="141" t="str">
        <f t="shared" si="13"/>
        <v>25521BH</v>
      </c>
      <c r="C163" s="141" t="str">
        <f t="shared" si="14"/>
        <v>ZEFF</v>
      </c>
      <c r="D163" s="141" t="str">
        <f t="shared" si="15"/>
        <v>Кепка</v>
      </c>
      <c r="E163" s="142" t="str">
        <f t="shared" si="16"/>
        <v>Кепки</v>
      </c>
      <c r="F163" s="133" t="s">
        <v>2248</v>
      </c>
      <c r="G163" s="134" t="s">
        <v>2244</v>
      </c>
      <c r="H163" s="135" t="s">
        <v>434</v>
      </c>
      <c r="I163" s="136" t="s">
        <v>2249</v>
      </c>
      <c r="J163" s="137">
        <v>10</v>
      </c>
      <c r="K163" s="138" t="s">
        <v>2250</v>
      </c>
      <c r="M163" s="140">
        <v>10</v>
      </c>
    </row>
    <row r="164" spans="1:13" x14ac:dyDescent="0.25">
      <c r="A164" s="96" t="str">
        <f t="shared" si="12"/>
        <v>25521BH ZEFF</v>
      </c>
      <c r="B164" s="141" t="str">
        <f t="shared" si="13"/>
        <v>25521BH</v>
      </c>
      <c r="C164" s="141" t="str">
        <f t="shared" si="14"/>
        <v>ZEFF</v>
      </c>
      <c r="D164" s="141" t="str">
        <f t="shared" si="15"/>
        <v>Кепка</v>
      </c>
      <c r="E164" s="142" t="str">
        <f t="shared" si="16"/>
        <v>Кепки</v>
      </c>
      <c r="F164" s="133" t="s">
        <v>2251</v>
      </c>
      <c r="G164" s="134" t="s">
        <v>2244</v>
      </c>
      <c r="H164" s="135" t="s">
        <v>431</v>
      </c>
      <c r="I164" s="136" t="s">
        <v>2134</v>
      </c>
      <c r="J164" s="137">
        <v>4</v>
      </c>
      <c r="K164" s="138" t="s">
        <v>2135</v>
      </c>
      <c r="M164" s="140">
        <v>4</v>
      </c>
    </row>
    <row r="165" spans="1:13" x14ac:dyDescent="0.25">
      <c r="A165" s="96" t="str">
        <f t="shared" si="12"/>
        <v>25521BH ZEFF</v>
      </c>
      <c r="B165" s="141" t="str">
        <f t="shared" si="13"/>
        <v>25521BH</v>
      </c>
      <c r="C165" s="141" t="str">
        <f t="shared" si="14"/>
        <v>ZEFF</v>
      </c>
      <c r="D165" s="141" t="str">
        <f t="shared" si="15"/>
        <v>Кепка</v>
      </c>
      <c r="E165" s="142" t="str">
        <f t="shared" si="16"/>
        <v>Кепки</v>
      </c>
      <c r="F165" s="133" t="s">
        <v>2252</v>
      </c>
      <c r="G165" s="134" t="s">
        <v>1374</v>
      </c>
      <c r="H165" s="135" t="s">
        <v>436</v>
      </c>
      <c r="I165" s="136" t="s">
        <v>2134</v>
      </c>
      <c r="J165" s="137">
        <v>3</v>
      </c>
      <c r="K165" s="138" t="s">
        <v>2245</v>
      </c>
      <c r="M165" s="140">
        <v>3</v>
      </c>
    </row>
    <row r="166" spans="1:13" x14ac:dyDescent="0.25">
      <c r="A166" s="96" t="str">
        <f t="shared" si="12"/>
        <v>25521BH ZEFF</v>
      </c>
      <c r="B166" s="141" t="str">
        <f t="shared" si="13"/>
        <v>25521BH</v>
      </c>
      <c r="C166" s="141" t="str">
        <f t="shared" si="14"/>
        <v>ZEFF</v>
      </c>
      <c r="D166" s="141" t="str">
        <f t="shared" si="15"/>
        <v>Кепка</v>
      </c>
      <c r="E166" s="142" t="str">
        <f t="shared" si="16"/>
        <v>Кепки</v>
      </c>
      <c r="F166" s="133" t="s">
        <v>2253</v>
      </c>
      <c r="G166" s="134" t="s">
        <v>1374</v>
      </c>
      <c r="H166" s="135" t="s">
        <v>433</v>
      </c>
      <c r="I166" s="136" t="s">
        <v>2134</v>
      </c>
      <c r="J166" s="137">
        <v>7</v>
      </c>
      <c r="K166" s="138" t="s">
        <v>2247</v>
      </c>
      <c r="M166" s="140">
        <v>7</v>
      </c>
    </row>
    <row r="167" spans="1:13" x14ac:dyDescent="0.25">
      <c r="A167" s="96" t="str">
        <f t="shared" si="12"/>
        <v>25521BH ZEFF</v>
      </c>
      <c r="B167" s="141" t="str">
        <f t="shared" si="13"/>
        <v>25521BH</v>
      </c>
      <c r="C167" s="141" t="str">
        <f t="shared" si="14"/>
        <v>ZEFF</v>
      </c>
      <c r="D167" s="141" t="str">
        <f t="shared" si="15"/>
        <v>Кепка</v>
      </c>
      <c r="E167" s="142" t="str">
        <f t="shared" si="16"/>
        <v>Кепки</v>
      </c>
      <c r="F167" s="133" t="s">
        <v>1375</v>
      </c>
      <c r="G167" s="134" t="s">
        <v>1374</v>
      </c>
      <c r="H167" s="135" t="s">
        <v>434</v>
      </c>
      <c r="I167" s="136" t="s">
        <v>2134</v>
      </c>
      <c r="J167" s="137">
        <v>10</v>
      </c>
      <c r="K167" s="138" t="s">
        <v>2254</v>
      </c>
      <c r="M167" s="140">
        <v>10</v>
      </c>
    </row>
    <row r="168" spans="1:13" x14ac:dyDescent="0.25">
      <c r="A168" s="96" t="str">
        <f t="shared" si="12"/>
        <v>25521BH ZEFF</v>
      </c>
      <c r="B168" s="141" t="str">
        <f t="shared" si="13"/>
        <v>25521BH</v>
      </c>
      <c r="C168" s="141" t="str">
        <f t="shared" si="14"/>
        <v>ZEFF</v>
      </c>
      <c r="D168" s="141" t="str">
        <f t="shared" si="15"/>
        <v>Кепка</v>
      </c>
      <c r="E168" s="142" t="str">
        <f t="shared" si="16"/>
        <v>Кепки</v>
      </c>
      <c r="F168" s="133" t="s">
        <v>1376</v>
      </c>
      <c r="G168" s="134" t="s">
        <v>1374</v>
      </c>
      <c r="H168" s="135" t="s">
        <v>431</v>
      </c>
      <c r="I168" s="136" t="s">
        <v>2134</v>
      </c>
      <c r="J168" s="137">
        <v>9</v>
      </c>
      <c r="K168" s="138" t="s">
        <v>2255</v>
      </c>
      <c r="M168" s="140">
        <v>9</v>
      </c>
    </row>
    <row r="169" spans="1:13" x14ac:dyDescent="0.25">
      <c r="A169" s="96" t="str">
        <f t="shared" si="12"/>
        <v>25522BH DUANE</v>
      </c>
      <c r="B169" s="141" t="str">
        <f t="shared" si="13"/>
        <v>25522BH</v>
      </c>
      <c r="C169" s="141" t="str">
        <f t="shared" si="14"/>
        <v>DUANE</v>
      </c>
      <c r="D169" s="141" t="str">
        <f t="shared" si="15"/>
        <v>Кепка</v>
      </c>
      <c r="E169" s="142" t="str">
        <f t="shared" si="16"/>
        <v>Кепки</v>
      </c>
      <c r="F169" s="133" t="s">
        <v>1377</v>
      </c>
      <c r="G169" s="134" t="s">
        <v>1378</v>
      </c>
      <c r="H169" s="135" t="s">
        <v>433</v>
      </c>
      <c r="I169" s="136" t="s">
        <v>2256</v>
      </c>
      <c r="J169" s="137">
        <v>1</v>
      </c>
      <c r="K169" s="138" t="s">
        <v>2256</v>
      </c>
      <c r="M169" s="140">
        <v>1</v>
      </c>
    </row>
    <row r="170" spans="1:13" x14ac:dyDescent="0.25">
      <c r="A170" s="96" t="str">
        <f t="shared" si="12"/>
        <v>25522BH DUANE</v>
      </c>
      <c r="B170" s="141" t="str">
        <f t="shared" si="13"/>
        <v>25522BH</v>
      </c>
      <c r="C170" s="141" t="str">
        <f t="shared" si="14"/>
        <v>DUANE</v>
      </c>
      <c r="D170" s="141" t="str">
        <f t="shared" si="15"/>
        <v>Кепка</v>
      </c>
      <c r="E170" s="142" t="str">
        <f t="shared" si="16"/>
        <v>Кепки</v>
      </c>
      <c r="F170" s="133" t="s">
        <v>1379</v>
      </c>
      <c r="G170" s="134" t="s">
        <v>1378</v>
      </c>
      <c r="H170" s="135" t="s">
        <v>434</v>
      </c>
      <c r="I170" s="136" t="s">
        <v>2256</v>
      </c>
      <c r="J170" s="137">
        <v>1</v>
      </c>
      <c r="K170" s="138" t="s">
        <v>2256</v>
      </c>
      <c r="M170" s="140">
        <v>1</v>
      </c>
    </row>
    <row r="171" spans="1:13" x14ac:dyDescent="0.25">
      <c r="A171" s="96" t="str">
        <f t="shared" si="12"/>
        <v>25523BH PENSON</v>
      </c>
      <c r="B171" s="141" t="str">
        <f t="shared" si="13"/>
        <v>25523BH</v>
      </c>
      <c r="C171" s="141" t="str">
        <f t="shared" si="14"/>
        <v>PENSON</v>
      </c>
      <c r="D171" s="141" t="str">
        <f t="shared" si="15"/>
        <v>Кепка</v>
      </c>
      <c r="E171" s="142" t="str">
        <f t="shared" si="16"/>
        <v>Кепки</v>
      </c>
      <c r="F171" s="133" t="s">
        <v>1380</v>
      </c>
      <c r="G171" s="134" t="s">
        <v>1381</v>
      </c>
      <c r="H171" s="135" t="s">
        <v>434</v>
      </c>
      <c r="I171" s="136" t="s">
        <v>2257</v>
      </c>
      <c r="J171" s="137">
        <v>1</v>
      </c>
      <c r="K171" s="138" t="s">
        <v>2257</v>
      </c>
      <c r="M171" s="140">
        <v>1</v>
      </c>
    </row>
    <row r="172" spans="1:13" x14ac:dyDescent="0.25">
      <c r="A172" s="96" t="str">
        <f t="shared" si="12"/>
        <v>25526BH KYAN</v>
      </c>
      <c r="B172" s="141" t="str">
        <f t="shared" si="13"/>
        <v>25526BH</v>
      </c>
      <c r="C172" s="141" t="str">
        <f t="shared" si="14"/>
        <v>KYAN</v>
      </c>
      <c r="D172" s="141" t="str">
        <f t="shared" si="15"/>
        <v>Кепка</v>
      </c>
      <c r="E172" s="142" t="str">
        <f t="shared" si="16"/>
        <v>Кепки</v>
      </c>
      <c r="F172" s="133" t="s">
        <v>1780</v>
      </c>
      <c r="G172" s="134" t="s">
        <v>1383</v>
      </c>
      <c r="H172" s="135" t="s">
        <v>436</v>
      </c>
      <c r="I172" s="136" t="s">
        <v>2258</v>
      </c>
      <c r="J172" s="137">
        <v>2</v>
      </c>
      <c r="K172" s="138" t="s">
        <v>2259</v>
      </c>
      <c r="M172" s="140">
        <v>2</v>
      </c>
    </row>
    <row r="173" spans="1:13" x14ac:dyDescent="0.25">
      <c r="A173" s="96" t="str">
        <f t="shared" si="12"/>
        <v>25526BH KYAN</v>
      </c>
      <c r="B173" s="141" t="str">
        <f t="shared" si="13"/>
        <v>25526BH</v>
      </c>
      <c r="C173" s="141" t="str">
        <f t="shared" si="14"/>
        <v>KYAN</v>
      </c>
      <c r="D173" s="141" t="str">
        <f t="shared" si="15"/>
        <v>Кепка</v>
      </c>
      <c r="E173" s="142" t="str">
        <f t="shared" si="16"/>
        <v>Кепки</v>
      </c>
      <c r="F173" s="133" t="s">
        <v>1781</v>
      </c>
      <c r="G173" s="134" t="s">
        <v>1383</v>
      </c>
      <c r="H173" s="135" t="s">
        <v>433</v>
      </c>
      <c r="I173" s="136" t="s">
        <v>2258</v>
      </c>
      <c r="J173" s="137">
        <v>1</v>
      </c>
      <c r="K173" s="138" t="s">
        <v>2258</v>
      </c>
      <c r="M173" s="140">
        <v>1</v>
      </c>
    </row>
    <row r="174" spans="1:13" x14ac:dyDescent="0.25">
      <c r="A174" s="96" t="str">
        <f t="shared" si="12"/>
        <v>25526BH KYAN</v>
      </c>
      <c r="B174" s="141" t="str">
        <f t="shared" si="13"/>
        <v>25526BH</v>
      </c>
      <c r="C174" s="141" t="str">
        <f t="shared" si="14"/>
        <v>KYAN</v>
      </c>
      <c r="D174" s="141" t="str">
        <f t="shared" si="15"/>
        <v>Кепка</v>
      </c>
      <c r="E174" s="142" t="str">
        <f t="shared" si="16"/>
        <v>Кепки</v>
      </c>
      <c r="F174" s="133" t="s">
        <v>1382</v>
      </c>
      <c r="G174" s="134" t="s">
        <v>1383</v>
      </c>
      <c r="H174" s="135" t="s">
        <v>434</v>
      </c>
      <c r="I174" s="136" t="s">
        <v>2260</v>
      </c>
      <c r="J174" s="137">
        <v>3</v>
      </c>
      <c r="K174" s="138" t="s">
        <v>2261</v>
      </c>
      <c r="M174" s="140">
        <v>3</v>
      </c>
    </row>
    <row r="175" spans="1:13" x14ac:dyDescent="0.25">
      <c r="A175" s="96" t="str">
        <f t="shared" si="12"/>
        <v>25526BH KYAN</v>
      </c>
      <c r="B175" s="141" t="str">
        <f t="shared" si="13"/>
        <v>25526BH</v>
      </c>
      <c r="C175" s="141" t="str">
        <f t="shared" si="14"/>
        <v>KYAN</v>
      </c>
      <c r="D175" s="141" t="str">
        <f t="shared" si="15"/>
        <v>Кепка</v>
      </c>
      <c r="E175" s="142" t="str">
        <f t="shared" si="16"/>
        <v>Кепки</v>
      </c>
      <c r="F175" s="133" t="s">
        <v>1803</v>
      </c>
      <c r="G175" s="134" t="s">
        <v>1804</v>
      </c>
      <c r="H175" s="135" t="s">
        <v>436</v>
      </c>
      <c r="I175" s="136" t="s">
        <v>2258</v>
      </c>
      <c r="J175" s="137">
        <v>2</v>
      </c>
      <c r="K175" s="138" t="s">
        <v>2259</v>
      </c>
      <c r="M175" s="140">
        <v>2</v>
      </c>
    </row>
    <row r="176" spans="1:13" x14ac:dyDescent="0.25">
      <c r="A176" s="96" t="str">
        <f t="shared" si="12"/>
        <v>25526BH KYAN</v>
      </c>
      <c r="B176" s="141" t="str">
        <f t="shared" si="13"/>
        <v>25526BH</v>
      </c>
      <c r="C176" s="141" t="str">
        <f t="shared" si="14"/>
        <v>KYAN</v>
      </c>
      <c r="D176" s="141" t="str">
        <f t="shared" si="15"/>
        <v>Кепка</v>
      </c>
      <c r="E176" s="142" t="str">
        <f t="shared" si="16"/>
        <v>Кепки</v>
      </c>
      <c r="F176" s="133" t="s">
        <v>1805</v>
      </c>
      <c r="G176" s="134" t="s">
        <v>1804</v>
      </c>
      <c r="H176" s="135" t="s">
        <v>433</v>
      </c>
      <c r="I176" s="136" t="s">
        <v>2258</v>
      </c>
      <c r="J176" s="137">
        <v>1</v>
      </c>
      <c r="K176" s="138" t="s">
        <v>2258</v>
      </c>
      <c r="M176" s="140">
        <v>1</v>
      </c>
    </row>
    <row r="177" spans="1:13" x14ac:dyDescent="0.25">
      <c r="A177" s="96" t="str">
        <f t="shared" si="12"/>
        <v>25526BH KYAN</v>
      </c>
      <c r="B177" s="141" t="str">
        <f t="shared" si="13"/>
        <v>25526BH</v>
      </c>
      <c r="C177" s="141" t="str">
        <f t="shared" si="14"/>
        <v>KYAN</v>
      </c>
      <c r="D177" s="141" t="str">
        <f t="shared" si="15"/>
        <v>Кепка</v>
      </c>
      <c r="E177" s="142" t="str">
        <f t="shared" si="16"/>
        <v>Кепки</v>
      </c>
      <c r="F177" s="133" t="s">
        <v>1806</v>
      </c>
      <c r="G177" s="134" t="s">
        <v>1804</v>
      </c>
      <c r="H177" s="135" t="s">
        <v>434</v>
      </c>
      <c r="I177" s="136" t="s">
        <v>2258</v>
      </c>
      <c r="J177" s="137">
        <v>3</v>
      </c>
      <c r="K177" s="138" t="s">
        <v>2262</v>
      </c>
      <c r="M177" s="140">
        <v>3</v>
      </c>
    </row>
    <row r="178" spans="1:13" x14ac:dyDescent="0.25">
      <c r="A178" s="96" t="str">
        <f t="shared" si="12"/>
        <v>25526BH KYAN</v>
      </c>
      <c r="B178" s="141" t="str">
        <f t="shared" si="13"/>
        <v>25526BH</v>
      </c>
      <c r="C178" s="141" t="str">
        <f t="shared" si="14"/>
        <v>KYAN</v>
      </c>
      <c r="D178" s="141" t="str">
        <f t="shared" si="15"/>
        <v>Кепка</v>
      </c>
      <c r="E178" s="142" t="str">
        <f t="shared" si="16"/>
        <v>Кепки</v>
      </c>
      <c r="F178" s="133" t="s">
        <v>1807</v>
      </c>
      <c r="G178" s="134" t="s">
        <v>1804</v>
      </c>
      <c r="H178" s="135" t="s">
        <v>431</v>
      </c>
      <c r="I178" s="136" t="s">
        <v>2258</v>
      </c>
      <c r="J178" s="137">
        <v>2</v>
      </c>
      <c r="K178" s="138" t="s">
        <v>2259</v>
      </c>
      <c r="M178" s="140">
        <v>2</v>
      </c>
    </row>
    <row r="179" spans="1:13" x14ac:dyDescent="0.25">
      <c r="A179" s="96" t="str">
        <f t="shared" si="12"/>
        <v>25527BH LISTON</v>
      </c>
      <c r="B179" s="141" t="str">
        <f t="shared" si="13"/>
        <v>25527BH</v>
      </c>
      <c r="C179" s="141" t="str">
        <f t="shared" si="14"/>
        <v>LISTON</v>
      </c>
      <c r="D179" s="141" t="str">
        <f t="shared" si="15"/>
        <v>Кепка</v>
      </c>
      <c r="E179" s="142" t="str">
        <f t="shared" si="16"/>
        <v>Кепки</v>
      </c>
      <c r="F179" s="133" t="s">
        <v>1385</v>
      </c>
      <c r="G179" s="134" t="s">
        <v>1384</v>
      </c>
      <c r="H179" s="135" t="s">
        <v>433</v>
      </c>
      <c r="I179" s="136" t="s">
        <v>2264</v>
      </c>
      <c r="J179" s="137">
        <v>1</v>
      </c>
      <c r="K179" s="138" t="s">
        <v>2264</v>
      </c>
      <c r="M179" s="140">
        <v>1</v>
      </c>
    </row>
    <row r="180" spans="1:13" x14ac:dyDescent="0.25">
      <c r="A180" s="96" t="str">
        <f t="shared" si="12"/>
        <v>25527BH LISTON</v>
      </c>
      <c r="B180" s="141" t="str">
        <f t="shared" si="13"/>
        <v>25527BH</v>
      </c>
      <c r="C180" s="141" t="str">
        <f t="shared" si="14"/>
        <v>LISTON</v>
      </c>
      <c r="D180" s="141" t="str">
        <f t="shared" si="15"/>
        <v>Кепка</v>
      </c>
      <c r="E180" s="142" t="str">
        <f t="shared" si="16"/>
        <v>Кепки</v>
      </c>
      <c r="F180" s="133" t="s">
        <v>1386</v>
      </c>
      <c r="G180" s="134" t="s">
        <v>1384</v>
      </c>
      <c r="H180" s="135" t="s">
        <v>434</v>
      </c>
      <c r="I180" s="136" t="s">
        <v>2265</v>
      </c>
      <c r="J180" s="137">
        <v>3</v>
      </c>
      <c r="K180" s="138" t="s">
        <v>3479</v>
      </c>
      <c r="M180" s="140">
        <v>3</v>
      </c>
    </row>
    <row r="181" spans="1:13" x14ac:dyDescent="0.25">
      <c r="A181" s="96" t="str">
        <f t="shared" si="12"/>
        <v>25527BH LISTON</v>
      </c>
      <c r="B181" s="141" t="str">
        <f t="shared" si="13"/>
        <v>25527BH</v>
      </c>
      <c r="C181" s="141" t="str">
        <f t="shared" si="14"/>
        <v>LISTON</v>
      </c>
      <c r="D181" s="141" t="str">
        <f t="shared" si="15"/>
        <v>Кепка</v>
      </c>
      <c r="E181" s="142" t="str">
        <f t="shared" si="16"/>
        <v>Кепки</v>
      </c>
      <c r="F181" s="133" t="s">
        <v>1387</v>
      </c>
      <c r="G181" s="134" t="s">
        <v>1388</v>
      </c>
      <c r="H181" s="135" t="s">
        <v>436</v>
      </c>
      <c r="I181" s="136" t="s">
        <v>2263</v>
      </c>
      <c r="J181" s="137">
        <v>1</v>
      </c>
      <c r="K181" s="138" t="s">
        <v>2263</v>
      </c>
      <c r="M181" s="140">
        <v>1</v>
      </c>
    </row>
    <row r="182" spans="1:13" x14ac:dyDescent="0.25">
      <c r="A182" s="96" t="str">
        <f t="shared" si="12"/>
        <v>25527BH LISTON</v>
      </c>
      <c r="B182" s="141" t="str">
        <f t="shared" si="13"/>
        <v>25527BH</v>
      </c>
      <c r="C182" s="141" t="str">
        <f t="shared" si="14"/>
        <v>LISTON</v>
      </c>
      <c r="D182" s="141" t="str">
        <f t="shared" si="15"/>
        <v>Кепка</v>
      </c>
      <c r="E182" s="142" t="str">
        <f t="shared" si="16"/>
        <v>Кепки</v>
      </c>
      <c r="F182" s="133" t="s">
        <v>1389</v>
      </c>
      <c r="G182" s="134" t="s">
        <v>1388</v>
      </c>
      <c r="H182" s="135" t="s">
        <v>433</v>
      </c>
      <c r="I182" s="136" t="s">
        <v>2264</v>
      </c>
      <c r="J182" s="137">
        <v>2</v>
      </c>
      <c r="K182" s="138" t="s">
        <v>2266</v>
      </c>
      <c r="M182" s="140">
        <v>2</v>
      </c>
    </row>
    <row r="183" spans="1:13" x14ac:dyDescent="0.25">
      <c r="A183" s="96" t="str">
        <f t="shared" si="12"/>
        <v>25527BH LISTON</v>
      </c>
      <c r="B183" s="141" t="str">
        <f t="shared" si="13"/>
        <v>25527BH</v>
      </c>
      <c r="C183" s="141" t="str">
        <f t="shared" si="14"/>
        <v>LISTON</v>
      </c>
      <c r="D183" s="141" t="str">
        <f t="shared" si="15"/>
        <v>Кепка</v>
      </c>
      <c r="E183" s="142" t="str">
        <f t="shared" si="16"/>
        <v>Кепки</v>
      </c>
      <c r="F183" s="133" t="s">
        <v>1390</v>
      </c>
      <c r="G183" s="134" t="s">
        <v>1388</v>
      </c>
      <c r="H183" s="135" t="s">
        <v>434</v>
      </c>
      <c r="I183" s="136" t="s">
        <v>2264</v>
      </c>
      <c r="J183" s="137">
        <v>3</v>
      </c>
      <c r="K183" s="138" t="s">
        <v>2267</v>
      </c>
      <c r="M183" s="140">
        <v>3</v>
      </c>
    </row>
    <row r="184" spans="1:13" x14ac:dyDescent="0.25">
      <c r="A184" s="96" t="str">
        <f t="shared" si="12"/>
        <v>25527BH LISTON</v>
      </c>
      <c r="B184" s="141" t="str">
        <f t="shared" si="13"/>
        <v>25527BH</v>
      </c>
      <c r="C184" s="141" t="str">
        <f t="shared" si="14"/>
        <v>LISTON</v>
      </c>
      <c r="D184" s="141" t="str">
        <f t="shared" si="15"/>
        <v>Кепка</v>
      </c>
      <c r="E184" s="142" t="str">
        <f t="shared" si="16"/>
        <v>Кепки</v>
      </c>
      <c r="F184" s="133" t="s">
        <v>1391</v>
      </c>
      <c r="G184" s="134" t="s">
        <v>1388</v>
      </c>
      <c r="H184" s="135" t="s">
        <v>431</v>
      </c>
      <c r="I184" s="136" t="s">
        <v>2264</v>
      </c>
      <c r="J184" s="137">
        <v>1</v>
      </c>
      <c r="K184" s="138" t="s">
        <v>2264</v>
      </c>
      <c r="M184" s="140">
        <v>1</v>
      </c>
    </row>
    <row r="185" spans="1:13" x14ac:dyDescent="0.25">
      <c r="A185" s="96" t="str">
        <f t="shared" si="12"/>
        <v>25528BH SPARK</v>
      </c>
      <c r="B185" s="141" t="str">
        <f t="shared" si="13"/>
        <v>25528BH</v>
      </c>
      <c r="C185" s="141" t="str">
        <f t="shared" si="14"/>
        <v>SPARK</v>
      </c>
      <c r="D185" s="141" t="str">
        <f t="shared" si="15"/>
        <v>Кепка</v>
      </c>
      <c r="E185" s="142" t="str">
        <f t="shared" si="16"/>
        <v>Кепки</v>
      </c>
      <c r="F185" s="133" t="s">
        <v>1392</v>
      </c>
      <c r="G185" s="134" t="s">
        <v>1393</v>
      </c>
      <c r="H185" s="135" t="s">
        <v>434</v>
      </c>
      <c r="I185" s="136" t="s">
        <v>2260</v>
      </c>
      <c r="J185" s="137">
        <v>1</v>
      </c>
      <c r="K185" s="138" t="s">
        <v>2260</v>
      </c>
      <c r="M185" s="140">
        <v>1</v>
      </c>
    </row>
    <row r="186" spans="1:13" x14ac:dyDescent="0.25">
      <c r="A186" s="96" t="str">
        <f t="shared" si="12"/>
        <v>25530BH BYRAM</v>
      </c>
      <c r="B186" s="141" t="str">
        <f t="shared" si="13"/>
        <v>25530BH</v>
      </c>
      <c r="C186" s="141" t="str">
        <f t="shared" si="14"/>
        <v>BYRAM</v>
      </c>
      <c r="D186" s="141" t="str">
        <f t="shared" si="15"/>
        <v>Кепка</v>
      </c>
      <c r="E186" s="142" t="str">
        <f t="shared" si="16"/>
        <v>Кепки</v>
      </c>
      <c r="F186" s="133" t="s">
        <v>2268</v>
      </c>
      <c r="G186" s="134" t="s">
        <v>1809</v>
      </c>
      <c r="H186" s="135" t="s">
        <v>436</v>
      </c>
      <c r="I186" s="136" t="s">
        <v>2064</v>
      </c>
      <c r="J186" s="137">
        <v>1</v>
      </c>
      <c r="K186" s="138" t="s">
        <v>2064</v>
      </c>
      <c r="M186" s="140">
        <v>1</v>
      </c>
    </row>
    <row r="187" spans="1:13" x14ac:dyDescent="0.25">
      <c r="A187" s="96" t="str">
        <f t="shared" si="12"/>
        <v>25530BH BYRAM</v>
      </c>
      <c r="B187" s="141" t="str">
        <f t="shared" si="13"/>
        <v>25530BH</v>
      </c>
      <c r="C187" s="141" t="str">
        <f t="shared" si="14"/>
        <v>BYRAM</v>
      </c>
      <c r="D187" s="141" t="str">
        <f t="shared" si="15"/>
        <v>Кепка</v>
      </c>
      <c r="E187" s="142" t="str">
        <f t="shared" si="16"/>
        <v>Кепки</v>
      </c>
      <c r="F187" s="133" t="s">
        <v>2269</v>
      </c>
      <c r="G187" s="134" t="s">
        <v>1809</v>
      </c>
      <c r="H187" s="135" t="s">
        <v>433</v>
      </c>
      <c r="I187" s="136" t="s">
        <v>2150</v>
      </c>
      <c r="J187" s="137">
        <v>1</v>
      </c>
      <c r="K187" s="138" t="s">
        <v>2150</v>
      </c>
      <c r="M187" s="140">
        <v>1</v>
      </c>
    </row>
    <row r="188" spans="1:13" x14ac:dyDescent="0.25">
      <c r="A188" s="96" t="str">
        <f t="shared" si="12"/>
        <v>25530BH BYRAM</v>
      </c>
      <c r="B188" s="141" t="str">
        <f t="shared" si="13"/>
        <v>25530BH</v>
      </c>
      <c r="C188" s="141" t="str">
        <f t="shared" si="14"/>
        <v>BYRAM</v>
      </c>
      <c r="D188" s="141" t="str">
        <f t="shared" si="15"/>
        <v>Кепка</v>
      </c>
      <c r="E188" s="142" t="str">
        <f t="shared" si="16"/>
        <v>Кепки</v>
      </c>
      <c r="F188" s="133" t="s">
        <v>1808</v>
      </c>
      <c r="G188" s="134" t="s">
        <v>1809</v>
      </c>
      <c r="H188" s="135" t="s">
        <v>434</v>
      </c>
      <c r="I188" s="136" t="s">
        <v>2270</v>
      </c>
      <c r="J188" s="137">
        <v>6</v>
      </c>
      <c r="K188" s="138" t="s">
        <v>3480</v>
      </c>
      <c r="M188" s="140">
        <v>6</v>
      </c>
    </row>
    <row r="189" spans="1:13" x14ac:dyDescent="0.25">
      <c r="A189" s="96" t="str">
        <f t="shared" si="12"/>
        <v>25530BH BYRAM</v>
      </c>
      <c r="B189" s="141" t="str">
        <f t="shared" si="13"/>
        <v>25530BH</v>
      </c>
      <c r="C189" s="141" t="str">
        <f t="shared" si="14"/>
        <v>BYRAM</v>
      </c>
      <c r="D189" s="141" t="str">
        <f t="shared" si="15"/>
        <v>Кепка</v>
      </c>
      <c r="E189" s="142" t="str">
        <f t="shared" si="16"/>
        <v>Кепки</v>
      </c>
      <c r="F189" s="133" t="s">
        <v>2271</v>
      </c>
      <c r="G189" s="134" t="s">
        <v>1809</v>
      </c>
      <c r="H189" s="135" t="s">
        <v>431</v>
      </c>
      <c r="I189" s="136" t="s">
        <v>2150</v>
      </c>
      <c r="J189" s="137">
        <v>3</v>
      </c>
      <c r="K189" s="138" t="s">
        <v>3481</v>
      </c>
      <c r="M189" s="140">
        <v>3</v>
      </c>
    </row>
    <row r="190" spans="1:13" x14ac:dyDescent="0.25">
      <c r="A190" s="96" t="str">
        <f t="shared" si="12"/>
        <v>25530BH BYRAM</v>
      </c>
      <c r="B190" s="141" t="str">
        <f t="shared" si="13"/>
        <v>25530BH</v>
      </c>
      <c r="C190" s="141" t="str">
        <f t="shared" si="14"/>
        <v>BYRAM</v>
      </c>
      <c r="D190" s="141" t="str">
        <f t="shared" si="15"/>
        <v>Кепка</v>
      </c>
      <c r="E190" s="142" t="str">
        <f t="shared" si="16"/>
        <v>Кепки</v>
      </c>
      <c r="F190" s="133" t="s">
        <v>2272</v>
      </c>
      <c r="G190" s="134" t="s">
        <v>2273</v>
      </c>
      <c r="H190" s="135" t="s">
        <v>436</v>
      </c>
      <c r="I190" s="136" t="s">
        <v>2064</v>
      </c>
      <c r="J190" s="137">
        <v>1</v>
      </c>
      <c r="K190" s="138" t="s">
        <v>2064</v>
      </c>
      <c r="M190" s="140">
        <v>1</v>
      </c>
    </row>
    <row r="191" spans="1:13" x14ac:dyDescent="0.25">
      <c r="A191" s="96" t="str">
        <f t="shared" si="12"/>
        <v>25530BH BYRAM</v>
      </c>
      <c r="B191" s="141" t="str">
        <f t="shared" si="13"/>
        <v>25530BH</v>
      </c>
      <c r="C191" s="141" t="str">
        <f t="shared" si="14"/>
        <v>BYRAM</v>
      </c>
      <c r="D191" s="141" t="str">
        <f t="shared" si="15"/>
        <v>Кепка</v>
      </c>
      <c r="E191" s="142" t="str">
        <f t="shared" si="16"/>
        <v>Кепки</v>
      </c>
      <c r="F191" s="133" t="s">
        <v>2274</v>
      </c>
      <c r="G191" s="134" t="s">
        <v>2273</v>
      </c>
      <c r="H191" s="135" t="s">
        <v>433</v>
      </c>
      <c r="I191" s="136" t="s">
        <v>2150</v>
      </c>
      <c r="J191" s="137">
        <v>3</v>
      </c>
      <c r="K191" s="138" t="s">
        <v>3481</v>
      </c>
      <c r="M191" s="140">
        <v>3</v>
      </c>
    </row>
    <row r="192" spans="1:13" x14ac:dyDescent="0.25">
      <c r="A192" s="96" t="str">
        <f t="shared" si="12"/>
        <v>25530BH BYRAM</v>
      </c>
      <c r="B192" s="141" t="str">
        <f t="shared" si="13"/>
        <v>25530BH</v>
      </c>
      <c r="C192" s="141" t="str">
        <f t="shared" si="14"/>
        <v>BYRAM</v>
      </c>
      <c r="D192" s="141" t="str">
        <f t="shared" si="15"/>
        <v>Кепка</v>
      </c>
      <c r="E192" s="142" t="str">
        <f t="shared" si="16"/>
        <v>Кепки</v>
      </c>
      <c r="F192" s="133" t="s">
        <v>2275</v>
      </c>
      <c r="G192" s="134" t="s">
        <v>2273</v>
      </c>
      <c r="H192" s="135" t="s">
        <v>434</v>
      </c>
      <c r="I192" s="136" t="s">
        <v>2150</v>
      </c>
      <c r="J192" s="137">
        <v>5</v>
      </c>
      <c r="K192" s="138" t="s">
        <v>3482</v>
      </c>
      <c r="M192" s="140">
        <v>5</v>
      </c>
    </row>
    <row r="193" spans="1:13" x14ac:dyDescent="0.25">
      <c r="A193" s="96" t="str">
        <f t="shared" si="12"/>
        <v>25530BH BYRAM</v>
      </c>
      <c r="B193" s="141" t="str">
        <f t="shared" si="13"/>
        <v>25530BH</v>
      </c>
      <c r="C193" s="141" t="str">
        <f t="shared" si="14"/>
        <v>BYRAM</v>
      </c>
      <c r="D193" s="141" t="str">
        <f t="shared" si="15"/>
        <v>Кепка</v>
      </c>
      <c r="E193" s="142" t="str">
        <f t="shared" si="16"/>
        <v>Кепки</v>
      </c>
      <c r="F193" s="133" t="s">
        <v>2276</v>
      </c>
      <c r="G193" s="134" t="s">
        <v>2273</v>
      </c>
      <c r="H193" s="135" t="s">
        <v>431</v>
      </c>
      <c r="I193" s="136" t="s">
        <v>2150</v>
      </c>
      <c r="J193" s="137">
        <v>3</v>
      </c>
      <c r="K193" s="138" t="s">
        <v>3481</v>
      </c>
      <c r="M193" s="140">
        <v>3</v>
      </c>
    </row>
    <row r="194" spans="1:13" x14ac:dyDescent="0.25">
      <c r="A194" s="96" t="str">
        <f t="shared" si="12"/>
        <v>25532BH CURRIN</v>
      </c>
      <c r="B194" s="141" t="str">
        <f t="shared" si="13"/>
        <v>25532BH</v>
      </c>
      <c r="C194" s="141" t="str">
        <f t="shared" si="14"/>
        <v>CURRIN</v>
      </c>
      <c r="D194" s="141" t="str">
        <f t="shared" si="15"/>
        <v>Кепка</v>
      </c>
      <c r="E194" s="142" t="str">
        <f t="shared" si="16"/>
        <v>Кепки</v>
      </c>
      <c r="F194" s="133" t="s">
        <v>2277</v>
      </c>
      <c r="G194" s="134" t="s">
        <v>2278</v>
      </c>
      <c r="H194" s="135" t="s">
        <v>433</v>
      </c>
      <c r="I194" s="136" t="s">
        <v>2279</v>
      </c>
      <c r="J194" s="137">
        <v>6</v>
      </c>
      <c r="K194" s="138" t="s">
        <v>3483</v>
      </c>
      <c r="M194" s="140">
        <v>6</v>
      </c>
    </row>
    <row r="195" spans="1:13" x14ac:dyDescent="0.25">
      <c r="A195" s="96" t="str">
        <f t="shared" ref="A195:A258" si="17">B195&amp;" "&amp;C195</f>
        <v>25532BH CURRIN</v>
      </c>
      <c r="B195" s="141" t="str">
        <f t="shared" ref="B195:B258" si="18">_xlfn.LET(_xlpm.START,FIND("арт. ",G195)+5,_xlpm.END,FIND(" ",G195,_xlpm.START),_xlpm.Result,TRIM(MID(G195,_xlpm.START,_xlpm.END-_xlpm.START)),IFERROR(VALUE(_xlpm.Result),_xlpm.Result))</f>
        <v>25532BH</v>
      </c>
      <c r="C195" s="141" t="str">
        <f t="shared" ref="C195:C258" si="19">_xlfn.LET(_xlpm.START,FIND("арт. ",G195)+13,_xlpm.END,FIND("(",G195),TRIM(MID(G195,_xlpm.START,_xlpm.END-_xlpm.START)))</f>
        <v>CURRIN</v>
      </c>
      <c r="D195" s="141" t="str">
        <f t="shared" ref="D195:D258" si="20">_xlfn.LET(_xlpm.START,1,_xlpm.END,FIND(MID($R$1,1,1),G195),TRIM(MID(G195,_xlpm.START,_xlpm.END-_xlpm.START)))</f>
        <v>Кепка</v>
      </c>
      <c r="E195" s="142" t="str">
        <f t="shared" ref="E195:E258" si="21">VLOOKUP(D195,N:O,2,0)</f>
        <v>Кепки</v>
      </c>
      <c r="F195" s="133" t="s">
        <v>2280</v>
      </c>
      <c r="G195" s="134" t="s">
        <v>2278</v>
      </c>
      <c r="H195" s="135" t="s">
        <v>434</v>
      </c>
      <c r="I195" s="136" t="s">
        <v>2279</v>
      </c>
      <c r="J195" s="137">
        <v>8</v>
      </c>
      <c r="K195" s="138" t="s">
        <v>3484</v>
      </c>
      <c r="M195" s="140">
        <v>8</v>
      </c>
    </row>
    <row r="196" spans="1:13" x14ac:dyDescent="0.25">
      <c r="A196" s="96" t="str">
        <f t="shared" si="17"/>
        <v>25532BH CURRIN</v>
      </c>
      <c r="B196" s="141" t="str">
        <f t="shared" si="18"/>
        <v>25532BH</v>
      </c>
      <c r="C196" s="141" t="str">
        <f t="shared" si="19"/>
        <v>CURRIN</v>
      </c>
      <c r="D196" s="141" t="str">
        <f t="shared" si="20"/>
        <v>Кепка</v>
      </c>
      <c r="E196" s="142" t="str">
        <f t="shared" si="21"/>
        <v>Кепки</v>
      </c>
      <c r="F196" s="133" t="s">
        <v>2281</v>
      </c>
      <c r="G196" s="134" t="s">
        <v>2278</v>
      </c>
      <c r="H196" s="135" t="s">
        <v>431</v>
      </c>
      <c r="I196" s="136" t="s">
        <v>2279</v>
      </c>
      <c r="J196" s="137">
        <v>2</v>
      </c>
      <c r="K196" s="138" t="s">
        <v>3485</v>
      </c>
      <c r="M196" s="140">
        <v>2</v>
      </c>
    </row>
    <row r="197" spans="1:13" x14ac:dyDescent="0.25">
      <c r="A197" s="96" t="str">
        <f t="shared" si="17"/>
        <v>25532BH CURRIN</v>
      </c>
      <c r="B197" s="141" t="str">
        <f t="shared" si="18"/>
        <v>25532BH</v>
      </c>
      <c r="C197" s="141" t="str">
        <f t="shared" si="19"/>
        <v>CURRIN</v>
      </c>
      <c r="D197" s="141" t="str">
        <f t="shared" si="20"/>
        <v>Кепка</v>
      </c>
      <c r="E197" s="142" t="str">
        <f t="shared" si="21"/>
        <v>Кепки</v>
      </c>
      <c r="F197" s="133" t="s">
        <v>2282</v>
      </c>
      <c r="G197" s="134" t="s">
        <v>2283</v>
      </c>
      <c r="H197" s="135" t="s">
        <v>433</v>
      </c>
      <c r="I197" s="136" t="s">
        <v>2279</v>
      </c>
      <c r="J197" s="137">
        <v>6</v>
      </c>
      <c r="K197" s="138" t="s">
        <v>3483</v>
      </c>
      <c r="M197" s="140">
        <v>6</v>
      </c>
    </row>
    <row r="198" spans="1:13" x14ac:dyDescent="0.25">
      <c r="A198" s="96" t="str">
        <f t="shared" si="17"/>
        <v>25532BH CURRIN</v>
      </c>
      <c r="B198" s="141" t="str">
        <f t="shared" si="18"/>
        <v>25532BH</v>
      </c>
      <c r="C198" s="141" t="str">
        <f t="shared" si="19"/>
        <v>CURRIN</v>
      </c>
      <c r="D198" s="141" t="str">
        <f t="shared" si="20"/>
        <v>Кепка</v>
      </c>
      <c r="E198" s="142" t="str">
        <f t="shared" si="21"/>
        <v>Кепки</v>
      </c>
      <c r="F198" s="133" t="s">
        <v>1810</v>
      </c>
      <c r="G198" s="134" t="s">
        <v>2283</v>
      </c>
      <c r="H198" s="135" t="s">
        <v>434</v>
      </c>
      <c r="I198" s="136" t="s">
        <v>2279</v>
      </c>
      <c r="J198" s="137">
        <v>8</v>
      </c>
      <c r="K198" s="138" t="s">
        <v>3484</v>
      </c>
      <c r="M198" s="140">
        <v>8</v>
      </c>
    </row>
    <row r="199" spans="1:13" x14ac:dyDescent="0.25">
      <c r="A199" s="96" t="str">
        <f t="shared" si="17"/>
        <v>25532BH CURRIN</v>
      </c>
      <c r="B199" s="141" t="str">
        <f t="shared" si="18"/>
        <v>25532BH</v>
      </c>
      <c r="C199" s="141" t="str">
        <f t="shared" si="19"/>
        <v>CURRIN</v>
      </c>
      <c r="D199" s="141" t="str">
        <f t="shared" si="20"/>
        <v>Кепка</v>
      </c>
      <c r="E199" s="142" t="str">
        <f t="shared" si="21"/>
        <v>Кепки</v>
      </c>
      <c r="F199" s="133" t="s">
        <v>2284</v>
      </c>
      <c r="G199" s="134" t="s">
        <v>2283</v>
      </c>
      <c r="H199" s="135" t="s">
        <v>431</v>
      </c>
      <c r="I199" s="136" t="s">
        <v>2279</v>
      </c>
      <c r="J199" s="137">
        <v>1</v>
      </c>
      <c r="K199" s="138" t="s">
        <v>2279</v>
      </c>
      <c r="M199" s="140">
        <v>1</v>
      </c>
    </row>
    <row r="200" spans="1:13" x14ac:dyDescent="0.25">
      <c r="A200" s="96" t="str">
        <f t="shared" si="17"/>
        <v>25534BH PATEL</v>
      </c>
      <c r="B200" s="141" t="str">
        <f t="shared" si="18"/>
        <v>25534BH</v>
      </c>
      <c r="C200" s="141" t="str">
        <f t="shared" si="19"/>
        <v>PATEL</v>
      </c>
      <c r="D200" s="141" t="str">
        <f t="shared" si="20"/>
        <v>Кепка</v>
      </c>
      <c r="E200" s="142" t="str">
        <f t="shared" si="21"/>
        <v>Кепки</v>
      </c>
      <c r="F200" s="133" t="s">
        <v>2285</v>
      </c>
      <c r="G200" s="134" t="s">
        <v>1812</v>
      </c>
      <c r="H200" s="135" t="s">
        <v>436</v>
      </c>
      <c r="I200" s="136">
        <v>954.3</v>
      </c>
      <c r="J200" s="137">
        <v>1</v>
      </c>
      <c r="K200" s="138">
        <v>954.3</v>
      </c>
      <c r="M200" s="140">
        <v>1</v>
      </c>
    </row>
    <row r="201" spans="1:13" x14ac:dyDescent="0.25">
      <c r="A201" s="96" t="str">
        <f t="shared" si="17"/>
        <v>25534BH PATEL</v>
      </c>
      <c r="B201" s="141" t="str">
        <f t="shared" si="18"/>
        <v>25534BH</v>
      </c>
      <c r="C201" s="141" t="str">
        <f t="shared" si="19"/>
        <v>PATEL</v>
      </c>
      <c r="D201" s="141" t="str">
        <f t="shared" si="20"/>
        <v>Кепка</v>
      </c>
      <c r="E201" s="142" t="str">
        <f t="shared" si="21"/>
        <v>Кепки</v>
      </c>
      <c r="F201" s="133" t="s">
        <v>2286</v>
      </c>
      <c r="G201" s="134" t="s">
        <v>1812</v>
      </c>
      <c r="H201" s="135" t="s">
        <v>433</v>
      </c>
      <c r="I201" s="136">
        <v>954.29</v>
      </c>
      <c r="J201" s="137">
        <v>5</v>
      </c>
      <c r="K201" s="138" t="s">
        <v>2205</v>
      </c>
      <c r="M201" s="140">
        <v>5</v>
      </c>
    </row>
    <row r="202" spans="1:13" x14ac:dyDescent="0.25">
      <c r="A202" s="96" t="str">
        <f t="shared" si="17"/>
        <v>25534BH PATEL</v>
      </c>
      <c r="B202" s="141" t="str">
        <f t="shared" si="18"/>
        <v>25534BH</v>
      </c>
      <c r="C202" s="141" t="str">
        <f t="shared" si="19"/>
        <v>PATEL</v>
      </c>
      <c r="D202" s="141" t="str">
        <f t="shared" si="20"/>
        <v>Кепка</v>
      </c>
      <c r="E202" s="142" t="str">
        <f t="shared" si="21"/>
        <v>Кепки</v>
      </c>
      <c r="F202" s="133" t="s">
        <v>1811</v>
      </c>
      <c r="G202" s="134" t="s">
        <v>1812</v>
      </c>
      <c r="H202" s="135" t="s">
        <v>434</v>
      </c>
      <c r="I202" s="136" t="s">
        <v>2063</v>
      </c>
      <c r="J202" s="137">
        <v>7</v>
      </c>
      <c r="K202" s="138" t="s">
        <v>3486</v>
      </c>
      <c r="M202" s="140">
        <v>7</v>
      </c>
    </row>
    <row r="203" spans="1:13" x14ac:dyDescent="0.25">
      <c r="A203" s="96" t="str">
        <f t="shared" si="17"/>
        <v>25534BH PATEL</v>
      </c>
      <c r="B203" s="141" t="str">
        <f t="shared" si="18"/>
        <v>25534BH</v>
      </c>
      <c r="C203" s="141" t="str">
        <f t="shared" si="19"/>
        <v>PATEL</v>
      </c>
      <c r="D203" s="141" t="str">
        <f t="shared" si="20"/>
        <v>Кепка</v>
      </c>
      <c r="E203" s="142" t="str">
        <f t="shared" si="21"/>
        <v>Кепки</v>
      </c>
      <c r="F203" s="133" t="s">
        <v>2288</v>
      </c>
      <c r="G203" s="134" t="s">
        <v>1812</v>
      </c>
      <c r="H203" s="135" t="s">
        <v>431</v>
      </c>
      <c r="I203" s="136">
        <v>954.29</v>
      </c>
      <c r="J203" s="137">
        <v>4</v>
      </c>
      <c r="K203" s="138" t="s">
        <v>2291</v>
      </c>
      <c r="M203" s="140">
        <v>4</v>
      </c>
    </row>
    <row r="204" spans="1:13" x14ac:dyDescent="0.25">
      <c r="A204" s="96" t="str">
        <f t="shared" si="17"/>
        <v>25534BH PATEL</v>
      </c>
      <c r="B204" s="141" t="str">
        <f t="shared" si="18"/>
        <v>25534BH</v>
      </c>
      <c r="C204" s="141" t="str">
        <f t="shared" si="19"/>
        <v>PATEL</v>
      </c>
      <c r="D204" s="141" t="str">
        <f t="shared" si="20"/>
        <v>Кепка</v>
      </c>
      <c r="E204" s="142" t="str">
        <f t="shared" si="21"/>
        <v>Кепки</v>
      </c>
      <c r="F204" s="133" t="s">
        <v>2289</v>
      </c>
      <c r="G204" s="134" t="s">
        <v>2290</v>
      </c>
      <c r="H204" s="135" t="s">
        <v>433</v>
      </c>
      <c r="I204" s="136">
        <v>954.29</v>
      </c>
      <c r="J204" s="137">
        <v>3</v>
      </c>
      <c r="K204" s="138" t="s">
        <v>2199</v>
      </c>
      <c r="M204" s="140">
        <v>3</v>
      </c>
    </row>
    <row r="205" spans="1:13" x14ac:dyDescent="0.25">
      <c r="A205" s="96" t="str">
        <f t="shared" si="17"/>
        <v>25534BH PATEL</v>
      </c>
      <c r="B205" s="141" t="str">
        <f t="shared" si="18"/>
        <v>25534BH</v>
      </c>
      <c r="C205" s="141" t="str">
        <f t="shared" si="19"/>
        <v>PATEL</v>
      </c>
      <c r="D205" s="141" t="str">
        <f t="shared" si="20"/>
        <v>Кепка</v>
      </c>
      <c r="E205" s="142" t="str">
        <f t="shared" si="21"/>
        <v>Кепки</v>
      </c>
      <c r="F205" s="133" t="s">
        <v>2292</v>
      </c>
      <c r="G205" s="134" t="s">
        <v>2290</v>
      </c>
      <c r="H205" s="135" t="s">
        <v>434</v>
      </c>
      <c r="I205" s="136">
        <v>954.29</v>
      </c>
      <c r="J205" s="137">
        <v>5</v>
      </c>
      <c r="K205" s="138" t="s">
        <v>2205</v>
      </c>
      <c r="M205" s="140">
        <v>5</v>
      </c>
    </row>
    <row r="206" spans="1:13" x14ac:dyDescent="0.25">
      <c r="A206" s="96" t="str">
        <f t="shared" si="17"/>
        <v>25534BH PATEL</v>
      </c>
      <c r="B206" s="141" t="str">
        <f t="shared" si="18"/>
        <v>25534BH</v>
      </c>
      <c r="C206" s="141" t="str">
        <f t="shared" si="19"/>
        <v>PATEL</v>
      </c>
      <c r="D206" s="141" t="str">
        <f t="shared" si="20"/>
        <v>Кепка</v>
      </c>
      <c r="E206" s="142" t="str">
        <f t="shared" si="21"/>
        <v>Кепки</v>
      </c>
      <c r="F206" s="133" t="s">
        <v>2293</v>
      </c>
      <c r="G206" s="134" t="s">
        <v>2290</v>
      </c>
      <c r="H206" s="135" t="s">
        <v>431</v>
      </c>
      <c r="I206" s="136">
        <v>954.29</v>
      </c>
      <c r="J206" s="137">
        <v>3</v>
      </c>
      <c r="K206" s="138" t="s">
        <v>2199</v>
      </c>
      <c r="M206" s="140">
        <v>3</v>
      </c>
    </row>
    <row r="207" spans="1:13" x14ac:dyDescent="0.25">
      <c r="A207" s="96" t="str">
        <f t="shared" si="17"/>
        <v>25537BH BRAMER</v>
      </c>
      <c r="B207" s="141" t="str">
        <f t="shared" si="18"/>
        <v>25537BH</v>
      </c>
      <c r="C207" s="141" t="str">
        <f t="shared" si="19"/>
        <v>BRAMER</v>
      </c>
      <c r="D207" s="141" t="str">
        <f t="shared" si="20"/>
        <v>Кепка</v>
      </c>
      <c r="E207" s="142" t="str">
        <f t="shared" si="21"/>
        <v>Кепки</v>
      </c>
      <c r="F207" s="133" t="s">
        <v>2294</v>
      </c>
      <c r="G207" s="134" t="s">
        <v>2295</v>
      </c>
      <c r="H207" s="135" t="s">
        <v>436</v>
      </c>
      <c r="I207" s="136">
        <v>954.3</v>
      </c>
      <c r="J207" s="137">
        <v>2</v>
      </c>
      <c r="K207" s="138" t="s">
        <v>2174</v>
      </c>
      <c r="M207" s="140">
        <v>2</v>
      </c>
    </row>
    <row r="208" spans="1:13" x14ac:dyDescent="0.25">
      <c r="A208" s="96" t="str">
        <f t="shared" si="17"/>
        <v>25537BH BRAMER</v>
      </c>
      <c r="B208" s="141" t="str">
        <f t="shared" si="18"/>
        <v>25537BH</v>
      </c>
      <c r="C208" s="141" t="str">
        <f t="shared" si="19"/>
        <v>BRAMER</v>
      </c>
      <c r="D208" s="141" t="str">
        <f t="shared" si="20"/>
        <v>Кепка</v>
      </c>
      <c r="E208" s="142" t="str">
        <f t="shared" si="21"/>
        <v>Кепки</v>
      </c>
      <c r="F208" s="133" t="s">
        <v>2296</v>
      </c>
      <c r="G208" s="134" t="s">
        <v>2295</v>
      </c>
      <c r="H208" s="135" t="s">
        <v>433</v>
      </c>
      <c r="I208" s="136">
        <v>954.29</v>
      </c>
      <c r="J208" s="137">
        <v>6</v>
      </c>
      <c r="K208" s="138" t="s">
        <v>2176</v>
      </c>
      <c r="M208" s="140">
        <v>6</v>
      </c>
    </row>
    <row r="209" spans="1:13" x14ac:dyDescent="0.25">
      <c r="A209" s="96" t="str">
        <f t="shared" si="17"/>
        <v>25537BH BRAMER</v>
      </c>
      <c r="B209" s="141" t="str">
        <f t="shared" si="18"/>
        <v>25537BH</v>
      </c>
      <c r="C209" s="141" t="str">
        <f t="shared" si="19"/>
        <v>BRAMER</v>
      </c>
      <c r="D209" s="141" t="str">
        <f t="shared" si="20"/>
        <v>Кепка</v>
      </c>
      <c r="E209" s="142" t="str">
        <f t="shared" si="21"/>
        <v>Кепки</v>
      </c>
      <c r="F209" s="133" t="s">
        <v>1813</v>
      </c>
      <c r="G209" s="134" t="s">
        <v>2295</v>
      </c>
      <c r="H209" s="135" t="s">
        <v>434</v>
      </c>
      <c r="I209" s="136" t="s">
        <v>2063</v>
      </c>
      <c r="J209" s="137">
        <v>9</v>
      </c>
      <c r="K209" s="138" t="s">
        <v>2287</v>
      </c>
      <c r="M209" s="140">
        <v>9</v>
      </c>
    </row>
    <row r="210" spans="1:13" x14ac:dyDescent="0.25">
      <c r="A210" s="96" t="str">
        <f t="shared" si="17"/>
        <v>25537BH BRAMER</v>
      </c>
      <c r="B210" s="141" t="str">
        <f t="shared" si="18"/>
        <v>25537BH</v>
      </c>
      <c r="C210" s="141" t="str">
        <f t="shared" si="19"/>
        <v>BRAMER</v>
      </c>
      <c r="D210" s="141" t="str">
        <f t="shared" si="20"/>
        <v>Кепка</v>
      </c>
      <c r="E210" s="142" t="str">
        <f t="shared" si="21"/>
        <v>Кепки</v>
      </c>
      <c r="F210" s="133" t="s">
        <v>2297</v>
      </c>
      <c r="G210" s="134" t="s">
        <v>2295</v>
      </c>
      <c r="H210" s="135" t="s">
        <v>431</v>
      </c>
      <c r="I210" s="136">
        <v>954.29</v>
      </c>
      <c r="J210" s="137">
        <v>5</v>
      </c>
      <c r="K210" s="138" t="s">
        <v>2205</v>
      </c>
      <c r="M210" s="140">
        <v>5</v>
      </c>
    </row>
    <row r="211" spans="1:13" x14ac:dyDescent="0.25">
      <c r="A211" s="96" t="str">
        <f t="shared" si="17"/>
        <v>25538BH TIFTON</v>
      </c>
      <c r="B211" s="141" t="str">
        <f t="shared" si="18"/>
        <v>25538BH</v>
      </c>
      <c r="C211" s="141" t="str">
        <f t="shared" si="19"/>
        <v>TIFTON</v>
      </c>
      <c r="D211" s="141" t="str">
        <f t="shared" si="20"/>
        <v>Кепка</v>
      </c>
      <c r="E211" s="142" t="str">
        <f t="shared" si="21"/>
        <v>Кепки</v>
      </c>
      <c r="F211" s="133" t="s">
        <v>2298</v>
      </c>
      <c r="G211" s="134" t="s">
        <v>2299</v>
      </c>
      <c r="H211" s="135" t="s">
        <v>436</v>
      </c>
      <c r="I211" s="136">
        <v>908.43</v>
      </c>
      <c r="J211" s="137">
        <v>2</v>
      </c>
      <c r="K211" s="138" t="s">
        <v>2300</v>
      </c>
      <c r="M211" s="140">
        <v>2</v>
      </c>
    </row>
    <row r="212" spans="1:13" x14ac:dyDescent="0.25">
      <c r="A212" s="96" t="str">
        <f t="shared" si="17"/>
        <v>25538BH TIFTON</v>
      </c>
      <c r="B212" s="141" t="str">
        <f t="shared" si="18"/>
        <v>25538BH</v>
      </c>
      <c r="C212" s="141" t="str">
        <f t="shared" si="19"/>
        <v>TIFTON</v>
      </c>
      <c r="D212" s="141" t="str">
        <f t="shared" si="20"/>
        <v>Кепка</v>
      </c>
      <c r="E212" s="142" t="str">
        <f t="shared" si="21"/>
        <v>Кепки</v>
      </c>
      <c r="F212" s="133" t="s">
        <v>2301</v>
      </c>
      <c r="G212" s="134" t="s">
        <v>2299</v>
      </c>
      <c r="H212" s="135" t="s">
        <v>433</v>
      </c>
      <c r="I212" s="136">
        <v>908.42</v>
      </c>
      <c r="J212" s="137">
        <v>6</v>
      </c>
      <c r="K212" s="138" t="s">
        <v>3487</v>
      </c>
      <c r="M212" s="140">
        <v>6</v>
      </c>
    </row>
    <row r="213" spans="1:13" x14ac:dyDescent="0.25">
      <c r="A213" s="96" t="str">
        <f t="shared" si="17"/>
        <v>25538BH TIFTON</v>
      </c>
      <c r="B213" s="141" t="str">
        <f t="shared" si="18"/>
        <v>25538BH</v>
      </c>
      <c r="C213" s="141" t="str">
        <f t="shared" si="19"/>
        <v>TIFTON</v>
      </c>
      <c r="D213" s="141" t="str">
        <f t="shared" si="20"/>
        <v>Кепка</v>
      </c>
      <c r="E213" s="142" t="str">
        <f t="shared" si="21"/>
        <v>Кепки</v>
      </c>
      <c r="F213" s="133" t="s">
        <v>2303</v>
      </c>
      <c r="G213" s="134" t="s">
        <v>2299</v>
      </c>
      <c r="H213" s="135" t="s">
        <v>434</v>
      </c>
      <c r="I213" s="136">
        <v>908.42</v>
      </c>
      <c r="J213" s="137">
        <v>10</v>
      </c>
      <c r="K213" s="138" t="s">
        <v>2302</v>
      </c>
      <c r="M213" s="140">
        <v>10</v>
      </c>
    </row>
    <row r="214" spans="1:13" x14ac:dyDescent="0.25">
      <c r="A214" s="96" t="str">
        <f t="shared" si="17"/>
        <v>25538BH TIFTON</v>
      </c>
      <c r="B214" s="141" t="str">
        <f t="shared" si="18"/>
        <v>25538BH</v>
      </c>
      <c r="C214" s="141" t="str">
        <f t="shared" si="19"/>
        <v>TIFTON</v>
      </c>
      <c r="D214" s="141" t="str">
        <f t="shared" si="20"/>
        <v>Кепка</v>
      </c>
      <c r="E214" s="142" t="str">
        <f t="shared" si="21"/>
        <v>Кепки</v>
      </c>
      <c r="F214" s="133" t="s">
        <v>2304</v>
      </c>
      <c r="G214" s="134" t="s">
        <v>2299</v>
      </c>
      <c r="H214" s="135" t="s">
        <v>431</v>
      </c>
      <c r="I214" s="136">
        <v>908.42</v>
      </c>
      <c r="J214" s="137">
        <v>7</v>
      </c>
      <c r="K214" s="138" t="s">
        <v>2307</v>
      </c>
      <c r="M214" s="140">
        <v>7</v>
      </c>
    </row>
    <row r="215" spans="1:13" x14ac:dyDescent="0.25">
      <c r="A215" s="96" t="str">
        <f t="shared" si="17"/>
        <v>25538BH TIFTON</v>
      </c>
      <c r="B215" s="141" t="str">
        <f t="shared" si="18"/>
        <v>25538BH</v>
      </c>
      <c r="C215" s="141" t="str">
        <f t="shared" si="19"/>
        <v>TIFTON</v>
      </c>
      <c r="D215" s="141" t="str">
        <f t="shared" si="20"/>
        <v>Кепка</v>
      </c>
      <c r="E215" s="142" t="str">
        <f t="shared" si="21"/>
        <v>Кепки</v>
      </c>
      <c r="F215" s="133" t="s">
        <v>2305</v>
      </c>
      <c r="G215" s="134" t="s">
        <v>1815</v>
      </c>
      <c r="H215" s="135" t="s">
        <v>436</v>
      </c>
      <c r="I215" s="136">
        <v>908.43</v>
      </c>
      <c r="J215" s="137">
        <v>2</v>
      </c>
      <c r="K215" s="138" t="s">
        <v>2300</v>
      </c>
      <c r="M215" s="140">
        <v>2</v>
      </c>
    </row>
    <row r="216" spans="1:13" x14ac:dyDescent="0.25">
      <c r="A216" s="96" t="str">
        <f t="shared" si="17"/>
        <v>25538BH TIFTON</v>
      </c>
      <c r="B216" s="141" t="str">
        <f t="shared" si="18"/>
        <v>25538BH</v>
      </c>
      <c r="C216" s="141" t="str">
        <f t="shared" si="19"/>
        <v>TIFTON</v>
      </c>
      <c r="D216" s="141" t="str">
        <f t="shared" si="20"/>
        <v>Кепка</v>
      </c>
      <c r="E216" s="142" t="str">
        <f t="shared" si="21"/>
        <v>Кепки</v>
      </c>
      <c r="F216" s="133" t="s">
        <v>2306</v>
      </c>
      <c r="G216" s="134" t="s">
        <v>1815</v>
      </c>
      <c r="H216" s="135" t="s">
        <v>433</v>
      </c>
      <c r="I216" s="136">
        <v>908.42</v>
      </c>
      <c r="J216" s="137">
        <v>5</v>
      </c>
      <c r="K216" s="138" t="s">
        <v>3488</v>
      </c>
      <c r="M216" s="140">
        <v>5</v>
      </c>
    </row>
    <row r="217" spans="1:13" x14ac:dyDescent="0.25">
      <c r="A217" s="96" t="str">
        <f t="shared" si="17"/>
        <v>25538BH TIFTON</v>
      </c>
      <c r="B217" s="141" t="str">
        <f t="shared" si="18"/>
        <v>25538BH</v>
      </c>
      <c r="C217" s="141" t="str">
        <f t="shared" si="19"/>
        <v>TIFTON</v>
      </c>
      <c r="D217" s="141" t="str">
        <f t="shared" si="20"/>
        <v>Кепка</v>
      </c>
      <c r="E217" s="142" t="str">
        <f t="shared" si="21"/>
        <v>Кепки</v>
      </c>
      <c r="F217" s="133" t="s">
        <v>1814</v>
      </c>
      <c r="G217" s="134" t="s">
        <v>1815</v>
      </c>
      <c r="H217" s="135" t="s">
        <v>434</v>
      </c>
      <c r="I217" s="136" t="s">
        <v>2063</v>
      </c>
      <c r="J217" s="137">
        <v>5</v>
      </c>
      <c r="K217" s="138" t="s">
        <v>3489</v>
      </c>
      <c r="M217" s="140">
        <v>5</v>
      </c>
    </row>
    <row r="218" spans="1:13" x14ac:dyDescent="0.25">
      <c r="A218" s="96" t="str">
        <f t="shared" si="17"/>
        <v>25538BH TIFTON</v>
      </c>
      <c r="B218" s="141" t="str">
        <f t="shared" si="18"/>
        <v>25538BH</v>
      </c>
      <c r="C218" s="141" t="str">
        <f t="shared" si="19"/>
        <v>TIFTON</v>
      </c>
      <c r="D218" s="141" t="str">
        <f t="shared" si="20"/>
        <v>Кепка</v>
      </c>
      <c r="E218" s="142" t="str">
        <f t="shared" si="21"/>
        <v>Кепки</v>
      </c>
      <c r="F218" s="133" t="s">
        <v>2308</v>
      </c>
      <c r="G218" s="134" t="s">
        <v>1815</v>
      </c>
      <c r="H218" s="135" t="s">
        <v>431</v>
      </c>
      <c r="I218" s="136">
        <v>908.42</v>
      </c>
      <c r="J218" s="137">
        <v>5</v>
      </c>
      <c r="K218" s="138" t="s">
        <v>3488</v>
      </c>
      <c r="M218" s="140">
        <v>5</v>
      </c>
    </row>
    <row r="219" spans="1:13" x14ac:dyDescent="0.25">
      <c r="A219" s="96" t="str">
        <f t="shared" si="17"/>
        <v>25539BH RISH</v>
      </c>
      <c r="B219" s="141" t="str">
        <f t="shared" si="18"/>
        <v>25539BH</v>
      </c>
      <c r="C219" s="141" t="str">
        <f t="shared" si="19"/>
        <v>RISH</v>
      </c>
      <c r="D219" s="141" t="str">
        <f t="shared" si="20"/>
        <v>Кепка</v>
      </c>
      <c r="E219" s="142" t="str">
        <f t="shared" si="21"/>
        <v>Кепки</v>
      </c>
      <c r="F219" s="133" t="s">
        <v>2309</v>
      </c>
      <c r="G219" s="134" t="s">
        <v>1817</v>
      </c>
      <c r="H219" s="135" t="s">
        <v>436</v>
      </c>
      <c r="I219" s="136">
        <v>908.43</v>
      </c>
      <c r="J219" s="137">
        <v>2</v>
      </c>
      <c r="K219" s="138" t="s">
        <v>2300</v>
      </c>
      <c r="M219" s="140">
        <v>2</v>
      </c>
    </row>
    <row r="220" spans="1:13" x14ac:dyDescent="0.25">
      <c r="A220" s="96" t="str">
        <f t="shared" si="17"/>
        <v>25539BH RISH</v>
      </c>
      <c r="B220" s="141" t="str">
        <f t="shared" si="18"/>
        <v>25539BH</v>
      </c>
      <c r="C220" s="141" t="str">
        <f t="shared" si="19"/>
        <v>RISH</v>
      </c>
      <c r="D220" s="141" t="str">
        <f t="shared" si="20"/>
        <v>Кепка</v>
      </c>
      <c r="E220" s="142" t="str">
        <f t="shared" si="21"/>
        <v>Кепки</v>
      </c>
      <c r="F220" s="133" t="s">
        <v>2310</v>
      </c>
      <c r="G220" s="134" t="s">
        <v>1817</v>
      </c>
      <c r="H220" s="135" t="s">
        <v>433</v>
      </c>
      <c r="I220" s="136">
        <v>908.42</v>
      </c>
      <c r="J220" s="137">
        <v>7</v>
      </c>
      <c r="K220" s="138" t="s">
        <v>2307</v>
      </c>
      <c r="M220" s="140">
        <v>7</v>
      </c>
    </row>
    <row r="221" spans="1:13" x14ac:dyDescent="0.25">
      <c r="A221" s="96" t="str">
        <f t="shared" si="17"/>
        <v>25539BH RISH</v>
      </c>
      <c r="B221" s="141" t="str">
        <f t="shared" si="18"/>
        <v>25539BH</v>
      </c>
      <c r="C221" s="141" t="str">
        <f t="shared" si="19"/>
        <v>RISH</v>
      </c>
      <c r="D221" s="141" t="str">
        <f t="shared" si="20"/>
        <v>Кепка</v>
      </c>
      <c r="E221" s="142" t="str">
        <f t="shared" si="21"/>
        <v>Кепки</v>
      </c>
      <c r="F221" s="133" t="s">
        <v>1816</v>
      </c>
      <c r="G221" s="134" t="s">
        <v>1817</v>
      </c>
      <c r="H221" s="135" t="s">
        <v>434</v>
      </c>
      <c r="I221" s="136" t="s">
        <v>2063</v>
      </c>
      <c r="J221" s="137">
        <v>7</v>
      </c>
      <c r="K221" s="138" t="s">
        <v>3486</v>
      </c>
      <c r="M221" s="140">
        <v>7</v>
      </c>
    </row>
    <row r="222" spans="1:13" x14ac:dyDescent="0.25">
      <c r="A222" s="96" t="str">
        <f t="shared" si="17"/>
        <v>25539BH RISH</v>
      </c>
      <c r="B222" s="141" t="str">
        <f t="shared" si="18"/>
        <v>25539BH</v>
      </c>
      <c r="C222" s="141" t="str">
        <f t="shared" si="19"/>
        <v>RISH</v>
      </c>
      <c r="D222" s="141" t="str">
        <f t="shared" si="20"/>
        <v>Кепка</v>
      </c>
      <c r="E222" s="142" t="str">
        <f t="shared" si="21"/>
        <v>Кепки</v>
      </c>
      <c r="F222" s="133" t="s">
        <v>2311</v>
      </c>
      <c r="G222" s="134" t="s">
        <v>1817</v>
      </c>
      <c r="H222" s="135" t="s">
        <v>431</v>
      </c>
      <c r="I222" s="136">
        <v>908.42</v>
      </c>
      <c r="J222" s="137">
        <v>7</v>
      </c>
      <c r="K222" s="138" t="s">
        <v>2307</v>
      </c>
      <c r="M222" s="140">
        <v>7</v>
      </c>
    </row>
    <row r="223" spans="1:13" x14ac:dyDescent="0.25">
      <c r="A223" s="96" t="str">
        <f t="shared" si="17"/>
        <v>25540BH EDFORD</v>
      </c>
      <c r="B223" s="141" t="str">
        <f t="shared" si="18"/>
        <v>25540BH</v>
      </c>
      <c r="C223" s="141" t="str">
        <f t="shared" si="19"/>
        <v>EDFORD</v>
      </c>
      <c r="D223" s="141" t="str">
        <f t="shared" si="20"/>
        <v>Кепка</v>
      </c>
      <c r="E223" s="142" t="str">
        <f t="shared" si="21"/>
        <v>Кепки</v>
      </c>
      <c r="F223" s="133" t="s">
        <v>2312</v>
      </c>
      <c r="G223" s="134" t="s">
        <v>2313</v>
      </c>
      <c r="H223" s="135" t="s">
        <v>436</v>
      </c>
      <c r="I223" s="136">
        <v>954.3</v>
      </c>
      <c r="J223" s="137">
        <v>2</v>
      </c>
      <c r="K223" s="138" t="s">
        <v>2174</v>
      </c>
      <c r="M223" s="140">
        <v>2</v>
      </c>
    </row>
    <row r="224" spans="1:13" x14ac:dyDescent="0.25">
      <c r="A224" s="96" t="str">
        <f t="shared" si="17"/>
        <v>25540BH EDFORD</v>
      </c>
      <c r="B224" s="141" t="str">
        <f t="shared" si="18"/>
        <v>25540BH</v>
      </c>
      <c r="C224" s="141" t="str">
        <f t="shared" si="19"/>
        <v>EDFORD</v>
      </c>
      <c r="D224" s="141" t="str">
        <f t="shared" si="20"/>
        <v>Кепка</v>
      </c>
      <c r="E224" s="142" t="str">
        <f t="shared" si="21"/>
        <v>Кепки</v>
      </c>
      <c r="F224" s="133" t="s">
        <v>2314</v>
      </c>
      <c r="G224" s="134" t="s">
        <v>2313</v>
      </c>
      <c r="H224" s="135" t="s">
        <v>433</v>
      </c>
      <c r="I224" s="136">
        <v>954.29</v>
      </c>
      <c r="J224" s="137">
        <v>6</v>
      </c>
      <c r="K224" s="138" t="s">
        <v>2176</v>
      </c>
      <c r="M224" s="140">
        <v>6</v>
      </c>
    </row>
    <row r="225" spans="1:13" x14ac:dyDescent="0.25">
      <c r="A225" s="96" t="str">
        <f t="shared" si="17"/>
        <v>25540BH EDFORD</v>
      </c>
      <c r="B225" s="141" t="str">
        <f t="shared" si="18"/>
        <v>25540BH</v>
      </c>
      <c r="C225" s="141" t="str">
        <f t="shared" si="19"/>
        <v>EDFORD</v>
      </c>
      <c r="D225" s="141" t="str">
        <f t="shared" si="20"/>
        <v>Кепка</v>
      </c>
      <c r="E225" s="142" t="str">
        <f t="shared" si="21"/>
        <v>Кепки</v>
      </c>
      <c r="F225" s="133" t="s">
        <v>2315</v>
      </c>
      <c r="G225" s="134" t="s">
        <v>2313</v>
      </c>
      <c r="H225" s="135" t="s">
        <v>434</v>
      </c>
      <c r="I225" s="136">
        <v>954.29</v>
      </c>
      <c r="J225" s="137">
        <v>8</v>
      </c>
      <c r="K225" s="138" t="s">
        <v>2201</v>
      </c>
      <c r="M225" s="140">
        <v>8</v>
      </c>
    </row>
    <row r="226" spans="1:13" x14ac:dyDescent="0.25">
      <c r="A226" s="96" t="str">
        <f t="shared" si="17"/>
        <v>25540BH EDFORD</v>
      </c>
      <c r="B226" s="141" t="str">
        <f t="shared" si="18"/>
        <v>25540BH</v>
      </c>
      <c r="C226" s="141" t="str">
        <f t="shared" si="19"/>
        <v>EDFORD</v>
      </c>
      <c r="D226" s="141" t="str">
        <f t="shared" si="20"/>
        <v>Кепка</v>
      </c>
      <c r="E226" s="142" t="str">
        <f t="shared" si="21"/>
        <v>Кепки</v>
      </c>
      <c r="F226" s="133" t="s">
        <v>2316</v>
      </c>
      <c r="G226" s="134" t="s">
        <v>2313</v>
      </c>
      <c r="H226" s="135" t="s">
        <v>431</v>
      </c>
      <c r="I226" s="136">
        <v>954.29</v>
      </c>
      <c r="J226" s="137">
        <v>6</v>
      </c>
      <c r="K226" s="138" t="s">
        <v>2176</v>
      </c>
      <c r="M226" s="140">
        <v>6</v>
      </c>
    </row>
    <row r="227" spans="1:13" x14ac:dyDescent="0.25">
      <c r="A227" s="96" t="str">
        <f t="shared" si="17"/>
        <v>25540BH EDFORD</v>
      </c>
      <c r="B227" s="141" t="str">
        <f t="shared" si="18"/>
        <v>25540BH</v>
      </c>
      <c r="C227" s="141" t="str">
        <f t="shared" si="19"/>
        <v>EDFORD</v>
      </c>
      <c r="D227" s="141" t="str">
        <f t="shared" si="20"/>
        <v>Кепка</v>
      </c>
      <c r="E227" s="142" t="str">
        <f t="shared" si="21"/>
        <v>Кепки</v>
      </c>
      <c r="F227" s="133" t="s">
        <v>2317</v>
      </c>
      <c r="G227" s="134" t="s">
        <v>2318</v>
      </c>
      <c r="H227" s="135" t="s">
        <v>436</v>
      </c>
      <c r="I227" s="136">
        <v>954.3</v>
      </c>
      <c r="J227" s="137">
        <v>2</v>
      </c>
      <c r="K227" s="138" t="s">
        <v>2174</v>
      </c>
      <c r="M227" s="140">
        <v>2</v>
      </c>
    </row>
    <row r="228" spans="1:13" x14ac:dyDescent="0.25">
      <c r="A228" s="96" t="str">
        <f t="shared" si="17"/>
        <v>25540BH EDFORD</v>
      </c>
      <c r="B228" s="141" t="str">
        <f t="shared" si="18"/>
        <v>25540BH</v>
      </c>
      <c r="C228" s="141" t="str">
        <f t="shared" si="19"/>
        <v>EDFORD</v>
      </c>
      <c r="D228" s="141" t="str">
        <f t="shared" si="20"/>
        <v>Кепка</v>
      </c>
      <c r="E228" s="142" t="str">
        <f t="shared" si="21"/>
        <v>Кепки</v>
      </c>
      <c r="F228" s="133" t="s">
        <v>2319</v>
      </c>
      <c r="G228" s="134" t="s">
        <v>2318</v>
      </c>
      <c r="H228" s="135" t="s">
        <v>433</v>
      </c>
      <c r="I228" s="136">
        <v>954.29</v>
      </c>
      <c r="J228" s="137">
        <v>5</v>
      </c>
      <c r="K228" s="138" t="s">
        <v>2205</v>
      </c>
      <c r="M228" s="140">
        <v>5</v>
      </c>
    </row>
    <row r="229" spans="1:13" x14ac:dyDescent="0.25">
      <c r="A229" s="96" t="str">
        <f t="shared" si="17"/>
        <v>25540BH EDFORD</v>
      </c>
      <c r="B229" s="141" t="str">
        <f t="shared" si="18"/>
        <v>25540BH</v>
      </c>
      <c r="C229" s="141" t="str">
        <f t="shared" si="19"/>
        <v>EDFORD</v>
      </c>
      <c r="D229" s="141" t="str">
        <f t="shared" si="20"/>
        <v>Кепка</v>
      </c>
      <c r="E229" s="142" t="str">
        <f t="shared" si="21"/>
        <v>Кепки</v>
      </c>
      <c r="F229" s="133" t="s">
        <v>2320</v>
      </c>
      <c r="G229" s="134" t="s">
        <v>2318</v>
      </c>
      <c r="H229" s="135" t="s">
        <v>434</v>
      </c>
      <c r="I229" s="136" t="s">
        <v>2063</v>
      </c>
      <c r="J229" s="137">
        <v>7</v>
      </c>
      <c r="K229" s="138" t="s">
        <v>3486</v>
      </c>
      <c r="M229" s="140">
        <v>7</v>
      </c>
    </row>
    <row r="230" spans="1:13" x14ac:dyDescent="0.25">
      <c r="A230" s="96" t="str">
        <f t="shared" si="17"/>
        <v>25540BH EDFORD</v>
      </c>
      <c r="B230" s="141" t="str">
        <f t="shared" si="18"/>
        <v>25540BH</v>
      </c>
      <c r="C230" s="141" t="str">
        <f t="shared" si="19"/>
        <v>EDFORD</v>
      </c>
      <c r="D230" s="141" t="str">
        <f t="shared" si="20"/>
        <v>Кепка</v>
      </c>
      <c r="E230" s="142" t="str">
        <f t="shared" si="21"/>
        <v>Кепки</v>
      </c>
      <c r="F230" s="133" t="s">
        <v>2321</v>
      </c>
      <c r="G230" s="134" t="s">
        <v>2318</v>
      </c>
      <c r="H230" s="135" t="s">
        <v>431</v>
      </c>
      <c r="I230" s="136">
        <v>954.29</v>
      </c>
      <c r="J230" s="137">
        <v>5</v>
      </c>
      <c r="K230" s="138" t="s">
        <v>2205</v>
      </c>
      <c r="M230" s="140">
        <v>5</v>
      </c>
    </row>
    <row r="231" spans="1:13" x14ac:dyDescent="0.25">
      <c r="A231" s="96" t="str">
        <f t="shared" si="17"/>
        <v>25540BH EDFORD</v>
      </c>
      <c r="B231" s="141" t="str">
        <f t="shared" si="18"/>
        <v>25540BH</v>
      </c>
      <c r="C231" s="141" t="str">
        <f t="shared" si="19"/>
        <v>EDFORD</v>
      </c>
      <c r="D231" s="141" t="str">
        <f t="shared" si="20"/>
        <v>Кепка</v>
      </c>
      <c r="E231" s="142" t="str">
        <f t="shared" si="21"/>
        <v>Кепки</v>
      </c>
      <c r="F231" s="133" t="s">
        <v>2322</v>
      </c>
      <c r="G231" s="134" t="s">
        <v>2323</v>
      </c>
      <c r="H231" s="135" t="s">
        <v>436</v>
      </c>
      <c r="I231" s="136">
        <v>954.3</v>
      </c>
      <c r="J231" s="137">
        <v>2</v>
      </c>
      <c r="K231" s="138" t="s">
        <v>2174</v>
      </c>
      <c r="M231" s="140">
        <v>2</v>
      </c>
    </row>
    <row r="232" spans="1:13" x14ac:dyDescent="0.25">
      <c r="A232" s="96" t="str">
        <f t="shared" si="17"/>
        <v>25540BH EDFORD</v>
      </c>
      <c r="B232" s="141" t="str">
        <f t="shared" si="18"/>
        <v>25540BH</v>
      </c>
      <c r="C232" s="141" t="str">
        <f t="shared" si="19"/>
        <v>EDFORD</v>
      </c>
      <c r="D232" s="141" t="str">
        <f t="shared" si="20"/>
        <v>Кепка</v>
      </c>
      <c r="E232" s="142" t="str">
        <f t="shared" si="21"/>
        <v>Кепки</v>
      </c>
      <c r="F232" s="133" t="s">
        <v>2324</v>
      </c>
      <c r="G232" s="134" t="s">
        <v>2323</v>
      </c>
      <c r="H232" s="135" t="s">
        <v>433</v>
      </c>
      <c r="I232" s="136">
        <v>954.29</v>
      </c>
      <c r="J232" s="137">
        <v>5</v>
      </c>
      <c r="K232" s="138" t="s">
        <v>2205</v>
      </c>
      <c r="M232" s="140">
        <v>5</v>
      </c>
    </row>
    <row r="233" spans="1:13" x14ac:dyDescent="0.25">
      <c r="A233" s="96" t="str">
        <f t="shared" si="17"/>
        <v>25540BH EDFORD</v>
      </c>
      <c r="B233" s="141" t="str">
        <f t="shared" si="18"/>
        <v>25540BH</v>
      </c>
      <c r="C233" s="141" t="str">
        <f t="shared" si="19"/>
        <v>EDFORD</v>
      </c>
      <c r="D233" s="141" t="str">
        <f t="shared" si="20"/>
        <v>Кепка</v>
      </c>
      <c r="E233" s="142" t="str">
        <f t="shared" si="21"/>
        <v>Кепки</v>
      </c>
      <c r="F233" s="133" t="s">
        <v>2325</v>
      </c>
      <c r="G233" s="134" t="s">
        <v>2323</v>
      </c>
      <c r="H233" s="135" t="s">
        <v>434</v>
      </c>
      <c r="I233" s="136">
        <v>954.29</v>
      </c>
      <c r="J233" s="137">
        <v>6</v>
      </c>
      <c r="K233" s="138" t="s">
        <v>2176</v>
      </c>
      <c r="M233" s="140">
        <v>6</v>
      </c>
    </row>
    <row r="234" spans="1:13" x14ac:dyDescent="0.25">
      <c r="A234" s="96" t="str">
        <f t="shared" si="17"/>
        <v>25540BH EDFORD</v>
      </c>
      <c r="B234" s="141" t="str">
        <f t="shared" si="18"/>
        <v>25540BH</v>
      </c>
      <c r="C234" s="141" t="str">
        <f t="shared" si="19"/>
        <v>EDFORD</v>
      </c>
      <c r="D234" s="141" t="str">
        <f t="shared" si="20"/>
        <v>Кепка</v>
      </c>
      <c r="E234" s="142" t="str">
        <f t="shared" si="21"/>
        <v>Кепки</v>
      </c>
      <c r="F234" s="133" t="s">
        <v>2326</v>
      </c>
      <c r="G234" s="134" t="s">
        <v>2323</v>
      </c>
      <c r="H234" s="135" t="s">
        <v>431</v>
      </c>
      <c r="I234" s="136">
        <v>954.29</v>
      </c>
      <c r="J234" s="137">
        <v>5</v>
      </c>
      <c r="K234" s="138" t="s">
        <v>2205</v>
      </c>
      <c r="M234" s="140">
        <v>5</v>
      </c>
    </row>
    <row r="235" spans="1:13" x14ac:dyDescent="0.25">
      <c r="A235" s="96" t="str">
        <f t="shared" si="17"/>
        <v>25545BH DUNCAN</v>
      </c>
      <c r="B235" s="141" t="str">
        <f t="shared" si="18"/>
        <v>25545BH</v>
      </c>
      <c r="C235" s="141" t="str">
        <f t="shared" si="19"/>
        <v>DUNCAN</v>
      </c>
      <c r="D235" s="141" t="str">
        <f t="shared" si="20"/>
        <v>Кепка</v>
      </c>
      <c r="E235" s="142" t="str">
        <f t="shared" si="21"/>
        <v>Кепки</v>
      </c>
      <c r="F235" s="133" t="s">
        <v>2327</v>
      </c>
      <c r="G235" s="134" t="s">
        <v>2328</v>
      </c>
      <c r="H235" s="135" t="s">
        <v>434</v>
      </c>
      <c r="I235" s="136" t="s">
        <v>2329</v>
      </c>
      <c r="J235" s="137">
        <v>1</v>
      </c>
      <c r="K235" s="138" t="s">
        <v>2329</v>
      </c>
      <c r="M235" s="140">
        <v>1</v>
      </c>
    </row>
    <row r="236" spans="1:13" x14ac:dyDescent="0.25">
      <c r="A236" s="96" t="str">
        <f t="shared" si="17"/>
        <v>25545BH DUNCAN</v>
      </c>
      <c r="B236" s="141" t="str">
        <f t="shared" si="18"/>
        <v>25545BH</v>
      </c>
      <c r="C236" s="141" t="str">
        <f t="shared" si="19"/>
        <v>DUNCAN</v>
      </c>
      <c r="D236" s="141" t="str">
        <f t="shared" si="20"/>
        <v>Кепка</v>
      </c>
      <c r="E236" s="142" t="str">
        <f t="shared" si="21"/>
        <v>Кепки</v>
      </c>
      <c r="F236" s="133" t="s">
        <v>2330</v>
      </c>
      <c r="G236" s="134" t="s">
        <v>2331</v>
      </c>
      <c r="H236" s="135" t="s">
        <v>433</v>
      </c>
      <c r="I236" s="136" t="s">
        <v>2332</v>
      </c>
      <c r="J236" s="137">
        <v>3</v>
      </c>
      <c r="K236" s="138" t="s">
        <v>2333</v>
      </c>
      <c r="M236" s="140">
        <v>3</v>
      </c>
    </row>
    <row r="237" spans="1:13" x14ac:dyDescent="0.25">
      <c r="A237" s="96" t="str">
        <f t="shared" si="17"/>
        <v>25545BH DUNCAN</v>
      </c>
      <c r="B237" s="141" t="str">
        <f t="shared" si="18"/>
        <v>25545BH</v>
      </c>
      <c r="C237" s="141" t="str">
        <f t="shared" si="19"/>
        <v>DUNCAN</v>
      </c>
      <c r="D237" s="141" t="str">
        <f t="shared" si="20"/>
        <v>Кепка</v>
      </c>
      <c r="E237" s="142" t="str">
        <f t="shared" si="21"/>
        <v>Кепки</v>
      </c>
      <c r="F237" s="133" t="s">
        <v>2334</v>
      </c>
      <c r="G237" s="134" t="s">
        <v>2331</v>
      </c>
      <c r="H237" s="135" t="s">
        <v>434</v>
      </c>
      <c r="I237" s="136" t="s">
        <v>2332</v>
      </c>
      <c r="J237" s="137">
        <v>2</v>
      </c>
      <c r="K237" s="138" t="s">
        <v>2336</v>
      </c>
      <c r="M237" s="140">
        <v>2</v>
      </c>
    </row>
    <row r="238" spans="1:13" x14ac:dyDescent="0.25">
      <c r="A238" s="96" t="str">
        <f t="shared" si="17"/>
        <v>25545BH DUNCAN</v>
      </c>
      <c r="B238" s="141" t="str">
        <f t="shared" si="18"/>
        <v>25545BH</v>
      </c>
      <c r="C238" s="141" t="str">
        <f t="shared" si="19"/>
        <v>DUNCAN</v>
      </c>
      <c r="D238" s="141" t="str">
        <f t="shared" si="20"/>
        <v>Кепка</v>
      </c>
      <c r="E238" s="142" t="str">
        <f t="shared" si="21"/>
        <v>Кепки</v>
      </c>
      <c r="F238" s="133" t="s">
        <v>2335</v>
      </c>
      <c r="G238" s="134" t="s">
        <v>2331</v>
      </c>
      <c r="H238" s="135" t="s">
        <v>431</v>
      </c>
      <c r="I238" s="136" t="s">
        <v>2332</v>
      </c>
      <c r="J238" s="137">
        <v>2</v>
      </c>
      <c r="K238" s="138" t="s">
        <v>2336</v>
      </c>
      <c r="M238" s="140">
        <v>2</v>
      </c>
    </row>
    <row r="239" spans="1:13" x14ac:dyDescent="0.25">
      <c r="A239" s="96" t="str">
        <f t="shared" si="17"/>
        <v>25545BH DUNCAN</v>
      </c>
      <c r="B239" s="141" t="str">
        <f t="shared" si="18"/>
        <v>25545BH</v>
      </c>
      <c r="C239" s="141" t="str">
        <f t="shared" si="19"/>
        <v>DUNCAN</v>
      </c>
      <c r="D239" s="141" t="str">
        <f t="shared" si="20"/>
        <v>Кепка</v>
      </c>
      <c r="E239" s="142" t="str">
        <f t="shared" si="21"/>
        <v>Кепки</v>
      </c>
      <c r="F239" s="133" t="s">
        <v>2337</v>
      </c>
      <c r="G239" s="134" t="s">
        <v>2338</v>
      </c>
      <c r="H239" s="135" t="s">
        <v>433</v>
      </c>
      <c r="I239" s="136" t="s">
        <v>2332</v>
      </c>
      <c r="J239" s="137">
        <v>8</v>
      </c>
      <c r="K239" s="138" t="s">
        <v>3490</v>
      </c>
      <c r="M239" s="140">
        <v>8</v>
      </c>
    </row>
    <row r="240" spans="1:13" x14ac:dyDescent="0.25">
      <c r="A240" s="96" t="str">
        <f t="shared" si="17"/>
        <v>25545BH DUNCAN</v>
      </c>
      <c r="B240" s="141" t="str">
        <f t="shared" si="18"/>
        <v>25545BH</v>
      </c>
      <c r="C240" s="141" t="str">
        <f t="shared" si="19"/>
        <v>DUNCAN</v>
      </c>
      <c r="D240" s="141" t="str">
        <f t="shared" si="20"/>
        <v>Кепка</v>
      </c>
      <c r="E240" s="142" t="str">
        <f t="shared" si="21"/>
        <v>Кепки</v>
      </c>
      <c r="F240" s="133" t="s">
        <v>2339</v>
      </c>
      <c r="G240" s="134" t="s">
        <v>2338</v>
      </c>
      <c r="H240" s="135" t="s">
        <v>434</v>
      </c>
      <c r="I240" s="136" t="s">
        <v>2332</v>
      </c>
      <c r="J240" s="137">
        <v>12</v>
      </c>
      <c r="K240" s="138" t="s">
        <v>3491</v>
      </c>
      <c r="M240" s="140">
        <v>12</v>
      </c>
    </row>
    <row r="241" spans="1:13" x14ac:dyDescent="0.25">
      <c r="A241" s="96" t="str">
        <f t="shared" si="17"/>
        <v>25545BH DUNCAN</v>
      </c>
      <c r="B241" s="141" t="str">
        <f t="shared" si="18"/>
        <v>25545BH</v>
      </c>
      <c r="C241" s="141" t="str">
        <f t="shared" si="19"/>
        <v>DUNCAN</v>
      </c>
      <c r="D241" s="141" t="str">
        <f t="shared" si="20"/>
        <v>Кепка</v>
      </c>
      <c r="E241" s="142" t="str">
        <f t="shared" si="21"/>
        <v>Кепки</v>
      </c>
      <c r="F241" s="133" t="s">
        <v>2340</v>
      </c>
      <c r="G241" s="134" t="s">
        <v>2338</v>
      </c>
      <c r="H241" s="135" t="s">
        <v>431</v>
      </c>
      <c r="I241" s="136" t="s">
        <v>2332</v>
      </c>
      <c r="J241" s="137">
        <v>5</v>
      </c>
      <c r="K241" s="138" t="s">
        <v>3492</v>
      </c>
      <c r="M241" s="140">
        <v>5</v>
      </c>
    </row>
    <row r="242" spans="1:13" x14ac:dyDescent="0.25">
      <c r="A242" s="96" t="str">
        <f t="shared" si="17"/>
        <v>25546BH BRENAN</v>
      </c>
      <c r="B242" s="141" t="str">
        <f t="shared" si="18"/>
        <v>25546BH</v>
      </c>
      <c r="C242" s="141" t="str">
        <f t="shared" si="19"/>
        <v>BRENAN</v>
      </c>
      <c r="D242" s="141" t="str">
        <f t="shared" si="20"/>
        <v>Кепка</v>
      </c>
      <c r="E242" s="142" t="str">
        <f t="shared" si="21"/>
        <v>Кепки</v>
      </c>
      <c r="F242" s="133" t="s">
        <v>2341</v>
      </c>
      <c r="G242" s="134" t="s">
        <v>2342</v>
      </c>
      <c r="H242" s="135" t="s">
        <v>433</v>
      </c>
      <c r="I242" s="136" t="s">
        <v>2332</v>
      </c>
      <c r="J242" s="137">
        <v>8</v>
      </c>
      <c r="K242" s="138" t="s">
        <v>3490</v>
      </c>
      <c r="M242" s="140">
        <v>8</v>
      </c>
    </row>
    <row r="243" spans="1:13" x14ac:dyDescent="0.25">
      <c r="A243" s="96" t="str">
        <f t="shared" si="17"/>
        <v>25546BH BRENAN</v>
      </c>
      <c r="B243" s="141" t="str">
        <f t="shared" si="18"/>
        <v>25546BH</v>
      </c>
      <c r="C243" s="141" t="str">
        <f t="shared" si="19"/>
        <v>BRENAN</v>
      </c>
      <c r="D243" s="141" t="str">
        <f t="shared" si="20"/>
        <v>Кепка</v>
      </c>
      <c r="E243" s="142" t="str">
        <f t="shared" si="21"/>
        <v>Кепки</v>
      </c>
      <c r="F243" s="133" t="s">
        <v>2343</v>
      </c>
      <c r="G243" s="134" t="s">
        <v>2342</v>
      </c>
      <c r="H243" s="135" t="s">
        <v>434</v>
      </c>
      <c r="I243" s="136" t="s">
        <v>2344</v>
      </c>
      <c r="J243" s="137">
        <v>14</v>
      </c>
      <c r="K243" s="138" t="s">
        <v>3493</v>
      </c>
      <c r="M243" s="140">
        <v>14</v>
      </c>
    </row>
    <row r="244" spans="1:13" x14ac:dyDescent="0.25">
      <c r="A244" s="96" t="str">
        <f t="shared" si="17"/>
        <v>25546BH BRENAN</v>
      </c>
      <c r="B244" s="141" t="str">
        <f t="shared" si="18"/>
        <v>25546BH</v>
      </c>
      <c r="C244" s="141" t="str">
        <f t="shared" si="19"/>
        <v>BRENAN</v>
      </c>
      <c r="D244" s="141" t="str">
        <f t="shared" si="20"/>
        <v>Кепка</v>
      </c>
      <c r="E244" s="142" t="str">
        <f t="shared" si="21"/>
        <v>Кепки</v>
      </c>
      <c r="F244" s="133" t="s">
        <v>2345</v>
      </c>
      <c r="G244" s="134" t="s">
        <v>2342</v>
      </c>
      <c r="H244" s="135" t="s">
        <v>431</v>
      </c>
      <c r="I244" s="136" t="s">
        <v>2332</v>
      </c>
      <c r="J244" s="137">
        <v>5</v>
      </c>
      <c r="K244" s="138" t="s">
        <v>3492</v>
      </c>
      <c r="M244" s="140">
        <v>5</v>
      </c>
    </row>
    <row r="245" spans="1:13" x14ac:dyDescent="0.25">
      <c r="A245" s="96" t="str">
        <f t="shared" si="17"/>
        <v>25547BH BECKER</v>
      </c>
      <c r="B245" s="141" t="str">
        <f t="shared" si="18"/>
        <v>25547BH</v>
      </c>
      <c r="C245" s="141" t="str">
        <f t="shared" si="19"/>
        <v>BECKER</v>
      </c>
      <c r="D245" s="141" t="str">
        <f t="shared" si="20"/>
        <v>Кепка</v>
      </c>
      <c r="E245" s="142" t="str">
        <f t="shared" si="21"/>
        <v>Кепки</v>
      </c>
      <c r="F245" s="133" t="s">
        <v>2346</v>
      </c>
      <c r="G245" s="134" t="s">
        <v>2347</v>
      </c>
      <c r="H245" s="135" t="s">
        <v>433</v>
      </c>
      <c r="I245" s="136" t="s">
        <v>2348</v>
      </c>
      <c r="J245" s="137">
        <v>6</v>
      </c>
      <c r="K245" s="138" t="s">
        <v>3494</v>
      </c>
      <c r="M245" s="140">
        <v>6</v>
      </c>
    </row>
    <row r="246" spans="1:13" x14ac:dyDescent="0.25">
      <c r="A246" s="96" t="str">
        <f t="shared" si="17"/>
        <v>25547BH BECKER</v>
      </c>
      <c r="B246" s="141" t="str">
        <f t="shared" si="18"/>
        <v>25547BH</v>
      </c>
      <c r="C246" s="141" t="str">
        <f t="shared" si="19"/>
        <v>BECKER</v>
      </c>
      <c r="D246" s="141" t="str">
        <f t="shared" si="20"/>
        <v>Кепка</v>
      </c>
      <c r="E246" s="142" t="str">
        <f t="shared" si="21"/>
        <v>Кепки</v>
      </c>
      <c r="F246" s="133" t="s">
        <v>2349</v>
      </c>
      <c r="G246" s="134" t="s">
        <v>2347</v>
      </c>
      <c r="H246" s="135" t="s">
        <v>434</v>
      </c>
      <c r="I246" s="136" t="s">
        <v>2348</v>
      </c>
      <c r="J246" s="137">
        <v>8</v>
      </c>
      <c r="K246" s="138" t="s">
        <v>3495</v>
      </c>
      <c r="M246" s="140">
        <v>8</v>
      </c>
    </row>
    <row r="247" spans="1:13" x14ac:dyDescent="0.25">
      <c r="A247" s="96" t="str">
        <f t="shared" si="17"/>
        <v>25547BH BECKER</v>
      </c>
      <c r="B247" s="141" t="str">
        <f t="shared" si="18"/>
        <v>25547BH</v>
      </c>
      <c r="C247" s="141" t="str">
        <f t="shared" si="19"/>
        <v>BECKER</v>
      </c>
      <c r="D247" s="141" t="str">
        <f t="shared" si="20"/>
        <v>Кепка</v>
      </c>
      <c r="E247" s="142" t="str">
        <f t="shared" si="21"/>
        <v>Кепки</v>
      </c>
      <c r="F247" s="133" t="s">
        <v>2350</v>
      </c>
      <c r="G247" s="134" t="s">
        <v>2347</v>
      </c>
      <c r="H247" s="135" t="s">
        <v>431</v>
      </c>
      <c r="I247" s="136" t="s">
        <v>2348</v>
      </c>
      <c r="J247" s="137">
        <v>3</v>
      </c>
      <c r="K247" s="138" t="s">
        <v>2351</v>
      </c>
      <c r="M247" s="140">
        <v>3</v>
      </c>
    </row>
    <row r="248" spans="1:13" x14ac:dyDescent="0.25">
      <c r="A248" s="96" t="str">
        <f t="shared" si="17"/>
        <v>25547BH BECKER</v>
      </c>
      <c r="B248" s="141" t="str">
        <f t="shared" si="18"/>
        <v>25547BH</v>
      </c>
      <c r="C248" s="141" t="str">
        <f t="shared" si="19"/>
        <v>BECKER</v>
      </c>
      <c r="D248" s="141" t="str">
        <f t="shared" si="20"/>
        <v>Кепка</v>
      </c>
      <c r="E248" s="142" t="str">
        <f t="shared" si="21"/>
        <v>Кепки</v>
      </c>
      <c r="F248" s="133" t="s">
        <v>2352</v>
      </c>
      <c r="G248" s="134" t="s">
        <v>2353</v>
      </c>
      <c r="H248" s="135" t="s">
        <v>433</v>
      </c>
      <c r="I248" s="136" t="s">
        <v>2348</v>
      </c>
      <c r="J248" s="137">
        <v>1</v>
      </c>
      <c r="K248" s="138" t="s">
        <v>2348</v>
      </c>
      <c r="M248" s="140">
        <v>1</v>
      </c>
    </row>
    <row r="249" spans="1:13" x14ac:dyDescent="0.25">
      <c r="A249" s="96" t="str">
        <f t="shared" si="17"/>
        <v>25547BH BECKER</v>
      </c>
      <c r="B249" s="141" t="str">
        <f t="shared" si="18"/>
        <v>25547BH</v>
      </c>
      <c r="C249" s="141" t="str">
        <f t="shared" si="19"/>
        <v>BECKER</v>
      </c>
      <c r="D249" s="141" t="str">
        <f t="shared" si="20"/>
        <v>Кепка</v>
      </c>
      <c r="E249" s="142" t="str">
        <f t="shared" si="21"/>
        <v>Кепки</v>
      </c>
      <c r="F249" s="133" t="s">
        <v>2354</v>
      </c>
      <c r="G249" s="134" t="s">
        <v>2353</v>
      </c>
      <c r="H249" s="135" t="s">
        <v>434</v>
      </c>
      <c r="I249" s="136" t="s">
        <v>2355</v>
      </c>
      <c r="J249" s="137">
        <v>2</v>
      </c>
      <c r="K249" s="138" t="s">
        <v>2356</v>
      </c>
      <c r="M249" s="140">
        <v>2</v>
      </c>
    </row>
    <row r="250" spans="1:13" x14ac:dyDescent="0.25">
      <c r="A250" s="96" t="str">
        <f t="shared" si="17"/>
        <v>25548BH FINNEGAN</v>
      </c>
      <c r="B250" s="141" t="str">
        <f t="shared" si="18"/>
        <v>25548BH</v>
      </c>
      <c r="C250" s="141" t="str">
        <f t="shared" si="19"/>
        <v>FINNEGAN</v>
      </c>
      <c r="D250" s="141" t="str">
        <f t="shared" si="20"/>
        <v>Кепка</v>
      </c>
      <c r="E250" s="142" t="str">
        <f t="shared" si="21"/>
        <v>Кепки</v>
      </c>
      <c r="F250" s="133" t="s">
        <v>2357</v>
      </c>
      <c r="G250" s="134" t="s">
        <v>2358</v>
      </c>
      <c r="H250" s="135" t="s">
        <v>433</v>
      </c>
      <c r="I250" s="136" t="s">
        <v>2359</v>
      </c>
      <c r="J250" s="137">
        <v>5</v>
      </c>
      <c r="K250" s="138" t="s">
        <v>2363</v>
      </c>
      <c r="M250" s="140">
        <v>5</v>
      </c>
    </row>
    <row r="251" spans="1:13" x14ac:dyDescent="0.25">
      <c r="A251" s="96" t="str">
        <f t="shared" si="17"/>
        <v>25548BH FINNEGAN</v>
      </c>
      <c r="B251" s="141" t="str">
        <f t="shared" si="18"/>
        <v>25548BH</v>
      </c>
      <c r="C251" s="141" t="str">
        <f t="shared" si="19"/>
        <v>FINNEGAN</v>
      </c>
      <c r="D251" s="141" t="str">
        <f t="shared" si="20"/>
        <v>Кепка</v>
      </c>
      <c r="E251" s="142" t="str">
        <f t="shared" si="21"/>
        <v>Кепки</v>
      </c>
      <c r="F251" s="133" t="s">
        <v>2360</v>
      </c>
      <c r="G251" s="134" t="s">
        <v>2358</v>
      </c>
      <c r="H251" s="135" t="s">
        <v>434</v>
      </c>
      <c r="I251" s="136" t="s">
        <v>2361</v>
      </c>
      <c r="J251" s="137">
        <v>9</v>
      </c>
      <c r="K251" s="138" t="s">
        <v>3496</v>
      </c>
      <c r="M251" s="140">
        <v>9</v>
      </c>
    </row>
    <row r="252" spans="1:13" x14ac:dyDescent="0.25">
      <c r="A252" s="96" t="str">
        <f t="shared" si="17"/>
        <v>25548BH FINNEGAN</v>
      </c>
      <c r="B252" s="141" t="str">
        <f t="shared" si="18"/>
        <v>25548BH</v>
      </c>
      <c r="C252" s="141" t="str">
        <f t="shared" si="19"/>
        <v>FINNEGAN</v>
      </c>
      <c r="D252" s="141" t="str">
        <f t="shared" si="20"/>
        <v>Кепка</v>
      </c>
      <c r="E252" s="142" t="str">
        <f t="shared" si="21"/>
        <v>Кепки</v>
      </c>
      <c r="F252" s="133" t="s">
        <v>2362</v>
      </c>
      <c r="G252" s="134" t="s">
        <v>2358</v>
      </c>
      <c r="H252" s="135" t="s">
        <v>431</v>
      </c>
      <c r="I252" s="136" t="s">
        <v>2359</v>
      </c>
      <c r="J252" s="137">
        <v>4</v>
      </c>
      <c r="K252" s="138" t="s">
        <v>3497</v>
      </c>
      <c r="M252" s="140">
        <v>4</v>
      </c>
    </row>
    <row r="253" spans="1:13" x14ac:dyDescent="0.25">
      <c r="A253" s="96" t="str">
        <f t="shared" si="17"/>
        <v>25548BH FINNEGAN</v>
      </c>
      <c r="B253" s="141" t="str">
        <f t="shared" si="18"/>
        <v>25548BH</v>
      </c>
      <c r="C253" s="141" t="str">
        <f t="shared" si="19"/>
        <v>FINNEGAN</v>
      </c>
      <c r="D253" s="141" t="str">
        <f t="shared" si="20"/>
        <v>Кепка</v>
      </c>
      <c r="E253" s="142" t="str">
        <f t="shared" si="21"/>
        <v>Кепки</v>
      </c>
      <c r="F253" s="133" t="s">
        <v>2364</v>
      </c>
      <c r="G253" s="134" t="s">
        <v>2365</v>
      </c>
      <c r="H253" s="135" t="s">
        <v>433</v>
      </c>
      <c r="I253" s="136" t="s">
        <v>2359</v>
      </c>
      <c r="J253" s="137">
        <v>8</v>
      </c>
      <c r="K253" s="138" t="s">
        <v>3498</v>
      </c>
      <c r="M253" s="140">
        <v>8</v>
      </c>
    </row>
    <row r="254" spans="1:13" x14ac:dyDescent="0.25">
      <c r="A254" s="96" t="str">
        <f t="shared" si="17"/>
        <v>25548BH FINNEGAN</v>
      </c>
      <c r="B254" s="141" t="str">
        <f t="shared" si="18"/>
        <v>25548BH</v>
      </c>
      <c r="C254" s="141" t="str">
        <f t="shared" si="19"/>
        <v>FINNEGAN</v>
      </c>
      <c r="D254" s="141" t="str">
        <f t="shared" si="20"/>
        <v>Кепка</v>
      </c>
      <c r="E254" s="142" t="str">
        <f t="shared" si="21"/>
        <v>Кепки</v>
      </c>
      <c r="F254" s="133" t="s">
        <v>2366</v>
      </c>
      <c r="G254" s="134" t="s">
        <v>2365</v>
      </c>
      <c r="H254" s="135" t="s">
        <v>434</v>
      </c>
      <c r="I254" s="136" t="s">
        <v>2359</v>
      </c>
      <c r="J254" s="137">
        <v>13</v>
      </c>
      <c r="K254" s="138" t="s">
        <v>3499</v>
      </c>
      <c r="M254" s="140">
        <v>13</v>
      </c>
    </row>
    <row r="255" spans="1:13" x14ac:dyDescent="0.25">
      <c r="A255" s="96" t="str">
        <f t="shared" si="17"/>
        <v>25548BH FINNEGAN</v>
      </c>
      <c r="B255" s="141" t="str">
        <f t="shared" si="18"/>
        <v>25548BH</v>
      </c>
      <c r="C255" s="141" t="str">
        <f t="shared" si="19"/>
        <v>FINNEGAN</v>
      </c>
      <c r="D255" s="141" t="str">
        <f t="shared" si="20"/>
        <v>Кепка</v>
      </c>
      <c r="E255" s="142" t="str">
        <f t="shared" si="21"/>
        <v>Кепки</v>
      </c>
      <c r="F255" s="133" t="s">
        <v>2367</v>
      </c>
      <c r="G255" s="134" t="s">
        <v>2365</v>
      </c>
      <c r="H255" s="135" t="s">
        <v>431</v>
      </c>
      <c r="I255" s="136" t="s">
        <v>2359</v>
      </c>
      <c r="J255" s="137">
        <v>4</v>
      </c>
      <c r="K255" s="138" t="s">
        <v>3497</v>
      </c>
      <c r="M255" s="140">
        <v>4</v>
      </c>
    </row>
    <row r="256" spans="1:13" x14ac:dyDescent="0.25">
      <c r="A256" s="96" t="str">
        <f t="shared" si="17"/>
        <v>25549BH MAHLER</v>
      </c>
      <c r="B256" s="141" t="str">
        <f t="shared" si="18"/>
        <v>25549BH</v>
      </c>
      <c r="C256" s="141" t="str">
        <f t="shared" si="19"/>
        <v>MAHLER</v>
      </c>
      <c r="D256" s="141" t="str">
        <f t="shared" si="20"/>
        <v>Кепка</v>
      </c>
      <c r="E256" s="142" t="str">
        <f t="shared" si="21"/>
        <v>Кепки</v>
      </c>
      <c r="F256" s="133" t="s">
        <v>2368</v>
      </c>
      <c r="G256" s="134" t="s">
        <v>2369</v>
      </c>
      <c r="H256" s="135" t="s">
        <v>433</v>
      </c>
      <c r="I256" s="136" t="s">
        <v>2348</v>
      </c>
      <c r="J256" s="137">
        <v>3</v>
      </c>
      <c r="K256" s="138" t="s">
        <v>2351</v>
      </c>
      <c r="M256" s="140">
        <v>3</v>
      </c>
    </row>
    <row r="257" spans="1:13" x14ac:dyDescent="0.25">
      <c r="A257" s="96" t="str">
        <f t="shared" si="17"/>
        <v>25549BH MAHLER</v>
      </c>
      <c r="B257" s="141" t="str">
        <f t="shared" si="18"/>
        <v>25549BH</v>
      </c>
      <c r="C257" s="141" t="str">
        <f t="shared" si="19"/>
        <v>MAHLER</v>
      </c>
      <c r="D257" s="141" t="str">
        <f t="shared" si="20"/>
        <v>Кепка</v>
      </c>
      <c r="E257" s="142" t="str">
        <f t="shared" si="21"/>
        <v>Кепки</v>
      </c>
      <c r="F257" s="133" t="s">
        <v>2371</v>
      </c>
      <c r="G257" s="134" t="s">
        <v>2369</v>
      </c>
      <c r="H257" s="135" t="s">
        <v>434</v>
      </c>
      <c r="I257" s="136" t="s">
        <v>2348</v>
      </c>
      <c r="J257" s="137">
        <v>4</v>
      </c>
      <c r="K257" s="138" t="s">
        <v>2370</v>
      </c>
      <c r="M257" s="140">
        <v>4</v>
      </c>
    </row>
    <row r="258" spans="1:13" x14ac:dyDescent="0.25">
      <c r="A258" s="96" t="str">
        <f t="shared" si="17"/>
        <v>25549BH MAHLER</v>
      </c>
      <c r="B258" s="141" t="str">
        <f t="shared" si="18"/>
        <v>25549BH</v>
      </c>
      <c r="C258" s="141" t="str">
        <f t="shared" si="19"/>
        <v>MAHLER</v>
      </c>
      <c r="D258" s="141" t="str">
        <f t="shared" si="20"/>
        <v>Кепка</v>
      </c>
      <c r="E258" s="142" t="str">
        <f t="shared" si="21"/>
        <v>Кепки</v>
      </c>
      <c r="F258" s="133" t="s">
        <v>2372</v>
      </c>
      <c r="G258" s="134" t="s">
        <v>2369</v>
      </c>
      <c r="H258" s="135" t="s">
        <v>431</v>
      </c>
      <c r="I258" s="136" t="s">
        <v>2348</v>
      </c>
      <c r="J258" s="137">
        <v>2</v>
      </c>
      <c r="K258" s="138" t="s">
        <v>2373</v>
      </c>
      <c r="M258" s="140">
        <v>2</v>
      </c>
    </row>
    <row r="259" spans="1:13" x14ac:dyDescent="0.25">
      <c r="A259" s="96" t="str">
        <f t="shared" ref="A259:A322" si="22">B259&amp;" "&amp;C259</f>
        <v>25550BH DERIN</v>
      </c>
      <c r="B259" s="141" t="str">
        <f t="shared" ref="B259:B322" si="23">_xlfn.LET(_xlpm.START,FIND("арт. ",G259)+5,_xlpm.END,FIND(" ",G259,_xlpm.START),_xlpm.Result,TRIM(MID(G259,_xlpm.START,_xlpm.END-_xlpm.START)),IFERROR(VALUE(_xlpm.Result),_xlpm.Result))</f>
        <v>25550BH</v>
      </c>
      <c r="C259" s="141" t="str">
        <f t="shared" ref="C259:C322" si="24">_xlfn.LET(_xlpm.START,FIND("арт. ",G259)+13,_xlpm.END,FIND("(",G259),TRIM(MID(G259,_xlpm.START,_xlpm.END-_xlpm.START)))</f>
        <v>DERIN</v>
      </c>
      <c r="D259" s="141" t="str">
        <f t="shared" ref="D259:D322" si="25">_xlfn.LET(_xlpm.START,1,_xlpm.END,FIND(MID($R$1,1,1),G259),TRIM(MID(G259,_xlpm.START,_xlpm.END-_xlpm.START)))</f>
        <v>Кепка</v>
      </c>
      <c r="E259" s="142" t="str">
        <f t="shared" ref="E259:E322" si="26">VLOOKUP(D259,N:O,2,0)</f>
        <v>Кепки</v>
      </c>
      <c r="F259" s="133" t="s">
        <v>3500</v>
      </c>
      <c r="G259" s="134" t="s">
        <v>3501</v>
      </c>
      <c r="H259" s="135" t="s">
        <v>434</v>
      </c>
      <c r="I259" s="136" t="s">
        <v>3502</v>
      </c>
      <c r="J259" s="137">
        <v>1</v>
      </c>
      <c r="K259" s="138" t="s">
        <v>3502</v>
      </c>
      <c r="M259" s="140">
        <v>1</v>
      </c>
    </row>
    <row r="260" spans="1:13" x14ac:dyDescent="0.25">
      <c r="A260" s="96" t="str">
        <f t="shared" si="22"/>
        <v>25551BH FOSTER</v>
      </c>
      <c r="B260" s="141" t="str">
        <f t="shared" si="23"/>
        <v>25551BH</v>
      </c>
      <c r="C260" s="141" t="str">
        <f t="shared" si="24"/>
        <v>FOSTER</v>
      </c>
      <c r="D260" s="141" t="str">
        <f t="shared" si="25"/>
        <v>Кепка</v>
      </c>
      <c r="E260" s="142" t="str">
        <f t="shared" si="26"/>
        <v>Кепки</v>
      </c>
      <c r="F260" s="133" t="s">
        <v>3503</v>
      </c>
      <c r="G260" s="134" t="s">
        <v>3504</v>
      </c>
      <c r="H260" s="135" t="s">
        <v>434</v>
      </c>
      <c r="I260" s="136" t="s">
        <v>3505</v>
      </c>
      <c r="J260" s="137">
        <v>1</v>
      </c>
      <c r="K260" s="138" t="s">
        <v>3505</v>
      </c>
      <c r="M260" s="140">
        <v>1</v>
      </c>
    </row>
    <row r="261" spans="1:13" x14ac:dyDescent="0.25">
      <c r="A261" s="96" t="str">
        <f t="shared" si="22"/>
        <v>25552BH CLAUD</v>
      </c>
      <c r="B261" s="141" t="str">
        <f t="shared" si="23"/>
        <v>25552BH</v>
      </c>
      <c r="C261" s="141" t="str">
        <f t="shared" si="24"/>
        <v>CLAUD</v>
      </c>
      <c r="D261" s="141" t="str">
        <f t="shared" si="25"/>
        <v>Кепка</v>
      </c>
      <c r="E261" s="142" t="str">
        <f t="shared" si="26"/>
        <v>Кепки</v>
      </c>
      <c r="F261" s="133" t="s">
        <v>3506</v>
      </c>
      <c r="G261" s="134" t="s">
        <v>3507</v>
      </c>
      <c r="H261" s="135" t="s">
        <v>434</v>
      </c>
      <c r="I261" s="136" t="s">
        <v>3508</v>
      </c>
      <c r="J261" s="137">
        <v>1</v>
      </c>
      <c r="K261" s="138" t="s">
        <v>3508</v>
      </c>
      <c r="M261" s="140">
        <v>1</v>
      </c>
    </row>
    <row r="262" spans="1:13" x14ac:dyDescent="0.25">
      <c r="A262" s="96" t="str">
        <f t="shared" si="22"/>
        <v>25553BH ABEL</v>
      </c>
      <c r="B262" s="141" t="str">
        <f t="shared" si="23"/>
        <v>25553BH</v>
      </c>
      <c r="C262" s="141" t="str">
        <f t="shared" si="24"/>
        <v>ABEL</v>
      </c>
      <c r="D262" s="141" t="str">
        <f t="shared" si="25"/>
        <v>Кепка</v>
      </c>
      <c r="E262" s="142" t="str">
        <f t="shared" si="26"/>
        <v>Кепки</v>
      </c>
      <c r="F262" s="133" t="s">
        <v>3509</v>
      </c>
      <c r="G262" s="134" t="s">
        <v>3510</v>
      </c>
      <c r="H262" s="135" t="s">
        <v>434</v>
      </c>
      <c r="I262" s="136" t="s">
        <v>3511</v>
      </c>
      <c r="J262" s="137">
        <v>1</v>
      </c>
      <c r="K262" s="138" t="s">
        <v>3512</v>
      </c>
      <c r="M262" s="140">
        <v>1</v>
      </c>
    </row>
    <row r="263" spans="1:13" x14ac:dyDescent="0.25">
      <c r="A263" s="96" t="str">
        <f t="shared" si="22"/>
        <v>25554BH LOU</v>
      </c>
      <c r="B263" s="141" t="str">
        <f t="shared" si="23"/>
        <v>25554BH</v>
      </c>
      <c r="C263" s="141" t="str">
        <f t="shared" si="24"/>
        <v>LOU</v>
      </c>
      <c r="D263" s="141" t="str">
        <f t="shared" si="25"/>
        <v>Кепка</v>
      </c>
      <c r="E263" s="142" t="str">
        <f t="shared" si="26"/>
        <v>Кепки</v>
      </c>
      <c r="F263" s="133" t="s">
        <v>3513</v>
      </c>
      <c r="G263" s="134" t="s">
        <v>3514</v>
      </c>
      <c r="H263" s="135" t="s">
        <v>434</v>
      </c>
      <c r="I263" s="136" t="s">
        <v>3515</v>
      </c>
      <c r="J263" s="137">
        <v>1</v>
      </c>
      <c r="K263" s="138" t="s">
        <v>3515</v>
      </c>
      <c r="M263" s="140">
        <v>1</v>
      </c>
    </row>
    <row r="264" spans="1:13" x14ac:dyDescent="0.25">
      <c r="A264" s="96" t="str">
        <f t="shared" si="22"/>
        <v>25555BH APOSTO</v>
      </c>
      <c r="B264" s="141" t="str">
        <f t="shared" si="23"/>
        <v>25555BH</v>
      </c>
      <c r="C264" s="141" t="str">
        <f t="shared" si="24"/>
        <v>APOSTO</v>
      </c>
      <c r="D264" s="141" t="str">
        <f t="shared" si="25"/>
        <v>Кепка</v>
      </c>
      <c r="E264" s="142" t="str">
        <f t="shared" si="26"/>
        <v>Кепки</v>
      </c>
      <c r="F264" s="133" t="s">
        <v>3516</v>
      </c>
      <c r="G264" s="134" t="s">
        <v>3517</v>
      </c>
      <c r="H264" s="135" t="s">
        <v>434</v>
      </c>
      <c r="I264" s="136" t="s">
        <v>3508</v>
      </c>
      <c r="J264" s="137">
        <v>1</v>
      </c>
      <c r="K264" s="138" t="s">
        <v>3508</v>
      </c>
      <c r="M264" s="140">
        <v>1</v>
      </c>
    </row>
    <row r="265" spans="1:13" x14ac:dyDescent="0.25">
      <c r="A265" s="96" t="str">
        <f t="shared" si="22"/>
        <v>25556BH GRIFF</v>
      </c>
      <c r="B265" s="141" t="str">
        <f t="shared" si="23"/>
        <v>25556BH</v>
      </c>
      <c r="C265" s="141" t="str">
        <f t="shared" si="24"/>
        <v>GRIFF</v>
      </c>
      <c r="D265" s="141" t="str">
        <f t="shared" si="25"/>
        <v>Кепка</v>
      </c>
      <c r="E265" s="142" t="str">
        <f t="shared" si="26"/>
        <v>Кепки</v>
      </c>
      <c r="F265" s="133" t="s">
        <v>3518</v>
      </c>
      <c r="G265" s="134" t="s">
        <v>3519</v>
      </c>
      <c r="H265" s="135" t="s">
        <v>434</v>
      </c>
      <c r="I265" s="136" t="s">
        <v>3520</v>
      </c>
      <c r="J265" s="137">
        <v>1</v>
      </c>
      <c r="K265" s="138" t="s">
        <v>3520</v>
      </c>
      <c r="M265" s="140">
        <v>1</v>
      </c>
    </row>
    <row r="266" spans="1:13" x14ac:dyDescent="0.25">
      <c r="A266" s="96" t="str">
        <f t="shared" si="22"/>
        <v>25557BH BRUNE</v>
      </c>
      <c r="B266" s="141" t="str">
        <f t="shared" si="23"/>
        <v>25557BH</v>
      </c>
      <c r="C266" s="141" t="str">
        <f t="shared" si="24"/>
        <v>BRUNE</v>
      </c>
      <c r="D266" s="141" t="str">
        <f t="shared" si="25"/>
        <v>Кепка</v>
      </c>
      <c r="E266" s="142" t="str">
        <f t="shared" si="26"/>
        <v>Кепки</v>
      </c>
      <c r="F266" s="133" t="s">
        <v>3521</v>
      </c>
      <c r="G266" s="134" t="s">
        <v>3522</v>
      </c>
      <c r="H266" s="135" t="s">
        <v>434</v>
      </c>
      <c r="I266" s="136" t="s">
        <v>3523</v>
      </c>
      <c r="J266" s="137">
        <v>1</v>
      </c>
      <c r="K266" s="138" t="s">
        <v>3523</v>
      </c>
      <c r="M266" s="140">
        <v>1</v>
      </c>
    </row>
    <row r="267" spans="1:13" x14ac:dyDescent="0.25">
      <c r="A267" s="96" t="str">
        <f t="shared" si="22"/>
        <v>25558BH FURMAN</v>
      </c>
      <c r="B267" s="141" t="str">
        <f t="shared" si="23"/>
        <v>25558BH</v>
      </c>
      <c r="C267" s="141" t="str">
        <f t="shared" si="24"/>
        <v>FURMAN</v>
      </c>
      <c r="D267" s="141" t="str">
        <f t="shared" si="25"/>
        <v>Кепка</v>
      </c>
      <c r="E267" s="142" t="str">
        <f t="shared" si="26"/>
        <v>Кепки</v>
      </c>
      <c r="F267" s="133" t="s">
        <v>3524</v>
      </c>
      <c r="G267" s="134" t="s">
        <v>3525</v>
      </c>
      <c r="H267" s="135" t="s">
        <v>434</v>
      </c>
      <c r="I267" s="136" t="s">
        <v>3526</v>
      </c>
      <c r="J267" s="137">
        <v>1</v>
      </c>
      <c r="K267" s="138" t="s">
        <v>3526</v>
      </c>
      <c r="M267" s="140">
        <v>1</v>
      </c>
    </row>
    <row r="268" spans="1:13" x14ac:dyDescent="0.25">
      <c r="A268" s="96" t="str">
        <f t="shared" si="22"/>
        <v>90058 ATER</v>
      </c>
      <c r="B268" s="141">
        <f t="shared" si="23"/>
        <v>90058</v>
      </c>
      <c r="C268" s="141" t="str">
        <f t="shared" si="24"/>
        <v>ATER</v>
      </c>
      <c r="D268" s="141" t="str">
        <f t="shared" si="25"/>
        <v>Кепка</v>
      </c>
      <c r="E268" s="142" t="str">
        <f t="shared" si="26"/>
        <v>Кепки</v>
      </c>
      <c r="F268" s="133" t="s">
        <v>915</v>
      </c>
      <c r="G268" s="134" t="s">
        <v>916</v>
      </c>
      <c r="H268" s="135" t="s">
        <v>434</v>
      </c>
      <c r="I268" s="136" t="s">
        <v>2375</v>
      </c>
      <c r="J268" s="137">
        <v>1</v>
      </c>
      <c r="K268" s="138" t="s">
        <v>2375</v>
      </c>
      <c r="M268" s="140">
        <v>1</v>
      </c>
    </row>
    <row r="269" spans="1:13" x14ac:dyDescent="0.25">
      <c r="A269" s="96" t="str">
        <f t="shared" si="22"/>
        <v>90092BH Medd</v>
      </c>
      <c r="B269" s="141" t="str">
        <f t="shared" si="23"/>
        <v>90092BH</v>
      </c>
      <c r="C269" s="141" t="str">
        <f t="shared" si="24"/>
        <v>Medd</v>
      </c>
      <c r="D269" s="141" t="str">
        <f t="shared" si="25"/>
        <v>Кепка</v>
      </c>
      <c r="E269" s="142" t="str">
        <f t="shared" si="26"/>
        <v>Кепки</v>
      </c>
      <c r="F269" s="133" t="s">
        <v>1674</v>
      </c>
      <c r="G269" s="134" t="s">
        <v>1675</v>
      </c>
      <c r="H269" s="135" t="s">
        <v>433</v>
      </c>
      <c r="I269" s="136">
        <v>948.53</v>
      </c>
      <c r="J269" s="137">
        <v>1</v>
      </c>
      <c r="K269" s="138">
        <v>948.53</v>
      </c>
      <c r="M269" s="140">
        <v>1</v>
      </c>
    </row>
    <row r="270" spans="1:13" x14ac:dyDescent="0.25">
      <c r="A270" s="96" t="str">
        <f t="shared" si="22"/>
        <v>90103BH CHIRON</v>
      </c>
      <c r="B270" s="141" t="str">
        <f t="shared" si="23"/>
        <v>90103BH</v>
      </c>
      <c r="C270" s="141" t="str">
        <f t="shared" si="24"/>
        <v>CHIRON</v>
      </c>
      <c r="D270" s="141" t="str">
        <f t="shared" si="25"/>
        <v>Кепка</v>
      </c>
      <c r="E270" s="142" t="str">
        <f t="shared" si="26"/>
        <v>Кепки</v>
      </c>
      <c r="F270" s="133" t="s">
        <v>938</v>
      </c>
      <c r="G270" s="134" t="s">
        <v>939</v>
      </c>
      <c r="H270" s="135" t="s">
        <v>436</v>
      </c>
      <c r="I270" s="136" t="s">
        <v>2377</v>
      </c>
      <c r="J270" s="137">
        <v>1</v>
      </c>
      <c r="K270" s="138" t="s">
        <v>2377</v>
      </c>
      <c r="M270" s="140">
        <v>1</v>
      </c>
    </row>
    <row r="271" spans="1:13" x14ac:dyDescent="0.25">
      <c r="A271" s="96" t="str">
        <f t="shared" si="22"/>
        <v>90103BH CHIRON</v>
      </c>
      <c r="B271" s="141" t="str">
        <f t="shared" si="23"/>
        <v>90103BH</v>
      </c>
      <c r="C271" s="141" t="str">
        <f t="shared" si="24"/>
        <v>CHIRON</v>
      </c>
      <c r="D271" s="141" t="str">
        <f t="shared" si="25"/>
        <v>Кепка</v>
      </c>
      <c r="E271" s="142" t="str">
        <f t="shared" si="26"/>
        <v>Кепки</v>
      </c>
      <c r="F271" s="133" t="s">
        <v>940</v>
      </c>
      <c r="G271" s="134" t="s">
        <v>569</v>
      </c>
      <c r="H271" s="135" t="s">
        <v>436</v>
      </c>
      <c r="I271" s="136" t="s">
        <v>2377</v>
      </c>
      <c r="J271" s="137">
        <v>2</v>
      </c>
      <c r="K271" s="138" t="s">
        <v>2378</v>
      </c>
      <c r="M271" s="140">
        <v>2</v>
      </c>
    </row>
    <row r="272" spans="1:13" x14ac:dyDescent="0.25">
      <c r="A272" s="96" t="str">
        <f t="shared" si="22"/>
        <v>90109BH KETER</v>
      </c>
      <c r="B272" s="141" t="str">
        <f t="shared" si="23"/>
        <v>90109BH</v>
      </c>
      <c r="C272" s="141" t="str">
        <f t="shared" si="24"/>
        <v>KETER</v>
      </c>
      <c r="D272" s="141" t="str">
        <f t="shared" si="25"/>
        <v>Кепка</v>
      </c>
      <c r="E272" s="142" t="str">
        <f t="shared" si="26"/>
        <v>Кепки</v>
      </c>
      <c r="F272" s="133" t="s">
        <v>1281</v>
      </c>
      <c r="G272" s="134" t="s">
        <v>1282</v>
      </c>
      <c r="H272" s="135" t="s">
        <v>433</v>
      </c>
      <c r="I272" s="136" t="s">
        <v>2379</v>
      </c>
      <c r="J272" s="137">
        <v>1</v>
      </c>
      <c r="K272" s="138" t="s">
        <v>2379</v>
      </c>
      <c r="M272" s="140">
        <v>1</v>
      </c>
    </row>
    <row r="273" spans="1:13" x14ac:dyDescent="0.25">
      <c r="A273" s="96" t="str">
        <f t="shared" si="22"/>
        <v>90109BH KETER</v>
      </c>
      <c r="B273" s="141" t="str">
        <f t="shared" si="23"/>
        <v>90109BH</v>
      </c>
      <c r="C273" s="141" t="str">
        <f t="shared" si="24"/>
        <v>KETER</v>
      </c>
      <c r="D273" s="141" t="str">
        <f t="shared" si="25"/>
        <v>Кепка</v>
      </c>
      <c r="E273" s="142" t="str">
        <f t="shared" si="26"/>
        <v>Кепки</v>
      </c>
      <c r="F273" s="133" t="s">
        <v>942</v>
      </c>
      <c r="G273" s="134" t="s">
        <v>941</v>
      </c>
      <c r="H273" s="135" t="s">
        <v>434</v>
      </c>
      <c r="I273" s="136" t="s">
        <v>2380</v>
      </c>
      <c r="J273" s="137">
        <v>2</v>
      </c>
      <c r="K273" s="138" t="s">
        <v>2381</v>
      </c>
      <c r="M273" s="140">
        <v>2</v>
      </c>
    </row>
    <row r="274" spans="1:13" x14ac:dyDescent="0.25">
      <c r="A274" s="96" t="str">
        <f t="shared" si="22"/>
        <v>90110BH GADDIS</v>
      </c>
      <c r="B274" s="141" t="str">
        <f t="shared" si="23"/>
        <v>90110BH</v>
      </c>
      <c r="C274" s="141" t="str">
        <f t="shared" si="24"/>
        <v>GADDIS</v>
      </c>
      <c r="D274" s="141" t="str">
        <f t="shared" si="25"/>
        <v>Кепка</v>
      </c>
      <c r="E274" s="142" t="str">
        <f t="shared" si="26"/>
        <v>Кепки</v>
      </c>
      <c r="F274" s="133" t="s">
        <v>1701</v>
      </c>
      <c r="G274" s="134" t="s">
        <v>1702</v>
      </c>
      <c r="H274" s="135" t="s">
        <v>433</v>
      </c>
      <c r="I274" s="136" t="s">
        <v>2382</v>
      </c>
      <c r="J274" s="137">
        <v>1</v>
      </c>
      <c r="K274" s="138" t="s">
        <v>2382</v>
      </c>
      <c r="M274" s="140">
        <v>1</v>
      </c>
    </row>
    <row r="275" spans="1:13" x14ac:dyDescent="0.25">
      <c r="A275" s="96" t="str">
        <f t="shared" si="22"/>
        <v>90115BH SHAWK</v>
      </c>
      <c r="B275" s="141" t="str">
        <f t="shared" si="23"/>
        <v>90115BH</v>
      </c>
      <c r="C275" s="141" t="str">
        <f t="shared" si="24"/>
        <v>SHAWK</v>
      </c>
      <c r="D275" s="141" t="str">
        <f t="shared" si="25"/>
        <v>Кепка</v>
      </c>
      <c r="E275" s="142" t="str">
        <f t="shared" si="26"/>
        <v>Кепки</v>
      </c>
      <c r="F275" s="133" t="s">
        <v>1703</v>
      </c>
      <c r="G275" s="134" t="s">
        <v>1704</v>
      </c>
      <c r="H275" s="135" t="s">
        <v>433</v>
      </c>
      <c r="I275" s="136" t="s">
        <v>2383</v>
      </c>
      <c r="J275" s="137">
        <v>2</v>
      </c>
      <c r="K275" s="138" t="s">
        <v>2384</v>
      </c>
      <c r="M275" s="140">
        <v>2</v>
      </c>
    </row>
    <row r="276" spans="1:13" x14ac:dyDescent="0.25">
      <c r="A276" s="96" t="str">
        <f t="shared" si="22"/>
        <v>90115BH SHAWK</v>
      </c>
      <c r="B276" s="141" t="str">
        <f t="shared" si="23"/>
        <v>90115BH</v>
      </c>
      <c r="C276" s="141" t="str">
        <f t="shared" si="24"/>
        <v>SHAWK</v>
      </c>
      <c r="D276" s="141" t="str">
        <f t="shared" si="25"/>
        <v>Кепка</v>
      </c>
      <c r="E276" s="142" t="str">
        <f t="shared" si="26"/>
        <v>Кепки</v>
      </c>
      <c r="F276" s="133" t="s">
        <v>1705</v>
      </c>
      <c r="G276" s="134" t="s">
        <v>1706</v>
      </c>
      <c r="H276" s="135" t="s">
        <v>433</v>
      </c>
      <c r="I276" s="136" t="s">
        <v>2383</v>
      </c>
      <c r="J276" s="137">
        <v>2</v>
      </c>
      <c r="K276" s="138" t="s">
        <v>2384</v>
      </c>
      <c r="M276" s="140">
        <v>2</v>
      </c>
    </row>
    <row r="277" spans="1:13" x14ac:dyDescent="0.25">
      <c r="A277" s="96" t="str">
        <f t="shared" si="22"/>
        <v>90115BH SHAWK</v>
      </c>
      <c r="B277" s="141" t="str">
        <f t="shared" si="23"/>
        <v>90115BH</v>
      </c>
      <c r="C277" s="141" t="str">
        <f t="shared" si="24"/>
        <v>SHAWK</v>
      </c>
      <c r="D277" s="141" t="str">
        <f t="shared" si="25"/>
        <v>Кепка</v>
      </c>
      <c r="E277" s="142" t="str">
        <f t="shared" si="26"/>
        <v>Кепки</v>
      </c>
      <c r="F277" s="133" t="s">
        <v>1707</v>
      </c>
      <c r="G277" s="134" t="s">
        <v>1706</v>
      </c>
      <c r="H277" s="135" t="s">
        <v>434</v>
      </c>
      <c r="I277" s="136" t="s">
        <v>2383</v>
      </c>
      <c r="J277" s="137">
        <v>2</v>
      </c>
      <c r="K277" s="138" t="s">
        <v>2384</v>
      </c>
      <c r="M277" s="140">
        <v>2</v>
      </c>
    </row>
    <row r="278" spans="1:13" x14ac:dyDescent="0.25">
      <c r="A278" s="96" t="str">
        <f t="shared" si="22"/>
        <v>90115BH SHAWK</v>
      </c>
      <c r="B278" s="141" t="str">
        <f t="shared" si="23"/>
        <v>90115BH</v>
      </c>
      <c r="C278" s="141" t="str">
        <f t="shared" si="24"/>
        <v>SHAWK</v>
      </c>
      <c r="D278" s="141" t="str">
        <f t="shared" si="25"/>
        <v>Кепка</v>
      </c>
      <c r="E278" s="142" t="str">
        <f t="shared" si="26"/>
        <v>Кепки</v>
      </c>
      <c r="F278" s="133" t="s">
        <v>1708</v>
      </c>
      <c r="G278" s="134" t="s">
        <v>1706</v>
      </c>
      <c r="H278" s="135" t="s">
        <v>431</v>
      </c>
      <c r="I278" s="136" t="s">
        <v>2383</v>
      </c>
      <c r="J278" s="137">
        <v>2</v>
      </c>
      <c r="K278" s="138" t="s">
        <v>2384</v>
      </c>
      <c r="M278" s="140">
        <v>2</v>
      </c>
    </row>
    <row r="279" spans="1:13" x14ac:dyDescent="0.25">
      <c r="A279" s="96" t="str">
        <f t="shared" si="22"/>
        <v>90119BH GANEY</v>
      </c>
      <c r="B279" s="141" t="str">
        <f t="shared" si="23"/>
        <v>90119BH</v>
      </c>
      <c r="C279" s="141" t="str">
        <f t="shared" si="24"/>
        <v>GANEY</v>
      </c>
      <c r="D279" s="141" t="str">
        <f t="shared" si="25"/>
        <v>Кепка</v>
      </c>
      <c r="E279" s="142" t="str">
        <f t="shared" si="26"/>
        <v>Кепки</v>
      </c>
      <c r="F279" s="133" t="s">
        <v>3527</v>
      </c>
      <c r="G279" s="134" t="s">
        <v>1359</v>
      </c>
      <c r="H279" s="135" t="s">
        <v>436</v>
      </c>
      <c r="I279" s="136" t="s">
        <v>3528</v>
      </c>
      <c r="J279" s="137">
        <v>1</v>
      </c>
      <c r="K279" s="138" t="s">
        <v>3528</v>
      </c>
      <c r="M279" s="140">
        <v>1</v>
      </c>
    </row>
    <row r="280" spans="1:13" x14ac:dyDescent="0.25">
      <c r="A280" s="96" t="str">
        <f t="shared" si="22"/>
        <v>90119BH GANEY</v>
      </c>
      <c r="B280" s="141" t="str">
        <f t="shared" si="23"/>
        <v>90119BH</v>
      </c>
      <c r="C280" s="141" t="str">
        <f t="shared" si="24"/>
        <v>GANEY</v>
      </c>
      <c r="D280" s="141" t="str">
        <f t="shared" si="25"/>
        <v>Кепка</v>
      </c>
      <c r="E280" s="142" t="str">
        <f t="shared" si="26"/>
        <v>Кепки</v>
      </c>
      <c r="F280" s="133" t="s">
        <v>3529</v>
      </c>
      <c r="G280" s="134" t="s">
        <v>1359</v>
      </c>
      <c r="H280" s="135" t="s">
        <v>433</v>
      </c>
      <c r="I280" s="136" t="s">
        <v>3528</v>
      </c>
      <c r="J280" s="137">
        <v>1</v>
      </c>
      <c r="K280" s="138" t="s">
        <v>3528</v>
      </c>
      <c r="M280" s="140">
        <v>1</v>
      </c>
    </row>
    <row r="281" spans="1:13" x14ac:dyDescent="0.25">
      <c r="A281" s="96" t="str">
        <f t="shared" si="22"/>
        <v>90119BH GANEY</v>
      </c>
      <c r="B281" s="141" t="str">
        <f t="shared" si="23"/>
        <v>90119BH</v>
      </c>
      <c r="C281" s="141" t="str">
        <f t="shared" si="24"/>
        <v>GANEY</v>
      </c>
      <c r="D281" s="141" t="str">
        <f t="shared" si="25"/>
        <v>Кепка</v>
      </c>
      <c r="E281" s="142" t="str">
        <f t="shared" si="26"/>
        <v>Кепки</v>
      </c>
      <c r="F281" s="133" t="s">
        <v>1360</v>
      </c>
      <c r="G281" s="134" t="s">
        <v>1359</v>
      </c>
      <c r="H281" s="135" t="s">
        <v>434</v>
      </c>
      <c r="I281" s="136" t="s">
        <v>3528</v>
      </c>
      <c r="J281" s="137">
        <v>5</v>
      </c>
      <c r="K281" s="138" t="s">
        <v>3530</v>
      </c>
      <c r="M281" s="140">
        <v>5</v>
      </c>
    </row>
    <row r="282" spans="1:13" x14ac:dyDescent="0.25">
      <c r="A282" s="96" t="str">
        <f t="shared" si="22"/>
        <v>90119BH GANEY</v>
      </c>
      <c r="B282" s="141" t="str">
        <f t="shared" si="23"/>
        <v>90119BH</v>
      </c>
      <c r="C282" s="141" t="str">
        <f t="shared" si="24"/>
        <v>GANEY</v>
      </c>
      <c r="D282" s="141" t="str">
        <f t="shared" si="25"/>
        <v>Кепка</v>
      </c>
      <c r="E282" s="142" t="str">
        <f t="shared" si="26"/>
        <v>Кепки</v>
      </c>
      <c r="F282" s="133" t="s">
        <v>3531</v>
      </c>
      <c r="G282" s="134" t="s">
        <v>1359</v>
      </c>
      <c r="H282" s="135" t="s">
        <v>431</v>
      </c>
      <c r="I282" s="136" t="s">
        <v>3528</v>
      </c>
      <c r="J282" s="137">
        <v>2</v>
      </c>
      <c r="K282" s="138" t="s">
        <v>3532</v>
      </c>
      <c r="M282" s="140">
        <v>2</v>
      </c>
    </row>
    <row r="283" spans="1:13" x14ac:dyDescent="0.25">
      <c r="A283" s="96" t="str">
        <f t="shared" si="22"/>
        <v>90119BH GANEY</v>
      </c>
      <c r="B283" s="141" t="str">
        <f t="shared" si="23"/>
        <v>90119BH</v>
      </c>
      <c r="C283" s="141" t="str">
        <f t="shared" si="24"/>
        <v>GANEY</v>
      </c>
      <c r="D283" s="141" t="str">
        <f t="shared" si="25"/>
        <v>Кепка</v>
      </c>
      <c r="E283" s="142" t="str">
        <f t="shared" si="26"/>
        <v>Кепки</v>
      </c>
      <c r="F283" s="133" t="s">
        <v>3533</v>
      </c>
      <c r="G283" s="134" t="s">
        <v>1029</v>
      </c>
      <c r="H283" s="135" t="s">
        <v>436</v>
      </c>
      <c r="I283" s="136" t="s">
        <v>3528</v>
      </c>
      <c r="J283" s="137">
        <v>1</v>
      </c>
      <c r="K283" s="138" t="s">
        <v>3528</v>
      </c>
      <c r="M283" s="140">
        <v>1</v>
      </c>
    </row>
    <row r="284" spans="1:13" x14ac:dyDescent="0.25">
      <c r="A284" s="96" t="str">
        <f t="shared" si="22"/>
        <v>90119BH GANEY</v>
      </c>
      <c r="B284" s="141" t="str">
        <f t="shared" si="23"/>
        <v>90119BH</v>
      </c>
      <c r="C284" s="141" t="str">
        <f t="shared" si="24"/>
        <v>GANEY</v>
      </c>
      <c r="D284" s="141" t="str">
        <f t="shared" si="25"/>
        <v>Кепка</v>
      </c>
      <c r="E284" s="142" t="str">
        <f t="shared" si="26"/>
        <v>Кепки</v>
      </c>
      <c r="F284" s="133" t="s">
        <v>3534</v>
      </c>
      <c r="G284" s="134" t="s">
        <v>1029</v>
      </c>
      <c r="H284" s="135" t="s">
        <v>433</v>
      </c>
      <c r="I284" s="136" t="s">
        <v>3528</v>
      </c>
      <c r="J284" s="137">
        <v>2</v>
      </c>
      <c r="K284" s="138" t="s">
        <v>3532</v>
      </c>
      <c r="M284" s="140">
        <v>2</v>
      </c>
    </row>
    <row r="285" spans="1:13" x14ac:dyDescent="0.25">
      <c r="A285" s="96" t="str">
        <f t="shared" si="22"/>
        <v>90119BH GANEY</v>
      </c>
      <c r="B285" s="141" t="str">
        <f t="shared" si="23"/>
        <v>90119BH</v>
      </c>
      <c r="C285" s="141" t="str">
        <f t="shared" si="24"/>
        <v>GANEY</v>
      </c>
      <c r="D285" s="141" t="str">
        <f t="shared" si="25"/>
        <v>Кепка</v>
      </c>
      <c r="E285" s="142" t="str">
        <f t="shared" si="26"/>
        <v>Кепки</v>
      </c>
      <c r="F285" s="133" t="s">
        <v>3535</v>
      </c>
      <c r="G285" s="134" t="s">
        <v>1029</v>
      </c>
      <c r="H285" s="135" t="s">
        <v>434</v>
      </c>
      <c r="I285" s="136" t="s">
        <v>3528</v>
      </c>
      <c r="J285" s="137">
        <v>4</v>
      </c>
      <c r="K285" s="138" t="s">
        <v>3536</v>
      </c>
      <c r="M285" s="140">
        <v>4</v>
      </c>
    </row>
    <row r="286" spans="1:13" x14ac:dyDescent="0.25">
      <c r="A286" s="96" t="str">
        <f t="shared" si="22"/>
        <v>90119BH GANEY</v>
      </c>
      <c r="B286" s="141" t="str">
        <f t="shared" si="23"/>
        <v>90119BH</v>
      </c>
      <c r="C286" s="141" t="str">
        <f t="shared" si="24"/>
        <v>GANEY</v>
      </c>
      <c r="D286" s="141" t="str">
        <f t="shared" si="25"/>
        <v>Кепка</v>
      </c>
      <c r="E286" s="142" t="str">
        <f t="shared" si="26"/>
        <v>Кепки</v>
      </c>
      <c r="F286" s="133" t="s">
        <v>1361</v>
      </c>
      <c r="G286" s="134" t="s">
        <v>1029</v>
      </c>
      <c r="H286" s="135" t="s">
        <v>431</v>
      </c>
      <c r="I286" s="136" t="s">
        <v>3528</v>
      </c>
      <c r="J286" s="137">
        <v>2</v>
      </c>
      <c r="K286" s="138" t="s">
        <v>3532</v>
      </c>
      <c r="M286" s="140">
        <v>2</v>
      </c>
    </row>
    <row r="287" spans="1:13" x14ac:dyDescent="0.25">
      <c r="A287" s="96" t="str">
        <f t="shared" si="22"/>
        <v>90119BH GANEY</v>
      </c>
      <c r="B287" s="141" t="str">
        <f t="shared" si="23"/>
        <v>90119BH</v>
      </c>
      <c r="C287" s="141" t="str">
        <f t="shared" si="24"/>
        <v>GANEY</v>
      </c>
      <c r="D287" s="141" t="str">
        <f t="shared" si="25"/>
        <v>Кепка</v>
      </c>
      <c r="E287" s="142" t="str">
        <f t="shared" si="26"/>
        <v>Кепки</v>
      </c>
      <c r="F287" s="133" t="s">
        <v>1357</v>
      </c>
      <c r="G287" s="134" t="s">
        <v>1358</v>
      </c>
      <c r="H287" s="135" t="s">
        <v>436</v>
      </c>
      <c r="I287" s="136" t="s">
        <v>2386</v>
      </c>
      <c r="J287" s="137">
        <v>1</v>
      </c>
      <c r="K287" s="138" t="s">
        <v>2386</v>
      </c>
      <c r="M287" s="140">
        <v>1</v>
      </c>
    </row>
    <row r="288" spans="1:13" x14ac:dyDescent="0.25">
      <c r="A288" s="96" t="str">
        <f t="shared" si="22"/>
        <v>90128BH REIFF</v>
      </c>
      <c r="B288" s="141" t="str">
        <f t="shared" si="23"/>
        <v>90128BH</v>
      </c>
      <c r="C288" s="141" t="str">
        <f t="shared" si="24"/>
        <v>REIFF</v>
      </c>
      <c r="D288" s="141" t="str">
        <f t="shared" si="25"/>
        <v>Кепка</v>
      </c>
      <c r="E288" s="142" t="str">
        <f t="shared" si="26"/>
        <v>Кепки</v>
      </c>
      <c r="F288" s="133" t="s">
        <v>1362</v>
      </c>
      <c r="G288" s="134" t="s">
        <v>1363</v>
      </c>
      <c r="H288" s="135" t="s">
        <v>433</v>
      </c>
      <c r="I288" s="136" t="s">
        <v>2387</v>
      </c>
      <c r="J288" s="137">
        <v>2</v>
      </c>
      <c r="K288" s="138" t="s">
        <v>2388</v>
      </c>
      <c r="M288" s="140">
        <v>2</v>
      </c>
    </row>
    <row r="289" spans="1:13" x14ac:dyDescent="0.25">
      <c r="A289" s="96" t="str">
        <f t="shared" si="22"/>
        <v>90128BH REIFF</v>
      </c>
      <c r="B289" s="141" t="str">
        <f t="shared" si="23"/>
        <v>90128BH</v>
      </c>
      <c r="C289" s="141" t="str">
        <f t="shared" si="24"/>
        <v>REIFF</v>
      </c>
      <c r="D289" s="141" t="str">
        <f t="shared" si="25"/>
        <v>Кепка</v>
      </c>
      <c r="E289" s="142" t="str">
        <f t="shared" si="26"/>
        <v>Кепки</v>
      </c>
      <c r="F289" s="133" t="s">
        <v>1364</v>
      </c>
      <c r="G289" s="134" t="s">
        <v>1363</v>
      </c>
      <c r="H289" s="135" t="s">
        <v>434</v>
      </c>
      <c r="I289" s="136" t="s">
        <v>2389</v>
      </c>
      <c r="J289" s="137">
        <v>3</v>
      </c>
      <c r="K289" s="138" t="s">
        <v>2390</v>
      </c>
      <c r="M289" s="140">
        <v>3</v>
      </c>
    </row>
    <row r="290" spans="1:13" x14ac:dyDescent="0.25">
      <c r="A290" s="96" t="str">
        <f t="shared" si="22"/>
        <v>90128BH REIFF</v>
      </c>
      <c r="B290" s="141" t="str">
        <f t="shared" si="23"/>
        <v>90128BH</v>
      </c>
      <c r="C290" s="141" t="str">
        <f t="shared" si="24"/>
        <v>REIFF</v>
      </c>
      <c r="D290" s="141" t="str">
        <f t="shared" si="25"/>
        <v>Кепка</v>
      </c>
      <c r="E290" s="142" t="str">
        <f t="shared" si="26"/>
        <v>Кепки</v>
      </c>
      <c r="F290" s="133" t="s">
        <v>1365</v>
      </c>
      <c r="G290" s="134" t="s">
        <v>1363</v>
      </c>
      <c r="H290" s="135" t="s">
        <v>431</v>
      </c>
      <c r="I290" s="136" t="s">
        <v>2387</v>
      </c>
      <c r="J290" s="137">
        <v>1</v>
      </c>
      <c r="K290" s="138" t="s">
        <v>2391</v>
      </c>
      <c r="M290" s="140">
        <v>1</v>
      </c>
    </row>
    <row r="291" spans="1:13" x14ac:dyDescent="0.25">
      <c r="A291" s="96" t="str">
        <f t="shared" si="22"/>
        <v>90128BH REIFF</v>
      </c>
      <c r="B291" s="141" t="str">
        <f t="shared" si="23"/>
        <v>90128BH</v>
      </c>
      <c r="C291" s="141" t="str">
        <f t="shared" si="24"/>
        <v>REIFF</v>
      </c>
      <c r="D291" s="141" t="str">
        <f t="shared" si="25"/>
        <v>Кепка</v>
      </c>
      <c r="E291" s="142" t="str">
        <f t="shared" si="26"/>
        <v>Кепки</v>
      </c>
      <c r="F291" s="133" t="s">
        <v>1366</v>
      </c>
      <c r="G291" s="134" t="s">
        <v>1031</v>
      </c>
      <c r="H291" s="135" t="s">
        <v>436</v>
      </c>
      <c r="I291" s="136" t="s">
        <v>2389</v>
      </c>
      <c r="J291" s="137">
        <v>1</v>
      </c>
      <c r="K291" s="138" t="s">
        <v>2389</v>
      </c>
      <c r="M291" s="140">
        <v>1</v>
      </c>
    </row>
    <row r="292" spans="1:13" x14ac:dyDescent="0.25">
      <c r="A292" s="96" t="str">
        <f t="shared" si="22"/>
        <v>90128BH REIFF</v>
      </c>
      <c r="B292" s="141" t="str">
        <f t="shared" si="23"/>
        <v>90128BH</v>
      </c>
      <c r="C292" s="141" t="str">
        <f t="shared" si="24"/>
        <v>REIFF</v>
      </c>
      <c r="D292" s="141" t="str">
        <f t="shared" si="25"/>
        <v>Кепка</v>
      </c>
      <c r="E292" s="142" t="str">
        <f t="shared" si="26"/>
        <v>Кепки</v>
      </c>
      <c r="F292" s="133" t="s">
        <v>1367</v>
      </c>
      <c r="G292" s="134" t="s">
        <v>1031</v>
      </c>
      <c r="H292" s="135" t="s">
        <v>433</v>
      </c>
      <c r="I292" s="136" t="s">
        <v>2392</v>
      </c>
      <c r="J292" s="137">
        <v>2</v>
      </c>
      <c r="K292" s="138" t="s">
        <v>3537</v>
      </c>
      <c r="M292" s="140">
        <v>2</v>
      </c>
    </row>
    <row r="293" spans="1:13" x14ac:dyDescent="0.25">
      <c r="A293" s="96" t="str">
        <f t="shared" si="22"/>
        <v>90128BH REIFF</v>
      </c>
      <c r="B293" s="141" t="str">
        <f t="shared" si="23"/>
        <v>90128BH</v>
      </c>
      <c r="C293" s="141" t="str">
        <f t="shared" si="24"/>
        <v>REIFF</v>
      </c>
      <c r="D293" s="141" t="str">
        <f t="shared" si="25"/>
        <v>Кепка</v>
      </c>
      <c r="E293" s="142" t="str">
        <f t="shared" si="26"/>
        <v>Кепки</v>
      </c>
      <c r="F293" s="133" t="s">
        <v>1030</v>
      </c>
      <c r="G293" s="134" t="s">
        <v>1031</v>
      </c>
      <c r="H293" s="135" t="s">
        <v>434</v>
      </c>
      <c r="I293" s="136" t="s">
        <v>2393</v>
      </c>
      <c r="J293" s="137">
        <v>3</v>
      </c>
      <c r="K293" s="138" t="s">
        <v>2394</v>
      </c>
      <c r="M293" s="140">
        <v>3</v>
      </c>
    </row>
    <row r="294" spans="1:13" x14ac:dyDescent="0.25">
      <c r="A294" s="96" t="str">
        <f t="shared" si="22"/>
        <v>90129BH Alsen</v>
      </c>
      <c r="B294" s="141" t="str">
        <f t="shared" si="23"/>
        <v>90129BH</v>
      </c>
      <c r="C294" s="141" t="str">
        <f t="shared" si="24"/>
        <v>Alsen</v>
      </c>
      <c r="D294" s="141" t="str">
        <f t="shared" si="25"/>
        <v>Кепка</v>
      </c>
      <c r="E294" s="142" t="str">
        <f t="shared" si="26"/>
        <v>Кепки</v>
      </c>
      <c r="F294" s="133" t="s">
        <v>2395</v>
      </c>
      <c r="G294" s="134" t="s">
        <v>2396</v>
      </c>
      <c r="H294" s="135" t="s">
        <v>433</v>
      </c>
      <c r="I294" s="136" t="s">
        <v>2397</v>
      </c>
      <c r="J294" s="137">
        <v>3</v>
      </c>
      <c r="K294" s="138" t="s">
        <v>2398</v>
      </c>
      <c r="M294" s="140">
        <v>3</v>
      </c>
    </row>
    <row r="295" spans="1:13" x14ac:dyDescent="0.25">
      <c r="A295" s="96" t="str">
        <f t="shared" si="22"/>
        <v>90129BH ALSEN</v>
      </c>
      <c r="B295" s="141" t="str">
        <f t="shared" si="23"/>
        <v>90129BH</v>
      </c>
      <c r="C295" s="141" t="str">
        <f t="shared" si="24"/>
        <v>ALSEN</v>
      </c>
      <c r="D295" s="141" t="str">
        <f t="shared" si="25"/>
        <v>Кепка</v>
      </c>
      <c r="E295" s="142" t="str">
        <f t="shared" si="26"/>
        <v>Кепки</v>
      </c>
      <c r="F295" s="133" t="s">
        <v>2399</v>
      </c>
      <c r="G295" s="134" t="s">
        <v>1461</v>
      </c>
      <c r="H295" s="135" t="s">
        <v>433</v>
      </c>
      <c r="I295" s="136" t="s">
        <v>2397</v>
      </c>
      <c r="J295" s="137">
        <v>2</v>
      </c>
      <c r="K295" s="138" t="s">
        <v>2400</v>
      </c>
      <c r="M295" s="140">
        <v>2</v>
      </c>
    </row>
    <row r="296" spans="1:13" x14ac:dyDescent="0.25">
      <c r="A296" s="96" t="str">
        <f t="shared" si="22"/>
        <v>90129BH ALSEN</v>
      </c>
      <c r="B296" s="141" t="str">
        <f t="shared" si="23"/>
        <v>90129BH</v>
      </c>
      <c r="C296" s="141" t="str">
        <f t="shared" si="24"/>
        <v>ALSEN</v>
      </c>
      <c r="D296" s="141" t="str">
        <f t="shared" si="25"/>
        <v>Кепка</v>
      </c>
      <c r="E296" s="142" t="str">
        <f t="shared" si="26"/>
        <v>Кепки</v>
      </c>
      <c r="F296" s="133" t="s">
        <v>1460</v>
      </c>
      <c r="G296" s="134" t="s">
        <v>1461</v>
      </c>
      <c r="H296" s="135" t="s">
        <v>434</v>
      </c>
      <c r="I296" s="136" t="s">
        <v>2397</v>
      </c>
      <c r="J296" s="137">
        <v>1</v>
      </c>
      <c r="K296" s="138" t="s">
        <v>2397</v>
      </c>
      <c r="M296" s="140">
        <v>1</v>
      </c>
    </row>
    <row r="297" spans="1:13" x14ac:dyDescent="0.25">
      <c r="A297" s="96" t="str">
        <f t="shared" si="22"/>
        <v>90131BH NOVI</v>
      </c>
      <c r="B297" s="141" t="str">
        <f t="shared" si="23"/>
        <v>90131BH</v>
      </c>
      <c r="C297" s="141" t="str">
        <f t="shared" si="24"/>
        <v>NOVI</v>
      </c>
      <c r="D297" s="141" t="str">
        <f t="shared" si="25"/>
        <v>Кепка</v>
      </c>
      <c r="E297" s="142" t="str">
        <f t="shared" si="26"/>
        <v>Кепки</v>
      </c>
      <c r="F297" s="133" t="s">
        <v>2401</v>
      </c>
      <c r="G297" s="134" t="s">
        <v>2402</v>
      </c>
      <c r="H297" s="135" t="s">
        <v>436</v>
      </c>
      <c r="I297" s="136" t="s">
        <v>2397</v>
      </c>
      <c r="J297" s="137">
        <v>1</v>
      </c>
      <c r="K297" s="138" t="s">
        <v>2397</v>
      </c>
      <c r="M297" s="140">
        <v>1</v>
      </c>
    </row>
    <row r="298" spans="1:13" x14ac:dyDescent="0.25">
      <c r="A298" s="96" t="str">
        <f t="shared" si="22"/>
        <v>90131BH NOVI</v>
      </c>
      <c r="B298" s="141" t="str">
        <f t="shared" si="23"/>
        <v>90131BH</v>
      </c>
      <c r="C298" s="141" t="str">
        <f t="shared" si="24"/>
        <v>NOVI</v>
      </c>
      <c r="D298" s="141" t="str">
        <f t="shared" si="25"/>
        <v>Кепка</v>
      </c>
      <c r="E298" s="142" t="str">
        <f t="shared" si="26"/>
        <v>Кепки</v>
      </c>
      <c r="F298" s="133" t="s">
        <v>2403</v>
      </c>
      <c r="G298" s="134" t="s">
        <v>2402</v>
      </c>
      <c r="H298" s="135" t="s">
        <v>433</v>
      </c>
      <c r="I298" s="136" t="s">
        <v>2397</v>
      </c>
      <c r="J298" s="137">
        <v>3</v>
      </c>
      <c r="K298" s="138" t="s">
        <v>2398</v>
      </c>
      <c r="M298" s="140">
        <v>3</v>
      </c>
    </row>
    <row r="299" spans="1:13" x14ac:dyDescent="0.25">
      <c r="A299" s="96" t="str">
        <f t="shared" si="22"/>
        <v>90131BH NOVI</v>
      </c>
      <c r="B299" s="141" t="str">
        <f t="shared" si="23"/>
        <v>90131BH</v>
      </c>
      <c r="C299" s="141" t="str">
        <f t="shared" si="24"/>
        <v>NOVI</v>
      </c>
      <c r="D299" s="141" t="str">
        <f t="shared" si="25"/>
        <v>Кепка</v>
      </c>
      <c r="E299" s="142" t="str">
        <f t="shared" si="26"/>
        <v>Кепки</v>
      </c>
      <c r="F299" s="133" t="s">
        <v>1462</v>
      </c>
      <c r="G299" s="134" t="s">
        <v>2402</v>
      </c>
      <c r="H299" s="135" t="s">
        <v>434</v>
      </c>
      <c r="I299" s="136" t="s">
        <v>2397</v>
      </c>
      <c r="J299" s="137">
        <v>4</v>
      </c>
      <c r="K299" s="138" t="s">
        <v>2404</v>
      </c>
      <c r="M299" s="140">
        <v>4</v>
      </c>
    </row>
    <row r="300" spans="1:13" x14ac:dyDescent="0.25">
      <c r="A300" s="96" t="str">
        <f t="shared" si="22"/>
        <v>90131BH NOVI</v>
      </c>
      <c r="B300" s="141" t="str">
        <f t="shared" si="23"/>
        <v>90131BH</v>
      </c>
      <c r="C300" s="141" t="str">
        <f t="shared" si="24"/>
        <v>NOVI</v>
      </c>
      <c r="D300" s="141" t="str">
        <f t="shared" si="25"/>
        <v>Кепка</v>
      </c>
      <c r="E300" s="142" t="str">
        <f t="shared" si="26"/>
        <v>Кепки</v>
      </c>
      <c r="F300" s="133" t="s">
        <v>2405</v>
      </c>
      <c r="G300" s="134" t="s">
        <v>2402</v>
      </c>
      <c r="H300" s="135" t="s">
        <v>431</v>
      </c>
      <c r="I300" s="136" t="s">
        <v>2397</v>
      </c>
      <c r="J300" s="137">
        <v>3</v>
      </c>
      <c r="K300" s="138" t="s">
        <v>2398</v>
      </c>
      <c r="M300" s="140">
        <v>3</v>
      </c>
    </row>
    <row r="301" spans="1:13" x14ac:dyDescent="0.25">
      <c r="A301" s="96" t="str">
        <f t="shared" si="22"/>
        <v>90134BH ALMAS</v>
      </c>
      <c r="B301" s="141" t="str">
        <f t="shared" si="23"/>
        <v>90134BH</v>
      </c>
      <c r="C301" s="141" t="str">
        <f t="shared" si="24"/>
        <v>ALMAS</v>
      </c>
      <c r="D301" s="141" t="str">
        <f t="shared" si="25"/>
        <v>Кепка</v>
      </c>
      <c r="E301" s="142" t="str">
        <f t="shared" si="26"/>
        <v>Кепки</v>
      </c>
      <c r="F301" s="133" t="s">
        <v>2407</v>
      </c>
      <c r="G301" s="134" t="s">
        <v>2406</v>
      </c>
      <c r="H301" s="135" t="s">
        <v>433</v>
      </c>
      <c r="I301" s="136" t="s">
        <v>2397</v>
      </c>
      <c r="J301" s="137">
        <v>1</v>
      </c>
      <c r="K301" s="138" t="s">
        <v>2397</v>
      </c>
      <c r="M301" s="140">
        <v>1</v>
      </c>
    </row>
    <row r="302" spans="1:13" x14ac:dyDescent="0.25">
      <c r="A302" s="96" t="str">
        <f t="shared" si="22"/>
        <v>90134BH ALMAS</v>
      </c>
      <c r="B302" s="141" t="str">
        <f t="shared" si="23"/>
        <v>90134BH</v>
      </c>
      <c r="C302" s="141" t="str">
        <f t="shared" si="24"/>
        <v>ALMAS</v>
      </c>
      <c r="D302" s="141" t="str">
        <f t="shared" si="25"/>
        <v>Кепка</v>
      </c>
      <c r="E302" s="142" t="str">
        <f t="shared" si="26"/>
        <v>Кепки</v>
      </c>
      <c r="F302" s="133" t="s">
        <v>1463</v>
      </c>
      <c r="G302" s="134" t="s">
        <v>2406</v>
      </c>
      <c r="H302" s="135" t="s">
        <v>434</v>
      </c>
      <c r="I302" s="136" t="s">
        <v>2397</v>
      </c>
      <c r="J302" s="137">
        <v>3</v>
      </c>
      <c r="K302" s="138" t="s">
        <v>2398</v>
      </c>
      <c r="M302" s="140">
        <v>3</v>
      </c>
    </row>
    <row r="303" spans="1:13" x14ac:dyDescent="0.25">
      <c r="A303" s="96" t="str">
        <f t="shared" si="22"/>
        <v>90134BH ALMAS</v>
      </c>
      <c r="B303" s="141" t="str">
        <f t="shared" si="23"/>
        <v>90134BH</v>
      </c>
      <c r="C303" s="141" t="str">
        <f t="shared" si="24"/>
        <v>ALMAS</v>
      </c>
      <c r="D303" s="141" t="str">
        <f t="shared" si="25"/>
        <v>Кепка</v>
      </c>
      <c r="E303" s="142" t="str">
        <f t="shared" si="26"/>
        <v>Кепки</v>
      </c>
      <c r="F303" s="133" t="s">
        <v>2408</v>
      </c>
      <c r="G303" s="134" t="s">
        <v>2406</v>
      </c>
      <c r="H303" s="135" t="s">
        <v>431</v>
      </c>
      <c r="I303" s="136" t="s">
        <v>2397</v>
      </c>
      <c r="J303" s="137">
        <v>2</v>
      </c>
      <c r="K303" s="138" t="s">
        <v>2400</v>
      </c>
      <c r="M303" s="140">
        <v>2</v>
      </c>
    </row>
    <row r="304" spans="1:13" x14ac:dyDescent="0.25">
      <c r="A304" s="96" t="str">
        <f t="shared" si="22"/>
        <v>90142BH WORTHAM</v>
      </c>
      <c r="B304" s="141" t="str">
        <f t="shared" si="23"/>
        <v>90142BH</v>
      </c>
      <c r="C304" s="141" t="str">
        <f t="shared" si="24"/>
        <v>WORTHAM</v>
      </c>
      <c r="D304" s="141" t="str">
        <f t="shared" si="25"/>
        <v>Кепка</v>
      </c>
      <c r="E304" s="142" t="str">
        <f t="shared" si="26"/>
        <v>Кепки</v>
      </c>
      <c r="F304" s="133" t="s">
        <v>1839</v>
      </c>
      <c r="G304" s="134" t="s">
        <v>1840</v>
      </c>
      <c r="H304" s="135" t="s">
        <v>434</v>
      </c>
      <c r="I304" s="136" t="s">
        <v>2409</v>
      </c>
      <c r="J304" s="137">
        <v>1</v>
      </c>
      <c r="K304" s="138" t="s">
        <v>2409</v>
      </c>
      <c r="M304" s="140">
        <v>1</v>
      </c>
    </row>
    <row r="305" spans="1:13" x14ac:dyDescent="0.25">
      <c r="A305" s="96" t="str">
        <f t="shared" si="22"/>
        <v>90143BH GURLEY</v>
      </c>
      <c r="B305" s="141" t="str">
        <f t="shared" si="23"/>
        <v>90143BH</v>
      </c>
      <c r="C305" s="141" t="str">
        <f t="shared" si="24"/>
        <v>GURLEY</v>
      </c>
      <c r="D305" s="141" t="str">
        <f t="shared" si="25"/>
        <v>Кепка</v>
      </c>
      <c r="E305" s="142" t="str">
        <f t="shared" si="26"/>
        <v>Кепки</v>
      </c>
      <c r="F305" s="133" t="s">
        <v>1841</v>
      </c>
      <c r="G305" s="134" t="s">
        <v>1842</v>
      </c>
      <c r="H305" s="135" t="s">
        <v>434</v>
      </c>
      <c r="I305" s="136" t="s">
        <v>2410</v>
      </c>
      <c r="J305" s="137">
        <v>1</v>
      </c>
      <c r="K305" s="138" t="s">
        <v>2410</v>
      </c>
      <c r="M305" s="140">
        <v>1</v>
      </c>
    </row>
    <row r="306" spans="1:13" x14ac:dyDescent="0.25">
      <c r="A306" s="96" t="str">
        <f t="shared" si="22"/>
        <v>90148BH CANDLER</v>
      </c>
      <c r="B306" s="141" t="str">
        <f t="shared" si="23"/>
        <v>90148BH</v>
      </c>
      <c r="C306" s="141" t="str">
        <f t="shared" si="24"/>
        <v>CANDLER</v>
      </c>
      <c r="D306" s="141" t="str">
        <f t="shared" si="25"/>
        <v>Кепка</v>
      </c>
      <c r="E306" s="142" t="str">
        <f t="shared" si="26"/>
        <v>Кепки</v>
      </c>
      <c r="F306" s="133" t="s">
        <v>2411</v>
      </c>
      <c r="G306" s="134" t="s">
        <v>1844</v>
      </c>
      <c r="H306" s="135" t="s">
        <v>436</v>
      </c>
      <c r="I306" s="136" t="s">
        <v>2412</v>
      </c>
      <c r="J306" s="137">
        <v>1</v>
      </c>
      <c r="K306" s="138" t="s">
        <v>2412</v>
      </c>
      <c r="M306" s="140">
        <v>1</v>
      </c>
    </row>
    <row r="307" spans="1:13" x14ac:dyDescent="0.25">
      <c r="A307" s="96" t="str">
        <f t="shared" si="22"/>
        <v>90148BH CANDLER</v>
      </c>
      <c r="B307" s="141" t="str">
        <f t="shared" si="23"/>
        <v>90148BH</v>
      </c>
      <c r="C307" s="141" t="str">
        <f t="shared" si="24"/>
        <v>CANDLER</v>
      </c>
      <c r="D307" s="141" t="str">
        <f t="shared" si="25"/>
        <v>Кепка</v>
      </c>
      <c r="E307" s="142" t="str">
        <f t="shared" si="26"/>
        <v>Кепки</v>
      </c>
      <c r="F307" s="133" t="s">
        <v>2413</v>
      </c>
      <c r="G307" s="134" t="s">
        <v>1844</v>
      </c>
      <c r="H307" s="135" t="s">
        <v>433</v>
      </c>
      <c r="I307" s="136" t="s">
        <v>2412</v>
      </c>
      <c r="J307" s="137">
        <v>1</v>
      </c>
      <c r="K307" s="138" t="s">
        <v>2412</v>
      </c>
      <c r="M307" s="140">
        <v>1</v>
      </c>
    </row>
    <row r="308" spans="1:13" x14ac:dyDescent="0.25">
      <c r="A308" s="96" t="str">
        <f t="shared" si="22"/>
        <v>90148BH CANDLER</v>
      </c>
      <c r="B308" s="141" t="str">
        <f t="shared" si="23"/>
        <v>90148BH</v>
      </c>
      <c r="C308" s="141" t="str">
        <f t="shared" si="24"/>
        <v>CANDLER</v>
      </c>
      <c r="D308" s="141" t="str">
        <f t="shared" si="25"/>
        <v>Кепка</v>
      </c>
      <c r="E308" s="142" t="str">
        <f t="shared" si="26"/>
        <v>Кепки</v>
      </c>
      <c r="F308" s="133" t="s">
        <v>1843</v>
      </c>
      <c r="G308" s="134" t="s">
        <v>1844</v>
      </c>
      <c r="H308" s="135" t="s">
        <v>434</v>
      </c>
      <c r="I308" s="136" t="s">
        <v>2412</v>
      </c>
      <c r="J308" s="137">
        <v>1</v>
      </c>
      <c r="K308" s="138" t="s">
        <v>2412</v>
      </c>
      <c r="M308" s="140">
        <v>1</v>
      </c>
    </row>
    <row r="309" spans="1:13" x14ac:dyDescent="0.25">
      <c r="A309" s="96" t="str">
        <f t="shared" si="22"/>
        <v>90148BH CANDLER</v>
      </c>
      <c r="B309" s="141" t="str">
        <f t="shared" si="23"/>
        <v>90148BH</v>
      </c>
      <c r="C309" s="141" t="str">
        <f t="shared" si="24"/>
        <v>CANDLER</v>
      </c>
      <c r="D309" s="141" t="str">
        <f t="shared" si="25"/>
        <v>Кепка</v>
      </c>
      <c r="E309" s="142" t="str">
        <f t="shared" si="26"/>
        <v>Кепки</v>
      </c>
      <c r="F309" s="133" t="s">
        <v>2415</v>
      </c>
      <c r="G309" s="134" t="s">
        <v>1844</v>
      </c>
      <c r="H309" s="135" t="s">
        <v>431</v>
      </c>
      <c r="I309" s="136" t="s">
        <v>2412</v>
      </c>
      <c r="J309" s="137">
        <v>2</v>
      </c>
      <c r="K309" s="138" t="s">
        <v>2414</v>
      </c>
      <c r="M309" s="140">
        <v>2</v>
      </c>
    </row>
    <row r="310" spans="1:13" x14ac:dyDescent="0.25">
      <c r="A310" s="96" t="str">
        <f t="shared" si="22"/>
        <v>90148BH Candler</v>
      </c>
      <c r="B310" s="141" t="str">
        <f t="shared" si="23"/>
        <v>90148BH</v>
      </c>
      <c r="C310" s="141" t="str">
        <f t="shared" si="24"/>
        <v>Candler</v>
      </c>
      <c r="D310" s="141" t="str">
        <f t="shared" si="25"/>
        <v>Кепка</v>
      </c>
      <c r="E310" s="142" t="str">
        <f t="shared" si="26"/>
        <v>Кепки</v>
      </c>
      <c r="F310" s="133" t="s">
        <v>2416</v>
      </c>
      <c r="G310" s="134" t="s">
        <v>2417</v>
      </c>
      <c r="H310" s="135" t="s">
        <v>436</v>
      </c>
      <c r="I310" s="136" t="s">
        <v>2412</v>
      </c>
      <c r="J310" s="137">
        <v>1</v>
      </c>
      <c r="K310" s="138" t="s">
        <v>2412</v>
      </c>
      <c r="M310" s="140">
        <v>1</v>
      </c>
    </row>
    <row r="311" spans="1:13" x14ac:dyDescent="0.25">
      <c r="A311" s="96" t="str">
        <f t="shared" si="22"/>
        <v>90148BH Candler</v>
      </c>
      <c r="B311" s="141" t="str">
        <f t="shared" si="23"/>
        <v>90148BH</v>
      </c>
      <c r="C311" s="141" t="str">
        <f t="shared" si="24"/>
        <v>Candler</v>
      </c>
      <c r="D311" s="141" t="str">
        <f t="shared" si="25"/>
        <v>Кепка</v>
      </c>
      <c r="E311" s="142" t="str">
        <f t="shared" si="26"/>
        <v>Кепки</v>
      </c>
      <c r="F311" s="133" t="s">
        <v>2418</v>
      </c>
      <c r="G311" s="134" t="s">
        <v>2417</v>
      </c>
      <c r="H311" s="135" t="s">
        <v>433</v>
      </c>
      <c r="I311" s="136" t="s">
        <v>2412</v>
      </c>
      <c r="J311" s="137">
        <v>1</v>
      </c>
      <c r="K311" s="138" t="s">
        <v>2412</v>
      </c>
      <c r="M311" s="140">
        <v>1</v>
      </c>
    </row>
    <row r="312" spans="1:13" x14ac:dyDescent="0.25">
      <c r="A312" s="96" t="str">
        <f t="shared" si="22"/>
        <v>90148BH Candler</v>
      </c>
      <c r="B312" s="141" t="str">
        <f t="shared" si="23"/>
        <v>90148BH</v>
      </c>
      <c r="C312" s="141" t="str">
        <f t="shared" si="24"/>
        <v>Candler</v>
      </c>
      <c r="D312" s="141" t="str">
        <f t="shared" si="25"/>
        <v>Кепка</v>
      </c>
      <c r="E312" s="142" t="str">
        <f t="shared" si="26"/>
        <v>Кепки</v>
      </c>
      <c r="F312" s="133" t="s">
        <v>2419</v>
      </c>
      <c r="G312" s="134" t="s">
        <v>2417</v>
      </c>
      <c r="H312" s="135" t="s">
        <v>434</v>
      </c>
      <c r="I312" s="136" t="s">
        <v>2412</v>
      </c>
      <c r="J312" s="137">
        <v>2</v>
      </c>
      <c r="K312" s="138" t="s">
        <v>2414</v>
      </c>
      <c r="M312" s="140">
        <v>2</v>
      </c>
    </row>
    <row r="313" spans="1:13" x14ac:dyDescent="0.25">
      <c r="A313" s="96" t="str">
        <f t="shared" si="22"/>
        <v>90148BH Candler</v>
      </c>
      <c r="B313" s="141" t="str">
        <f t="shared" si="23"/>
        <v>90148BH</v>
      </c>
      <c r="C313" s="141" t="str">
        <f t="shared" si="24"/>
        <v>Candler</v>
      </c>
      <c r="D313" s="141" t="str">
        <f t="shared" si="25"/>
        <v>Кепка</v>
      </c>
      <c r="E313" s="142" t="str">
        <f t="shared" si="26"/>
        <v>Кепки</v>
      </c>
      <c r="F313" s="133" t="s">
        <v>2420</v>
      </c>
      <c r="G313" s="134" t="s">
        <v>2417</v>
      </c>
      <c r="H313" s="135" t="s">
        <v>431</v>
      </c>
      <c r="I313" s="136" t="s">
        <v>2412</v>
      </c>
      <c r="J313" s="137">
        <v>2</v>
      </c>
      <c r="K313" s="138" t="s">
        <v>2414</v>
      </c>
      <c r="M313" s="140">
        <v>2</v>
      </c>
    </row>
    <row r="314" spans="1:13" x14ac:dyDescent="0.25">
      <c r="A314" s="96" t="str">
        <f t="shared" si="22"/>
        <v>90149BH PILAND</v>
      </c>
      <c r="B314" s="141" t="str">
        <f t="shared" si="23"/>
        <v>90149BH</v>
      </c>
      <c r="C314" s="141" t="str">
        <f t="shared" si="24"/>
        <v>PILAND</v>
      </c>
      <c r="D314" s="141" t="str">
        <f t="shared" si="25"/>
        <v>Кепка</v>
      </c>
      <c r="E314" s="142" t="str">
        <f t="shared" si="26"/>
        <v>Кепки</v>
      </c>
      <c r="F314" s="133" t="s">
        <v>1845</v>
      </c>
      <c r="G314" s="134" t="s">
        <v>1846</v>
      </c>
      <c r="H314" s="135" t="s">
        <v>434</v>
      </c>
      <c r="I314" s="136" t="s">
        <v>2421</v>
      </c>
      <c r="J314" s="137">
        <v>1</v>
      </c>
      <c r="K314" s="138" t="s">
        <v>2421</v>
      </c>
      <c r="M314" s="140">
        <v>1</v>
      </c>
    </row>
    <row r="315" spans="1:13" x14ac:dyDescent="0.25">
      <c r="A315" s="96" t="str">
        <f t="shared" si="22"/>
        <v>90150BH STRADER</v>
      </c>
      <c r="B315" s="141" t="str">
        <f t="shared" si="23"/>
        <v>90150BH</v>
      </c>
      <c r="C315" s="141" t="str">
        <f t="shared" si="24"/>
        <v>STRADER</v>
      </c>
      <c r="D315" s="141" t="str">
        <f t="shared" si="25"/>
        <v>Кепка</v>
      </c>
      <c r="E315" s="142" t="str">
        <f t="shared" si="26"/>
        <v>Кепки</v>
      </c>
      <c r="F315" s="133" t="s">
        <v>1847</v>
      </c>
      <c r="G315" s="134" t="s">
        <v>1848</v>
      </c>
      <c r="H315" s="135" t="s">
        <v>434</v>
      </c>
      <c r="I315" s="136" t="s">
        <v>2422</v>
      </c>
      <c r="J315" s="137">
        <v>1</v>
      </c>
      <c r="K315" s="138" t="s">
        <v>2422</v>
      </c>
      <c r="M315" s="140">
        <v>1</v>
      </c>
    </row>
    <row r="316" spans="1:13" x14ac:dyDescent="0.25">
      <c r="A316" s="96" t="str">
        <f t="shared" si="22"/>
        <v>90151BH LIPSEY</v>
      </c>
      <c r="B316" s="141" t="str">
        <f t="shared" si="23"/>
        <v>90151BH</v>
      </c>
      <c r="C316" s="141" t="str">
        <f t="shared" si="24"/>
        <v>LIPSEY</v>
      </c>
      <c r="D316" s="141" t="str">
        <f t="shared" si="25"/>
        <v>Кепка</v>
      </c>
      <c r="E316" s="142" t="str">
        <f t="shared" si="26"/>
        <v>Кепки</v>
      </c>
      <c r="F316" s="133" t="s">
        <v>2423</v>
      </c>
      <c r="G316" s="134" t="s">
        <v>1849</v>
      </c>
      <c r="H316" s="135" t="s">
        <v>436</v>
      </c>
      <c r="I316" s="136" t="s">
        <v>2424</v>
      </c>
      <c r="J316" s="137">
        <v>1</v>
      </c>
      <c r="K316" s="138" t="s">
        <v>2424</v>
      </c>
      <c r="M316" s="140">
        <v>1</v>
      </c>
    </row>
    <row r="317" spans="1:13" x14ac:dyDescent="0.25">
      <c r="A317" s="96" t="str">
        <f t="shared" si="22"/>
        <v>90151BH LIPSEY</v>
      </c>
      <c r="B317" s="141" t="str">
        <f t="shared" si="23"/>
        <v>90151BH</v>
      </c>
      <c r="C317" s="141" t="str">
        <f t="shared" si="24"/>
        <v>LIPSEY</v>
      </c>
      <c r="D317" s="141" t="str">
        <f t="shared" si="25"/>
        <v>Кепка</v>
      </c>
      <c r="E317" s="142" t="str">
        <f t="shared" si="26"/>
        <v>Кепки</v>
      </c>
      <c r="F317" s="133" t="s">
        <v>2425</v>
      </c>
      <c r="G317" s="134" t="s">
        <v>1849</v>
      </c>
      <c r="H317" s="135" t="s">
        <v>433</v>
      </c>
      <c r="I317" s="136" t="s">
        <v>2424</v>
      </c>
      <c r="J317" s="137">
        <v>2</v>
      </c>
      <c r="K317" s="138" t="s">
        <v>2426</v>
      </c>
      <c r="M317" s="140">
        <v>2</v>
      </c>
    </row>
    <row r="318" spans="1:13" x14ac:dyDescent="0.25">
      <c r="A318" s="96" t="str">
        <f t="shared" si="22"/>
        <v>90151BH LIPSEY</v>
      </c>
      <c r="B318" s="141" t="str">
        <f t="shared" si="23"/>
        <v>90151BH</v>
      </c>
      <c r="C318" s="141" t="str">
        <f t="shared" si="24"/>
        <v>LIPSEY</v>
      </c>
      <c r="D318" s="141" t="str">
        <f t="shared" si="25"/>
        <v>Кепка</v>
      </c>
      <c r="E318" s="142" t="str">
        <f t="shared" si="26"/>
        <v>Кепки</v>
      </c>
      <c r="F318" s="133" t="s">
        <v>2427</v>
      </c>
      <c r="G318" s="134" t="s">
        <v>1849</v>
      </c>
      <c r="H318" s="135" t="s">
        <v>431</v>
      </c>
      <c r="I318" s="136" t="s">
        <v>2424</v>
      </c>
      <c r="J318" s="137">
        <v>3</v>
      </c>
      <c r="K318" s="138" t="s">
        <v>3538</v>
      </c>
      <c r="M318" s="140">
        <v>3</v>
      </c>
    </row>
    <row r="319" spans="1:13" x14ac:dyDescent="0.25">
      <c r="A319" s="96" t="str">
        <f t="shared" si="22"/>
        <v>90153BH RELLE</v>
      </c>
      <c r="B319" s="141" t="str">
        <f t="shared" si="23"/>
        <v>90153BH</v>
      </c>
      <c r="C319" s="141" t="str">
        <f t="shared" si="24"/>
        <v>RELLE</v>
      </c>
      <c r="D319" s="141" t="str">
        <f t="shared" si="25"/>
        <v>Кепка</v>
      </c>
      <c r="E319" s="142" t="str">
        <f t="shared" si="26"/>
        <v>Кепки</v>
      </c>
      <c r="F319" s="133" t="s">
        <v>2428</v>
      </c>
      <c r="G319" s="134" t="s">
        <v>2429</v>
      </c>
      <c r="H319" s="135" t="s">
        <v>478</v>
      </c>
      <c r="I319" s="136" t="s">
        <v>2430</v>
      </c>
      <c r="J319" s="137">
        <v>1</v>
      </c>
      <c r="K319" s="138" t="s">
        <v>2430</v>
      </c>
      <c r="M319" s="140">
        <v>1</v>
      </c>
    </row>
    <row r="320" spans="1:13" x14ac:dyDescent="0.25">
      <c r="A320" s="96" t="str">
        <f t="shared" si="22"/>
        <v>90154BH NADEL</v>
      </c>
      <c r="B320" s="141" t="str">
        <f t="shared" si="23"/>
        <v>90154BH</v>
      </c>
      <c r="C320" s="141" t="str">
        <f t="shared" si="24"/>
        <v>NADEL</v>
      </c>
      <c r="D320" s="141" t="str">
        <f t="shared" si="25"/>
        <v>Кепка</v>
      </c>
      <c r="E320" s="142" t="str">
        <f t="shared" si="26"/>
        <v>Кепки</v>
      </c>
      <c r="F320" s="133" t="s">
        <v>2431</v>
      </c>
      <c r="G320" s="134" t="s">
        <v>2432</v>
      </c>
      <c r="H320" s="135" t="s">
        <v>434</v>
      </c>
      <c r="I320" s="136" t="s">
        <v>2433</v>
      </c>
      <c r="J320" s="137">
        <v>1</v>
      </c>
      <c r="K320" s="138" t="s">
        <v>2433</v>
      </c>
      <c r="M320" s="140">
        <v>1</v>
      </c>
    </row>
    <row r="321" spans="1:13" x14ac:dyDescent="0.25">
      <c r="A321" s="96" t="str">
        <f t="shared" si="22"/>
        <v>90155BH SHIRIN</v>
      </c>
      <c r="B321" s="141" t="str">
        <f t="shared" si="23"/>
        <v>90155BH</v>
      </c>
      <c r="C321" s="141" t="str">
        <f t="shared" si="24"/>
        <v>SHIRIN</v>
      </c>
      <c r="D321" s="141" t="str">
        <f t="shared" si="25"/>
        <v>Кепка</v>
      </c>
      <c r="E321" s="142" t="str">
        <f t="shared" si="26"/>
        <v>Кепки</v>
      </c>
      <c r="F321" s="133" t="s">
        <v>2434</v>
      </c>
      <c r="G321" s="134" t="s">
        <v>2435</v>
      </c>
      <c r="H321" s="135" t="s">
        <v>434</v>
      </c>
      <c r="I321" s="136" t="s">
        <v>2436</v>
      </c>
      <c r="J321" s="137">
        <v>1</v>
      </c>
      <c r="K321" s="138" t="s">
        <v>2436</v>
      </c>
      <c r="M321" s="140">
        <v>1</v>
      </c>
    </row>
    <row r="322" spans="1:13" x14ac:dyDescent="0.25">
      <c r="A322" s="96" t="str">
        <f t="shared" si="22"/>
        <v>90158BH BURNEY</v>
      </c>
      <c r="B322" s="141" t="str">
        <f t="shared" si="23"/>
        <v>90158BH</v>
      </c>
      <c r="C322" s="141" t="str">
        <f t="shared" si="24"/>
        <v>BURNEY</v>
      </c>
      <c r="D322" s="141" t="str">
        <f t="shared" si="25"/>
        <v>Кепка</v>
      </c>
      <c r="E322" s="142" t="str">
        <f t="shared" si="26"/>
        <v>Кепки</v>
      </c>
      <c r="F322" s="133" t="s">
        <v>3539</v>
      </c>
      <c r="G322" s="134" t="s">
        <v>2438</v>
      </c>
      <c r="H322" s="135" t="s">
        <v>436</v>
      </c>
      <c r="I322" s="136" t="s">
        <v>3540</v>
      </c>
      <c r="J322" s="137">
        <v>1</v>
      </c>
      <c r="K322" s="138" t="s">
        <v>3540</v>
      </c>
      <c r="M322" s="140">
        <v>1</v>
      </c>
    </row>
    <row r="323" spans="1:13" x14ac:dyDescent="0.25">
      <c r="A323" s="96" t="str">
        <f t="shared" ref="A323:A386" si="27">B323&amp;" "&amp;C323</f>
        <v>90158BH BURNEY</v>
      </c>
      <c r="B323" s="141" t="str">
        <f t="shared" ref="B323:B386" si="28">_xlfn.LET(_xlpm.START,FIND("арт. ",G323)+5,_xlpm.END,FIND(" ",G323,_xlpm.START),_xlpm.Result,TRIM(MID(G323,_xlpm.START,_xlpm.END-_xlpm.START)),IFERROR(VALUE(_xlpm.Result),_xlpm.Result))</f>
        <v>90158BH</v>
      </c>
      <c r="C323" s="141" t="str">
        <f t="shared" ref="C323:C386" si="29">_xlfn.LET(_xlpm.START,FIND("арт. ",G323)+13,_xlpm.END,FIND("(",G323),TRIM(MID(G323,_xlpm.START,_xlpm.END-_xlpm.START)))</f>
        <v>BURNEY</v>
      </c>
      <c r="D323" s="141" t="str">
        <f t="shared" ref="D323:D386" si="30">_xlfn.LET(_xlpm.START,1,_xlpm.END,FIND(MID($R$1,1,1),G323),TRIM(MID(G323,_xlpm.START,_xlpm.END-_xlpm.START)))</f>
        <v>Кепка</v>
      </c>
      <c r="E323" s="142" t="str">
        <f t="shared" ref="E323:E386" si="31">VLOOKUP(D323,N:O,2,0)</f>
        <v>Кепки</v>
      </c>
      <c r="F323" s="133" t="s">
        <v>3541</v>
      </c>
      <c r="G323" s="134" t="s">
        <v>2438</v>
      </c>
      <c r="H323" s="135" t="s">
        <v>433</v>
      </c>
      <c r="I323" s="136" t="s">
        <v>3540</v>
      </c>
      <c r="J323" s="137">
        <v>2</v>
      </c>
      <c r="K323" s="138" t="s">
        <v>3542</v>
      </c>
      <c r="M323" s="140">
        <v>2</v>
      </c>
    </row>
    <row r="324" spans="1:13" x14ac:dyDescent="0.25">
      <c r="A324" s="96" t="str">
        <f t="shared" si="27"/>
        <v>90158BH BURNEY</v>
      </c>
      <c r="B324" s="141" t="str">
        <f t="shared" si="28"/>
        <v>90158BH</v>
      </c>
      <c r="C324" s="141" t="str">
        <f t="shared" si="29"/>
        <v>BURNEY</v>
      </c>
      <c r="D324" s="141" t="str">
        <f t="shared" si="30"/>
        <v>Кепка</v>
      </c>
      <c r="E324" s="142" t="str">
        <f t="shared" si="31"/>
        <v>Кепки</v>
      </c>
      <c r="F324" s="133" t="s">
        <v>2437</v>
      </c>
      <c r="G324" s="134" t="s">
        <v>2438</v>
      </c>
      <c r="H324" s="135" t="s">
        <v>434</v>
      </c>
      <c r="I324" s="136" t="s">
        <v>3540</v>
      </c>
      <c r="J324" s="137">
        <v>5</v>
      </c>
      <c r="K324" s="138" t="s">
        <v>3543</v>
      </c>
      <c r="M324" s="140">
        <v>5</v>
      </c>
    </row>
    <row r="325" spans="1:13" x14ac:dyDescent="0.25">
      <c r="A325" s="96" t="str">
        <f t="shared" si="27"/>
        <v>90158BH BURNEY</v>
      </c>
      <c r="B325" s="141" t="str">
        <f t="shared" si="28"/>
        <v>90158BH</v>
      </c>
      <c r="C325" s="141" t="str">
        <f t="shared" si="29"/>
        <v>BURNEY</v>
      </c>
      <c r="D325" s="141" t="str">
        <f t="shared" si="30"/>
        <v>Кепка</v>
      </c>
      <c r="E325" s="142" t="str">
        <f t="shared" si="31"/>
        <v>Кепки</v>
      </c>
      <c r="F325" s="133" t="s">
        <v>3544</v>
      </c>
      <c r="G325" s="134" t="s">
        <v>2438</v>
      </c>
      <c r="H325" s="135" t="s">
        <v>431</v>
      </c>
      <c r="I325" s="136" t="s">
        <v>3540</v>
      </c>
      <c r="J325" s="137">
        <v>2</v>
      </c>
      <c r="K325" s="138" t="s">
        <v>3542</v>
      </c>
      <c r="M325" s="140">
        <v>2</v>
      </c>
    </row>
    <row r="326" spans="1:13" x14ac:dyDescent="0.25">
      <c r="A326" s="96" t="str">
        <f t="shared" si="27"/>
        <v>90158BH BURNEY</v>
      </c>
      <c r="B326" s="141" t="str">
        <f t="shared" si="28"/>
        <v>90158BH</v>
      </c>
      <c r="C326" s="141" t="str">
        <f t="shared" si="29"/>
        <v>BURNEY</v>
      </c>
      <c r="D326" s="141" t="str">
        <f t="shared" si="30"/>
        <v>Кепка</v>
      </c>
      <c r="E326" s="142" t="str">
        <f t="shared" si="31"/>
        <v>Кепки</v>
      </c>
      <c r="F326" s="133" t="s">
        <v>3545</v>
      </c>
      <c r="G326" s="134" t="s">
        <v>3546</v>
      </c>
      <c r="H326" s="135" t="s">
        <v>436</v>
      </c>
      <c r="I326" s="136" t="s">
        <v>3540</v>
      </c>
      <c r="J326" s="137">
        <v>1</v>
      </c>
      <c r="K326" s="138" t="s">
        <v>3540</v>
      </c>
      <c r="M326" s="140">
        <v>1</v>
      </c>
    </row>
    <row r="327" spans="1:13" x14ac:dyDescent="0.25">
      <c r="A327" s="96" t="str">
        <f t="shared" si="27"/>
        <v>90158BH BURNEY</v>
      </c>
      <c r="B327" s="141" t="str">
        <f t="shared" si="28"/>
        <v>90158BH</v>
      </c>
      <c r="C327" s="141" t="str">
        <f t="shared" si="29"/>
        <v>BURNEY</v>
      </c>
      <c r="D327" s="141" t="str">
        <f t="shared" si="30"/>
        <v>Кепка</v>
      </c>
      <c r="E327" s="142" t="str">
        <f t="shared" si="31"/>
        <v>Кепки</v>
      </c>
      <c r="F327" s="133" t="s">
        <v>3547</v>
      </c>
      <c r="G327" s="134" t="s">
        <v>3546</v>
      </c>
      <c r="H327" s="135" t="s">
        <v>433</v>
      </c>
      <c r="I327" s="136" t="s">
        <v>3540</v>
      </c>
      <c r="J327" s="137">
        <v>3</v>
      </c>
      <c r="K327" s="138" t="s">
        <v>3548</v>
      </c>
      <c r="M327" s="140">
        <v>3</v>
      </c>
    </row>
    <row r="328" spans="1:13" x14ac:dyDescent="0.25">
      <c r="A328" s="96" t="str">
        <f t="shared" si="27"/>
        <v>90158BH BURNEY</v>
      </c>
      <c r="B328" s="141" t="str">
        <f t="shared" si="28"/>
        <v>90158BH</v>
      </c>
      <c r="C328" s="141" t="str">
        <f t="shared" si="29"/>
        <v>BURNEY</v>
      </c>
      <c r="D328" s="141" t="str">
        <f t="shared" si="30"/>
        <v>Кепка</v>
      </c>
      <c r="E328" s="142" t="str">
        <f t="shared" si="31"/>
        <v>Кепки</v>
      </c>
      <c r="F328" s="133" t="s">
        <v>3549</v>
      </c>
      <c r="G328" s="134" t="s">
        <v>3546</v>
      </c>
      <c r="H328" s="135" t="s">
        <v>434</v>
      </c>
      <c r="I328" s="136" t="s">
        <v>3540</v>
      </c>
      <c r="J328" s="137">
        <v>5</v>
      </c>
      <c r="K328" s="138" t="s">
        <v>3543</v>
      </c>
      <c r="M328" s="140">
        <v>5</v>
      </c>
    </row>
    <row r="329" spans="1:13" x14ac:dyDescent="0.25">
      <c r="A329" s="96" t="str">
        <f t="shared" si="27"/>
        <v>90158BH BURNEY</v>
      </c>
      <c r="B329" s="141" t="str">
        <f t="shared" si="28"/>
        <v>90158BH</v>
      </c>
      <c r="C329" s="141" t="str">
        <f t="shared" si="29"/>
        <v>BURNEY</v>
      </c>
      <c r="D329" s="141" t="str">
        <f t="shared" si="30"/>
        <v>Кепка</v>
      </c>
      <c r="E329" s="142" t="str">
        <f t="shared" si="31"/>
        <v>Кепки</v>
      </c>
      <c r="F329" s="133" t="s">
        <v>3550</v>
      </c>
      <c r="G329" s="134" t="s">
        <v>3546</v>
      </c>
      <c r="H329" s="135" t="s">
        <v>431</v>
      </c>
      <c r="I329" s="136" t="s">
        <v>3540</v>
      </c>
      <c r="J329" s="137">
        <v>3</v>
      </c>
      <c r="K329" s="138" t="s">
        <v>3548</v>
      </c>
      <c r="M329" s="140">
        <v>3</v>
      </c>
    </row>
    <row r="330" spans="1:13" x14ac:dyDescent="0.25">
      <c r="A330" s="96" t="str">
        <f t="shared" si="27"/>
        <v>90159BH TITUS</v>
      </c>
      <c r="B330" s="141" t="str">
        <f t="shared" si="28"/>
        <v>90159BH</v>
      </c>
      <c r="C330" s="141" t="str">
        <f t="shared" si="29"/>
        <v>TITUS</v>
      </c>
      <c r="D330" s="141" t="str">
        <f t="shared" si="30"/>
        <v>Кепка</v>
      </c>
      <c r="E330" s="142" t="str">
        <f t="shared" si="31"/>
        <v>Кепки</v>
      </c>
      <c r="F330" s="133" t="s">
        <v>2439</v>
      </c>
      <c r="G330" s="134" t="s">
        <v>2440</v>
      </c>
      <c r="H330" s="135" t="s">
        <v>434</v>
      </c>
      <c r="I330" s="136" t="s">
        <v>2376</v>
      </c>
      <c r="J330" s="137">
        <v>1</v>
      </c>
      <c r="K330" s="138" t="s">
        <v>2376</v>
      </c>
      <c r="M330" s="140">
        <v>1</v>
      </c>
    </row>
    <row r="331" spans="1:13" x14ac:dyDescent="0.25">
      <c r="A331" s="96" t="str">
        <f t="shared" si="27"/>
        <v>90162BH ADAN</v>
      </c>
      <c r="B331" s="141" t="str">
        <f t="shared" si="28"/>
        <v>90162BH</v>
      </c>
      <c r="C331" s="141" t="str">
        <f t="shared" si="29"/>
        <v>ADAN</v>
      </c>
      <c r="D331" s="141" t="str">
        <f t="shared" si="30"/>
        <v>Кепка</v>
      </c>
      <c r="E331" s="142" t="str">
        <f t="shared" si="31"/>
        <v>Кепки</v>
      </c>
      <c r="F331" s="133" t="s">
        <v>2441</v>
      </c>
      <c r="G331" s="134" t="s">
        <v>2442</v>
      </c>
      <c r="H331" s="135" t="s">
        <v>464</v>
      </c>
      <c r="I331" s="136" t="s">
        <v>2443</v>
      </c>
      <c r="J331" s="137">
        <v>1</v>
      </c>
      <c r="K331" s="138" t="s">
        <v>2443</v>
      </c>
      <c r="M331" s="140">
        <v>1</v>
      </c>
    </row>
    <row r="332" spans="1:13" x14ac:dyDescent="0.25">
      <c r="A332" s="96" t="e">
        <f t="shared" si="27"/>
        <v>#VALUE!</v>
      </c>
      <c r="B332" s="141" t="str">
        <f t="shared" si="28"/>
        <v>BOX</v>
      </c>
      <c r="C332" s="141" t="e">
        <f t="shared" si="29"/>
        <v>#VALUE!</v>
      </c>
      <c r="D332" s="141" t="str">
        <f t="shared" si="30"/>
        <v>Коробка</v>
      </c>
      <c r="E332" s="142" t="e">
        <f t="shared" si="31"/>
        <v>#N/A</v>
      </c>
      <c r="F332" s="133" t="s">
        <v>3551</v>
      </c>
      <c r="G332" s="134" t="s">
        <v>3552</v>
      </c>
      <c r="H332" s="135" t="s">
        <v>478</v>
      </c>
      <c r="I332" s="136">
        <v>275.7</v>
      </c>
      <c r="J332" s="137">
        <v>7</v>
      </c>
      <c r="K332" s="138" t="s">
        <v>3553</v>
      </c>
      <c r="M332" s="140">
        <v>7</v>
      </c>
    </row>
    <row r="333" spans="1:13" x14ac:dyDescent="0.25">
      <c r="A333" s="96" t="str">
        <f t="shared" si="27"/>
        <v>25543BH KENSETT</v>
      </c>
      <c r="B333" s="141" t="str">
        <f t="shared" si="28"/>
        <v>25543BH</v>
      </c>
      <c r="C333" s="141" t="str">
        <f t="shared" si="29"/>
        <v>KENSETT</v>
      </c>
      <c r="D333" s="141" t="str">
        <f t="shared" si="30"/>
        <v>Панама</v>
      </c>
      <c r="E333" s="142" t="str">
        <f t="shared" si="31"/>
        <v>Панамы</v>
      </c>
      <c r="F333" s="133" t="s">
        <v>1820</v>
      </c>
      <c r="G333" s="134" t="s">
        <v>1821</v>
      </c>
      <c r="H333" s="135" t="s">
        <v>436</v>
      </c>
      <c r="I333" s="136" t="s">
        <v>2444</v>
      </c>
      <c r="J333" s="137">
        <v>2</v>
      </c>
      <c r="K333" s="138" t="s">
        <v>2446</v>
      </c>
      <c r="M333" s="140">
        <v>2</v>
      </c>
    </row>
    <row r="334" spans="1:13" x14ac:dyDescent="0.25">
      <c r="A334" s="96" t="str">
        <f t="shared" si="27"/>
        <v>25543BH KENSETT</v>
      </c>
      <c r="B334" s="141" t="str">
        <f t="shared" si="28"/>
        <v>25543BH</v>
      </c>
      <c r="C334" s="141" t="str">
        <f t="shared" si="29"/>
        <v>KENSETT</v>
      </c>
      <c r="D334" s="141" t="str">
        <f t="shared" si="30"/>
        <v>Панама</v>
      </c>
      <c r="E334" s="142" t="str">
        <f t="shared" si="31"/>
        <v>Панамы</v>
      </c>
      <c r="F334" s="133" t="s">
        <v>1822</v>
      </c>
      <c r="G334" s="134" t="s">
        <v>1821</v>
      </c>
      <c r="H334" s="135" t="s">
        <v>433</v>
      </c>
      <c r="I334" s="136" t="s">
        <v>2444</v>
      </c>
      <c r="J334" s="137">
        <v>1</v>
      </c>
      <c r="K334" s="138" t="s">
        <v>3554</v>
      </c>
      <c r="M334" s="140">
        <v>1</v>
      </c>
    </row>
    <row r="335" spans="1:13" x14ac:dyDescent="0.25">
      <c r="A335" s="96" t="str">
        <f t="shared" si="27"/>
        <v>25543BH KENSETT</v>
      </c>
      <c r="B335" s="141" t="str">
        <f t="shared" si="28"/>
        <v>25543BH</v>
      </c>
      <c r="C335" s="141" t="str">
        <f t="shared" si="29"/>
        <v>KENSETT</v>
      </c>
      <c r="D335" s="141" t="str">
        <f t="shared" si="30"/>
        <v>Панама</v>
      </c>
      <c r="E335" s="142" t="str">
        <f t="shared" si="31"/>
        <v>Панамы</v>
      </c>
      <c r="F335" s="133" t="s">
        <v>1823</v>
      </c>
      <c r="G335" s="134" t="s">
        <v>1821</v>
      </c>
      <c r="H335" s="135" t="s">
        <v>434</v>
      </c>
      <c r="I335" s="136" t="s">
        <v>2445</v>
      </c>
      <c r="J335" s="137">
        <v>1</v>
      </c>
      <c r="K335" s="138" t="s">
        <v>2445</v>
      </c>
      <c r="M335" s="140">
        <v>1</v>
      </c>
    </row>
    <row r="336" spans="1:13" x14ac:dyDescent="0.25">
      <c r="A336" s="96" t="str">
        <f t="shared" si="27"/>
        <v>90144BH CRANNELL</v>
      </c>
      <c r="B336" s="141" t="str">
        <f t="shared" si="28"/>
        <v>90144BH</v>
      </c>
      <c r="C336" s="141" t="str">
        <f t="shared" si="29"/>
        <v>CRANNELL</v>
      </c>
      <c r="D336" s="141" t="str">
        <f t="shared" si="30"/>
        <v>Панама</v>
      </c>
      <c r="E336" s="142" t="str">
        <f t="shared" si="31"/>
        <v>Панамы</v>
      </c>
      <c r="F336" s="133" t="s">
        <v>1850</v>
      </c>
      <c r="G336" s="134" t="s">
        <v>1851</v>
      </c>
      <c r="H336" s="135" t="s">
        <v>434</v>
      </c>
      <c r="I336" s="136" t="s">
        <v>2447</v>
      </c>
      <c r="J336" s="137">
        <v>1</v>
      </c>
      <c r="K336" s="138" t="s">
        <v>2447</v>
      </c>
      <c r="M336" s="140">
        <v>1</v>
      </c>
    </row>
    <row r="337" spans="1:13" x14ac:dyDescent="0.25">
      <c r="A337" s="96" t="str">
        <f t="shared" si="27"/>
        <v>90145BH RAMBERT</v>
      </c>
      <c r="B337" s="141" t="str">
        <f t="shared" si="28"/>
        <v>90145BH</v>
      </c>
      <c r="C337" s="141" t="str">
        <f t="shared" si="29"/>
        <v>RAMBERT</v>
      </c>
      <c r="D337" s="141" t="str">
        <f t="shared" si="30"/>
        <v>Панама</v>
      </c>
      <c r="E337" s="142" t="str">
        <f t="shared" si="31"/>
        <v>Панамы</v>
      </c>
      <c r="F337" s="133" t="s">
        <v>2448</v>
      </c>
      <c r="G337" s="134" t="s">
        <v>2449</v>
      </c>
      <c r="H337" s="135" t="s">
        <v>434</v>
      </c>
      <c r="I337" s="136" t="s">
        <v>2374</v>
      </c>
      <c r="J337" s="137">
        <v>1</v>
      </c>
      <c r="K337" s="138" t="s">
        <v>2374</v>
      </c>
      <c r="M337" s="140">
        <v>1</v>
      </c>
    </row>
    <row r="338" spans="1:13" x14ac:dyDescent="0.25">
      <c r="A338" s="96" t="str">
        <f t="shared" si="27"/>
        <v>90160BH WITTER</v>
      </c>
      <c r="B338" s="141" t="str">
        <f t="shared" si="28"/>
        <v>90160BH</v>
      </c>
      <c r="C338" s="141" t="str">
        <f t="shared" si="29"/>
        <v>WITTER</v>
      </c>
      <c r="D338" s="141" t="str">
        <f t="shared" si="30"/>
        <v>Панама</v>
      </c>
      <c r="E338" s="142" t="str">
        <f t="shared" si="31"/>
        <v>Панамы</v>
      </c>
      <c r="F338" s="133" t="s">
        <v>2450</v>
      </c>
      <c r="G338" s="134" t="s">
        <v>2451</v>
      </c>
      <c r="H338" s="135" t="s">
        <v>434</v>
      </c>
      <c r="I338" s="136" t="s">
        <v>2452</v>
      </c>
      <c r="J338" s="137">
        <v>1</v>
      </c>
      <c r="K338" s="138" t="s">
        <v>2453</v>
      </c>
      <c r="M338" s="140">
        <v>1</v>
      </c>
    </row>
    <row r="339" spans="1:13" x14ac:dyDescent="0.25">
      <c r="A339" s="96" t="str">
        <f t="shared" si="27"/>
        <v xml:space="preserve">POSP128 </v>
      </c>
      <c r="B339" s="141" t="str">
        <f t="shared" si="28"/>
        <v>POSP128</v>
      </c>
      <c r="C339" s="141" t="str">
        <f t="shared" si="29"/>
        <v/>
      </c>
      <c r="D339" s="141" t="str">
        <f t="shared" si="30"/>
        <v>Подставка</v>
      </c>
      <c r="E339" s="142" t="str">
        <f t="shared" si="31"/>
        <v>Подставки</v>
      </c>
      <c r="F339" s="133" t="s">
        <v>2454</v>
      </c>
      <c r="G339" s="134" t="s">
        <v>2455</v>
      </c>
      <c r="H339" s="135" t="s">
        <v>478</v>
      </c>
      <c r="I339" s="136">
        <v>600</v>
      </c>
      <c r="J339" s="137">
        <v>7</v>
      </c>
      <c r="K339" s="138" t="s">
        <v>3431</v>
      </c>
      <c r="M339" s="140">
        <v>7</v>
      </c>
    </row>
    <row r="340" spans="1:13" x14ac:dyDescent="0.25">
      <c r="A340" s="96" t="str">
        <f t="shared" si="27"/>
        <v>25119 RNON</v>
      </c>
      <c r="B340" s="141">
        <f t="shared" si="28"/>
        <v>25119</v>
      </c>
      <c r="C340" s="141" t="str">
        <f t="shared" si="29"/>
        <v>RNON</v>
      </c>
      <c r="D340" s="141" t="str">
        <f t="shared" si="30"/>
        <v>Шапка</v>
      </c>
      <c r="E340" s="142" t="str">
        <f t="shared" si="31"/>
        <v>Шапки</v>
      </c>
      <c r="F340" s="133" t="s">
        <v>3555</v>
      </c>
      <c r="G340" s="134" t="s">
        <v>3556</v>
      </c>
      <c r="H340" s="135" t="s">
        <v>434</v>
      </c>
      <c r="I340" s="136" t="s">
        <v>3557</v>
      </c>
      <c r="J340" s="137">
        <v>1</v>
      </c>
      <c r="K340" s="138" t="s">
        <v>3558</v>
      </c>
      <c r="M340" s="140">
        <v>1</v>
      </c>
    </row>
    <row r="341" spans="1:13" x14ac:dyDescent="0.25">
      <c r="A341" s="96" t="str">
        <f t="shared" si="27"/>
        <v>10000BH BRILES</v>
      </c>
      <c r="B341" s="141" t="str">
        <f t="shared" si="28"/>
        <v>10000BH</v>
      </c>
      <c r="C341" s="141" t="str">
        <f t="shared" si="29"/>
        <v>BRILES</v>
      </c>
      <c r="D341" s="141" t="str">
        <f t="shared" si="30"/>
        <v>Шляпа</v>
      </c>
      <c r="E341" s="142" t="str">
        <f t="shared" si="31"/>
        <v>Шляпы</v>
      </c>
      <c r="F341" s="133" t="s">
        <v>1307</v>
      </c>
      <c r="G341" s="134" t="s">
        <v>1308</v>
      </c>
      <c r="H341" s="135" t="s">
        <v>433</v>
      </c>
      <c r="I341" s="136" t="s">
        <v>2459</v>
      </c>
      <c r="J341" s="137">
        <v>1</v>
      </c>
      <c r="K341" s="138" t="s">
        <v>2459</v>
      </c>
      <c r="M341" s="140">
        <v>1</v>
      </c>
    </row>
    <row r="342" spans="1:13" x14ac:dyDescent="0.25">
      <c r="A342" s="96" t="str">
        <f t="shared" si="27"/>
        <v>10000BH BRILES</v>
      </c>
      <c r="B342" s="141" t="str">
        <f t="shared" si="28"/>
        <v>10000BH</v>
      </c>
      <c r="C342" s="141" t="str">
        <f t="shared" si="29"/>
        <v>BRILES</v>
      </c>
      <c r="D342" s="141" t="str">
        <f t="shared" si="30"/>
        <v>Шляпа</v>
      </c>
      <c r="E342" s="142" t="str">
        <f t="shared" si="31"/>
        <v>Шляпы</v>
      </c>
      <c r="F342" s="133" t="s">
        <v>972</v>
      </c>
      <c r="G342" s="134" t="s">
        <v>973</v>
      </c>
      <c r="H342" s="135" t="s">
        <v>436</v>
      </c>
      <c r="I342" s="136" t="s">
        <v>2457</v>
      </c>
      <c r="J342" s="137">
        <v>3</v>
      </c>
      <c r="K342" s="138" t="s">
        <v>2460</v>
      </c>
      <c r="M342" s="140">
        <v>3</v>
      </c>
    </row>
    <row r="343" spans="1:13" x14ac:dyDescent="0.25">
      <c r="A343" s="96" t="str">
        <f t="shared" si="27"/>
        <v>10000BH BRILES</v>
      </c>
      <c r="B343" s="141" t="str">
        <f t="shared" si="28"/>
        <v>10000BH</v>
      </c>
      <c r="C343" s="141" t="str">
        <f t="shared" si="29"/>
        <v>BRILES</v>
      </c>
      <c r="D343" s="141" t="str">
        <f t="shared" si="30"/>
        <v>Шляпа</v>
      </c>
      <c r="E343" s="142" t="str">
        <f t="shared" si="31"/>
        <v>Шляпы</v>
      </c>
      <c r="F343" s="133" t="s">
        <v>974</v>
      </c>
      <c r="G343" s="134" t="s">
        <v>973</v>
      </c>
      <c r="H343" s="135" t="s">
        <v>433</v>
      </c>
      <c r="I343" s="136" t="s">
        <v>2457</v>
      </c>
      <c r="J343" s="137">
        <v>2</v>
      </c>
      <c r="K343" s="138" t="s">
        <v>3559</v>
      </c>
      <c r="M343" s="140">
        <v>2</v>
      </c>
    </row>
    <row r="344" spans="1:13" x14ac:dyDescent="0.25">
      <c r="A344" s="96" t="str">
        <f t="shared" si="27"/>
        <v>10000BH BRILES</v>
      </c>
      <c r="B344" s="141" t="str">
        <f t="shared" si="28"/>
        <v>10000BH</v>
      </c>
      <c r="C344" s="141" t="str">
        <f t="shared" si="29"/>
        <v>BRILES</v>
      </c>
      <c r="D344" s="141" t="str">
        <f t="shared" si="30"/>
        <v>Шляпа</v>
      </c>
      <c r="E344" s="142" t="str">
        <f t="shared" si="31"/>
        <v>Шляпы</v>
      </c>
      <c r="F344" s="133" t="s">
        <v>975</v>
      </c>
      <c r="G344" s="134" t="s">
        <v>973</v>
      </c>
      <c r="H344" s="135" t="s">
        <v>434</v>
      </c>
      <c r="I344" s="136" t="s">
        <v>2457</v>
      </c>
      <c r="J344" s="137">
        <v>1</v>
      </c>
      <c r="K344" s="138" t="s">
        <v>2458</v>
      </c>
      <c r="M344" s="140">
        <v>1</v>
      </c>
    </row>
    <row r="345" spans="1:13" x14ac:dyDescent="0.25">
      <c r="A345" s="96" t="str">
        <f t="shared" si="27"/>
        <v>10001BH BRODNAX</v>
      </c>
      <c r="B345" s="141" t="str">
        <f t="shared" si="28"/>
        <v>10001BH</v>
      </c>
      <c r="C345" s="141" t="str">
        <f t="shared" si="29"/>
        <v>BRODNAX</v>
      </c>
      <c r="D345" s="141" t="str">
        <f t="shared" si="30"/>
        <v>Шляпа</v>
      </c>
      <c r="E345" s="142" t="str">
        <f t="shared" si="31"/>
        <v>Шляпы</v>
      </c>
      <c r="F345" s="133" t="s">
        <v>1826</v>
      </c>
      <c r="G345" s="134" t="s">
        <v>1827</v>
      </c>
      <c r="H345" s="135" t="s">
        <v>433</v>
      </c>
      <c r="I345" s="136" t="s">
        <v>2461</v>
      </c>
      <c r="J345" s="137">
        <v>1</v>
      </c>
      <c r="K345" s="138" t="s">
        <v>2461</v>
      </c>
      <c r="M345" s="140">
        <v>1</v>
      </c>
    </row>
    <row r="346" spans="1:13" x14ac:dyDescent="0.25">
      <c r="A346" s="96" t="str">
        <f t="shared" si="27"/>
        <v>1362 TON</v>
      </c>
      <c r="B346" s="141">
        <f t="shared" si="28"/>
        <v>1362</v>
      </c>
      <c r="C346" s="141" t="str">
        <f t="shared" si="29"/>
        <v>TON</v>
      </c>
      <c r="D346" s="141" t="str">
        <f t="shared" si="30"/>
        <v>Шляпа</v>
      </c>
      <c r="E346" s="142" t="str">
        <f t="shared" si="31"/>
        <v>Шляпы</v>
      </c>
      <c r="F346" s="133" t="s">
        <v>1223</v>
      </c>
      <c r="G346" s="134" t="s">
        <v>1224</v>
      </c>
      <c r="H346" s="135" t="s">
        <v>436</v>
      </c>
      <c r="I346" s="136" t="s">
        <v>2462</v>
      </c>
      <c r="J346" s="137">
        <v>3</v>
      </c>
      <c r="K346" s="138" t="s">
        <v>3560</v>
      </c>
      <c r="M346" s="140">
        <v>3</v>
      </c>
    </row>
    <row r="347" spans="1:13" x14ac:dyDescent="0.25">
      <c r="A347" s="96" t="str">
        <f t="shared" si="27"/>
        <v>1362 TON</v>
      </c>
      <c r="B347" s="141">
        <f t="shared" si="28"/>
        <v>1362</v>
      </c>
      <c r="C347" s="141" t="str">
        <f t="shared" si="29"/>
        <v>TON</v>
      </c>
      <c r="D347" s="141" t="str">
        <f t="shared" si="30"/>
        <v>Шляпа</v>
      </c>
      <c r="E347" s="142" t="str">
        <f t="shared" si="31"/>
        <v>Шляпы</v>
      </c>
      <c r="F347" s="133" t="s">
        <v>3561</v>
      </c>
      <c r="G347" s="134" t="s">
        <v>1224</v>
      </c>
      <c r="H347" s="135" t="s">
        <v>433</v>
      </c>
      <c r="I347" s="136" t="s">
        <v>3562</v>
      </c>
      <c r="J347" s="137">
        <v>3</v>
      </c>
      <c r="K347" s="138" t="s">
        <v>3563</v>
      </c>
      <c r="M347" s="140">
        <v>3</v>
      </c>
    </row>
    <row r="348" spans="1:13" x14ac:dyDescent="0.25">
      <c r="A348" s="96" t="str">
        <f t="shared" si="27"/>
        <v>1362 TON</v>
      </c>
      <c r="B348" s="141">
        <f t="shared" si="28"/>
        <v>1362</v>
      </c>
      <c r="C348" s="141" t="str">
        <f t="shared" si="29"/>
        <v>TON</v>
      </c>
      <c r="D348" s="141" t="str">
        <f t="shared" si="30"/>
        <v>Шляпа</v>
      </c>
      <c r="E348" s="142" t="str">
        <f t="shared" si="31"/>
        <v>Шляпы</v>
      </c>
      <c r="F348" s="133" t="s">
        <v>1225</v>
      </c>
      <c r="G348" s="134" t="s">
        <v>1224</v>
      </c>
      <c r="H348" s="135" t="s">
        <v>434</v>
      </c>
      <c r="I348" s="136" t="s">
        <v>2463</v>
      </c>
      <c r="J348" s="137">
        <v>1</v>
      </c>
      <c r="K348" s="138" t="s">
        <v>2463</v>
      </c>
      <c r="M348" s="140">
        <v>1</v>
      </c>
    </row>
    <row r="349" spans="1:13" x14ac:dyDescent="0.25">
      <c r="A349" s="96" t="str">
        <f t="shared" si="27"/>
        <v>1362 TON</v>
      </c>
      <c r="B349" s="141">
        <f t="shared" si="28"/>
        <v>1362</v>
      </c>
      <c r="C349" s="141" t="str">
        <f t="shared" si="29"/>
        <v>TON</v>
      </c>
      <c r="D349" s="141" t="str">
        <f t="shared" si="30"/>
        <v>Шляпа</v>
      </c>
      <c r="E349" s="142" t="str">
        <f t="shared" si="31"/>
        <v>Шляпы</v>
      </c>
      <c r="F349" s="133" t="s">
        <v>1226</v>
      </c>
      <c r="G349" s="134" t="s">
        <v>1224</v>
      </c>
      <c r="H349" s="135" t="s">
        <v>431</v>
      </c>
      <c r="I349" s="136" t="s">
        <v>2463</v>
      </c>
      <c r="J349" s="137">
        <v>3</v>
      </c>
      <c r="K349" s="138" t="s">
        <v>2472</v>
      </c>
      <c r="M349" s="140">
        <v>3</v>
      </c>
    </row>
    <row r="350" spans="1:13" x14ac:dyDescent="0.25">
      <c r="A350" s="96" t="str">
        <f t="shared" si="27"/>
        <v>1362 TON</v>
      </c>
      <c r="B350" s="141">
        <f t="shared" si="28"/>
        <v>1362</v>
      </c>
      <c r="C350" s="141" t="str">
        <f t="shared" si="29"/>
        <v>TON</v>
      </c>
      <c r="D350" s="141" t="str">
        <f t="shared" si="30"/>
        <v>Шляпа</v>
      </c>
      <c r="E350" s="142" t="str">
        <f t="shared" si="31"/>
        <v>Шляпы</v>
      </c>
      <c r="F350" s="133" t="s">
        <v>1227</v>
      </c>
      <c r="G350" s="134" t="s">
        <v>571</v>
      </c>
      <c r="H350" s="135" t="s">
        <v>436</v>
      </c>
      <c r="I350" s="136" t="s">
        <v>2464</v>
      </c>
      <c r="J350" s="137">
        <v>2</v>
      </c>
      <c r="K350" s="138" t="s">
        <v>2465</v>
      </c>
      <c r="M350" s="140">
        <v>2</v>
      </c>
    </row>
    <row r="351" spans="1:13" x14ac:dyDescent="0.25">
      <c r="A351" s="96" t="str">
        <f t="shared" si="27"/>
        <v>1362 TON</v>
      </c>
      <c r="B351" s="141">
        <f t="shared" si="28"/>
        <v>1362</v>
      </c>
      <c r="C351" s="141" t="str">
        <f t="shared" si="29"/>
        <v>TON</v>
      </c>
      <c r="D351" s="141" t="str">
        <f t="shared" si="30"/>
        <v>Шляпа</v>
      </c>
      <c r="E351" s="142" t="str">
        <f t="shared" si="31"/>
        <v>Шляпы</v>
      </c>
      <c r="F351" s="133" t="s">
        <v>570</v>
      </c>
      <c r="G351" s="134" t="s">
        <v>571</v>
      </c>
      <c r="H351" s="135" t="s">
        <v>434</v>
      </c>
      <c r="I351" s="136" t="s">
        <v>2466</v>
      </c>
      <c r="J351" s="137">
        <v>2</v>
      </c>
      <c r="K351" s="138" t="s">
        <v>2467</v>
      </c>
      <c r="M351" s="140">
        <v>2</v>
      </c>
    </row>
    <row r="352" spans="1:13" x14ac:dyDescent="0.25">
      <c r="A352" s="96" t="str">
        <f t="shared" si="27"/>
        <v>1362 TON</v>
      </c>
      <c r="B352" s="141">
        <f t="shared" si="28"/>
        <v>1362</v>
      </c>
      <c r="C352" s="141" t="str">
        <f t="shared" si="29"/>
        <v>TON</v>
      </c>
      <c r="D352" s="141" t="str">
        <f t="shared" si="30"/>
        <v>Шляпа</v>
      </c>
      <c r="E352" s="142" t="str">
        <f t="shared" si="31"/>
        <v>Шляпы</v>
      </c>
      <c r="F352" s="133" t="s">
        <v>2468</v>
      </c>
      <c r="G352" s="134" t="s">
        <v>1228</v>
      </c>
      <c r="H352" s="135" t="s">
        <v>436</v>
      </c>
      <c r="I352" s="136" t="s">
        <v>2463</v>
      </c>
      <c r="J352" s="137">
        <v>2</v>
      </c>
      <c r="K352" s="138" t="s">
        <v>2469</v>
      </c>
      <c r="M352" s="140">
        <v>2</v>
      </c>
    </row>
    <row r="353" spans="1:13" x14ac:dyDescent="0.25">
      <c r="A353" s="96" t="str">
        <f t="shared" si="27"/>
        <v>1362 TON</v>
      </c>
      <c r="B353" s="141">
        <f t="shared" si="28"/>
        <v>1362</v>
      </c>
      <c r="C353" s="141" t="str">
        <f t="shared" si="29"/>
        <v>TON</v>
      </c>
      <c r="D353" s="141" t="str">
        <f t="shared" si="30"/>
        <v>Шляпа</v>
      </c>
      <c r="E353" s="142" t="str">
        <f t="shared" si="31"/>
        <v>Шляпы</v>
      </c>
      <c r="F353" s="133" t="s">
        <v>1229</v>
      </c>
      <c r="G353" s="134" t="s">
        <v>1228</v>
      </c>
      <c r="H353" s="135" t="s">
        <v>433</v>
      </c>
      <c r="I353" s="136" t="s">
        <v>2470</v>
      </c>
      <c r="J353" s="137">
        <v>9</v>
      </c>
      <c r="K353" s="138" t="s">
        <v>3564</v>
      </c>
      <c r="M353" s="140">
        <v>9</v>
      </c>
    </row>
    <row r="354" spans="1:13" x14ac:dyDescent="0.25">
      <c r="A354" s="96" t="str">
        <f t="shared" si="27"/>
        <v>1362 TON</v>
      </c>
      <c r="B354" s="141">
        <f t="shared" si="28"/>
        <v>1362</v>
      </c>
      <c r="C354" s="141" t="str">
        <f t="shared" si="29"/>
        <v>TON</v>
      </c>
      <c r="D354" s="141" t="str">
        <f t="shared" si="30"/>
        <v>Шляпа</v>
      </c>
      <c r="E354" s="142" t="str">
        <f t="shared" si="31"/>
        <v>Шляпы</v>
      </c>
      <c r="F354" s="133" t="s">
        <v>1230</v>
      </c>
      <c r="G354" s="134" t="s">
        <v>1228</v>
      </c>
      <c r="H354" s="135" t="s">
        <v>434</v>
      </c>
      <c r="I354" s="136" t="s">
        <v>2470</v>
      </c>
      <c r="J354" s="137">
        <v>10</v>
      </c>
      <c r="K354" s="138" t="s">
        <v>3565</v>
      </c>
      <c r="M354" s="140">
        <v>10</v>
      </c>
    </row>
    <row r="355" spans="1:13" x14ac:dyDescent="0.25">
      <c r="A355" s="96" t="str">
        <f t="shared" si="27"/>
        <v>1362 TON</v>
      </c>
      <c r="B355" s="141">
        <f t="shared" si="28"/>
        <v>1362</v>
      </c>
      <c r="C355" s="141" t="str">
        <f t="shared" si="29"/>
        <v>TON</v>
      </c>
      <c r="D355" s="141" t="str">
        <f t="shared" si="30"/>
        <v>Шляпа</v>
      </c>
      <c r="E355" s="142" t="str">
        <f t="shared" si="31"/>
        <v>Шляпы</v>
      </c>
      <c r="F355" s="133" t="s">
        <v>2471</v>
      </c>
      <c r="G355" s="134" t="s">
        <v>1228</v>
      </c>
      <c r="H355" s="135" t="s">
        <v>431</v>
      </c>
      <c r="I355" s="136" t="s">
        <v>3566</v>
      </c>
      <c r="J355" s="137">
        <v>5</v>
      </c>
      <c r="K355" s="138" t="s">
        <v>3567</v>
      </c>
      <c r="M355" s="140">
        <v>5</v>
      </c>
    </row>
    <row r="356" spans="1:13" x14ac:dyDescent="0.25">
      <c r="A356" s="96" t="str">
        <f t="shared" si="27"/>
        <v>1362 TON</v>
      </c>
      <c r="B356" s="141">
        <f t="shared" si="28"/>
        <v>1362</v>
      </c>
      <c r="C356" s="141" t="str">
        <f t="shared" si="29"/>
        <v>TON</v>
      </c>
      <c r="D356" s="141" t="str">
        <f t="shared" si="30"/>
        <v>Шляпа</v>
      </c>
      <c r="E356" s="142" t="str">
        <f t="shared" si="31"/>
        <v>Шляпы</v>
      </c>
      <c r="F356" s="133" t="s">
        <v>3568</v>
      </c>
      <c r="G356" s="134" t="s">
        <v>1228</v>
      </c>
      <c r="H356" s="135" t="s">
        <v>432</v>
      </c>
      <c r="I356" s="136" t="s">
        <v>3562</v>
      </c>
      <c r="J356" s="137">
        <v>1</v>
      </c>
      <c r="K356" s="138" t="s">
        <v>3562</v>
      </c>
      <c r="M356" s="140">
        <v>1</v>
      </c>
    </row>
    <row r="357" spans="1:13" x14ac:dyDescent="0.25">
      <c r="A357" s="96" t="str">
        <f t="shared" si="27"/>
        <v>1362 TON</v>
      </c>
      <c r="B357" s="141">
        <f t="shared" si="28"/>
        <v>1362</v>
      </c>
      <c r="C357" s="141" t="str">
        <f t="shared" si="29"/>
        <v>TON</v>
      </c>
      <c r="D357" s="141" t="str">
        <f t="shared" si="30"/>
        <v>Шляпа</v>
      </c>
      <c r="E357" s="142" t="str">
        <f t="shared" si="31"/>
        <v>Шляпы</v>
      </c>
      <c r="F357" s="133" t="s">
        <v>1659</v>
      </c>
      <c r="G357" s="134" t="s">
        <v>1236</v>
      </c>
      <c r="H357" s="135" t="s">
        <v>436</v>
      </c>
      <c r="I357" s="136" t="s">
        <v>2473</v>
      </c>
      <c r="J357" s="137">
        <v>1</v>
      </c>
      <c r="K357" s="138" t="s">
        <v>2473</v>
      </c>
      <c r="M357" s="140">
        <v>1</v>
      </c>
    </row>
    <row r="358" spans="1:13" x14ac:dyDescent="0.25">
      <c r="A358" s="96" t="str">
        <f t="shared" si="27"/>
        <v>1362 TON</v>
      </c>
      <c r="B358" s="141">
        <f t="shared" si="28"/>
        <v>1362</v>
      </c>
      <c r="C358" s="141" t="str">
        <f t="shared" si="29"/>
        <v>TON</v>
      </c>
      <c r="D358" s="141" t="str">
        <f t="shared" si="30"/>
        <v>Шляпа</v>
      </c>
      <c r="E358" s="142" t="str">
        <f t="shared" si="31"/>
        <v>Шляпы</v>
      </c>
      <c r="F358" s="133" t="s">
        <v>2474</v>
      </c>
      <c r="G358" s="134" t="s">
        <v>1236</v>
      </c>
      <c r="H358" s="135" t="s">
        <v>433</v>
      </c>
      <c r="I358" s="136" t="s">
        <v>3566</v>
      </c>
      <c r="J358" s="137">
        <v>3</v>
      </c>
      <c r="K358" s="138" t="s">
        <v>3569</v>
      </c>
      <c r="M358" s="140">
        <v>3</v>
      </c>
    </row>
    <row r="359" spans="1:13" x14ac:dyDescent="0.25">
      <c r="A359" s="96" t="str">
        <f t="shared" si="27"/>
        <v>1362 TON</v>
      </c>
      <c r="B359" s="141">
        <f t="shared" si="28"/>
        <v>1362</v>
      </c>
      <c r="C359" s="141" t="str">
        <f t="shared" si="29"/>
        <v>TON</v>
      </c>
      <c r="D359" s="141" t="str">
        <f t="shared" si="30"/>
        <v>Шляпа</v>
      </c>
      <c r="E359" s="142" t="str">
        <f t="shared" si="31"/>
        <v>Шляпы</v>
      </c>
      <c r="F359" s="133" t="s">
        <v>1235</v>
      </c>
      <c r="G359" s="134" t="s">
        <v>1236</v>
      </c>
      <c r="H359" s="135" t="s">
        <v>434</v>
      </c>
      <c r="I359" s="136" t="s">
        <v>3562</v>
      </c>
      <c r="J359" s="137">
        <v>4</v>
      </c>
      <c r="K359" s="138" t="s">
        <v>3570</v>
      </c>
      <c r="M359" s="140">
        <v>4</v>
      </c>
    </row>
    <row r="360" spans="1:13" x14ac:dyDescent="0.25">
      <c r="A360" s="96" t="str">
        <f t="shared" si="27"/>
        <v>1362 TON</v>
      </c>
      <c r="B360" s="141">
        <f t="shared" si="28"/>
        <v>1362</v>
      </c>
      <c r="C360" s="141" t="str">
        <f t="shared" si="29"/>
        <v>TON</v>
      </c>
      <c r="D360" s="141" t="str">
        <f t="shared" si="30"/>
        <v>Шляпа</v>
      </c>
      <c r="E360" s="142" t="str">
        <f t="shared" si="31"/>
        <v>Шляпы</v>
      </c>
      <c r="F360" s="133" t="s">
        <v>3571</v>
      </c>
      <c r="G360" s="134" t="s">
        <v>1236</v>
      </c>
      <c r="H360" s="135" t="s">
        <v>431</v>
      </c>
      <c r="I360" s="136" t="s">
        <v>3566</v>
      </c>
      <c r="J360" s="137">
        <v>3</v>
      </c>
      <c r="K360" s="138" t="s">
        <v>3569</v>
      </c>
      <c r="M360" s="140">
        <v>3</v>
      </c>
    </row>
    <row r="361" spans="1:13" x14ac:dyDescent="0.25">
      <c r="A361" s="96" t="str">
        <f t="shared" si="27"/>
        <v>1362 TON</v>
      </c>
      <c r="B361" s="141">
        <f t="shared" si="28"/>
        <v>1362</v>
      </c>
      <c r="C361" s="141" t="str">
        <f t="shared" si="29"/>
        <v>TON</v>
      </c>
      <c r="D361" s="141" t="str">
        <f t="shared" si="30"/>
        <v>Шляпа</v>
      </c>
      <c r="E361" s="142" t="str">
        <f t="shared" si="31"/>
        <v>Шляпы</v>
      </c>
      <c r="F361" s="133" t="s">
        <v>1231</v>
      </c>
      <c r="G361" s="134" t="s">
        <v>1232</v>
      </c>
      <c r="H361" s="135" t="s">
        <v>436</v>
      </c>
      <c r="I361" s="136" t="s">
        <v>2463</v>
      </c>
      <c r="J361" s="137">
        <v>2</v>
      </c>
      <c r="K361" s="138" t="s">
        <v>2469</v>
      </c>
      <c r="M361" s="140">
        <v>2</v>
      </c>
    </row>
    <row r="362" spans="1:13" x14ac:dyDescent="0.25">
      <c r="A362" s="96" t="str">
        <f t="shared" si="27"/>
        <v>1362 TON</v>
      </c>
      <c r="B362" s="141">
        <f t="shared" si="28"/>
        <v>1362</v>
      </c>
      <c r="C362" s="141" t="str">
        <f t="shared" si="29"/>
        <v>TON</v>
      </c>
      <c r="D362" s="141" t="str">
        <f t="shared" si="30"/>
        <v>Шляпа</v>
      </c>
      <c r="E362" s="142" t="str">
        <f t="shared" si="31"/>
        <v>Шляпы</v>
      </c>
      <c r="F362" s="133" t="s">
        <v>1233</v>
      </c>
      <c r="G362" s="134" t="s">
        <v>1232</v>
      </c>
      <c r="H362" s="135" t="s">
        <v>433</v>
      </c>
      <c r="I362" s="136" t="s">
        <v>3566</v>
      </c>
      <c r="J362" s="137">
        <v>8</v>
      </c>
      <c r="K362" s="138" t="s">
        <v>3572</v>
      </c>
      <c r="M362" s="140">
        <v>8</v>
      </c>
    </row>
    <row r="363" spans="1:13" x14ac:dyDescent="0.25">
      <c r="A363" s="96" t="str">
        <f t="shared" si="27"/>
        <v>1362 TON</v>
      </c>
      <c r="B363" s="141">
        <f t="shared" si="28"/>
        <v>1362</v>
      </c>
      <c r="C363" s="141" t="str">
        <f t="shared" si="29"/>
        <v>TON</v>
      </c>
      <c r="D363" s="141" t="str">
        <f t="shared" si="30"/>
        <v>Шляпа</v>
      </c>
      <c r="E363" s="142" t="str">
        <f t="shared" si="31"/>
        <v>Шляпы</v>
      </c>
      <c r="F363" s="133" t="s">
        <v>1234</v>
      </c>
      <c r="G363" s="134" t="s">
        <v>1232</v>
      </c>
      <c r="H363" s="135" t="s">
        <v>434</v>
      </c>
      <c r="I363" s="136" t="s">
        <v>3566</v>
      </c>
      <c r="J363" s="137">
        <v>14</v>
      </c>
      <c r="K363" s="138" t="s">
        <v>3573</v>
      </c>
      <c r="M363" s="140">
        <v>14</v>
      </c>
    </row>
    <row r="364" spans="1:13" x14ac:dyDescent="0.25">
      <c r="A364" s="96" t="str">
        <f t="shared" si="27"/>
        <v>1362 TON</v>
      </c>
      <c r="B364" s="141">
        <f t="shared" si="28"/>
        <v>1362</v>
      </c>
      <c r="C364" s="141" t="str">
        <f t="shared" si="29"/>
        <v>TON</v>
      </c>
      <c r="D364" s="141" t="str">
        <f t="shared" si="30"/>
        <v>Шляпа</v>
      </c>
      <c r="E364" s="142" t="str">
        <f t="shared" si="31"/>
        <v>Шляпы</v>
      </c>
      <c r="F364" s="133" t="s">
        <v>1658</v>
      </c>
      <c r="G364" s="134" t="s">
        <v>1232</v>
      </c>
      <c r="H364" s="135" t="s">
        <v>431</v>
      </c>
      <c r="I364" s="136" t="s">
        <v>3562</v>
      </c>
      <c r="J364" s="137">
        <v>7</v>
      </c>
      <c r="K364" s="138" t="s">
        <v>3574</v>
      </c>
      <c r="M364" s="140">
        <v>7</v>
      </c>
    </row>
    <row r="365" spans="1:13" x14ac:dyDescent="0.25">
      <c r="A365" s="96" t="str">
        <f t="shared" si="27"/>
        <v>1362 TON</v>
      </c>
      <c r="B365" s="141">
        <f t="shared" si="28"/>
        <v>1362</v>
      </c>
      <c r="C365" s="141" t="str">
        <f t="shared" si="29"/>
        <v>TON</v>
      </c>
      <c r="D365" s="141" t="str">
        <f t="shared" si="30"/>
        <v>Шляпа</v>
      </c>
      <c r="E365" s="142" t="str">
        <f t="shared" si="31"/>
        <v>Шляпы</v>
      </c>
      <c r="F365" s="133" t="s">
        <v>3575</v>
      </c>
      <c r="G365" s="134" t="s">
        <v>1232</v>
      </c>
      <c r="H365" s="135" t="s">
        <v>432</v>
      </c>
      <c r="I365" s="136" t="s">
        <v>3562</v>
      </c>
      <c r="J365" s="137">
        <v>2</v>
      </c>
      <c r="K365" s="138" t="s">
        <v>3576</v>
      </c>
      <c r="M365" s="140">
        <v>2</v>
      </c>
    </row>
    <row r="366" spans="1:13" x14ac:dyDescent="0.25">
      <c r="A366" s="96" t="str">
        <f t="shared" si="27"/>
        <v>1369 KMAN</v>
      </c>
      <c r="B366" s="141">
        <f t="shared" si="28"/>
        <v>1369</v>
      </c>
      <c r="C366" s="141" t="str">
        <f t="shared" si="29"/>
        <v>KMAN</v>
      </c>
      <c r="D366" s="141" t="str">
        <f t="shared" si="30"/>
        <v>Шляпа</v>
      </c>
      <c r="E366" s="142" t="str">
        <f t="shared" si="31"/>
        <v>Шляпы</v>
      </c>
      <c r="F366" s="133" t="s">
        <v>1604</v>
      </c>
      <c r="G366" s="134" t="s">
        <v>525</v>
      </c>
      <c r="H366" s="135" t="s">
        <v>436</v>
      </c>
      <c r="I366" s="136" t="s">
        <v>2476</v>
      </c>
      <c r="J366" s="137">
        <v>1</v>
      </c>
      <c r="K366" s="138" t="s">
        <v>2476</v>
      </c>
      <c r="M366" s="140">
        <v>1</v>
      </c>
    </row>
    <row r="367" spans="1:13" x14ac:dyDescent="0.25">
      <c r="A367" s="96" t="str">
        <f t="shared" si="27"/>
        <v>1369 KMAN</v>
      </c>
      <c r="B367" s="141">
        <f t="shared" si="28"/>
        <v>1369</v>
      </c>
      <c r="C367" s="141" t="str">
        <f t="shared" si="29"/>
        <v>KMAN</v>
      </c>
      <c r="D367" s="141" t="str">
        <f t="shared" si="30"/>
        <v>Шляпа</v>
      </c>
      <c r="E367" s="142" t="str">
        <f t="shared" si="31"/>
        <v>Шляпы</v>
      </c>
      <c r="F367" s="133" t="s">
        <v>3577</v>
      </c>
      <c r="G367" s="134" t="s">
        <v>525</v>
      </c>
      <c r="H367" s="135" t="s">
        <v>433</v>
      </c>
      <c r="I367" s="136" t="s">
        <v>2476</v>
      </c>
      <c r="J367" s="137">
        <v>1</v>
      </c>
      <c r="K367" s="138" t="s">
        <v>2476</v>
      </c>
      <c r="M367" s="140">
        <v>1</v>
      </c>
    </row>
    <row r="368" spans="1:13" x14ac:dyDescent="0.25">
      <c r="A368" s="96" t="str">
        <f t="shared" si="27"/>
        <v>1369 KMAN</v>
      </c>
      <c r="B368" s="141">
        <f t="shared" si="28"/>
        <v>1369</v>
      </c>
      <c r="C368" s="141" t="str">
        <f t="shared" si="29"/>
        <v>KMAN</v>
      </c>
      <c r="D368" s="141" t="str">
        <f t="shared" si="30"/>
        <v>Шляпа</v>
      </c>
      <c r="E368" s="142" t="str">
        <f t="shared" si="31"/>
        <v>Шляпы</v>
      </c>
      <c r="F368" s="133" t="s">
        <v>3578</v>
      </c>
      <c r="G368" s="134" t="s">
        <v>525</v>
      </c>
      <c r="H368" s="135" t="s">
        <v>431</v>
      </c>
      <c r="I368" s="136" t="s">
        <v>2476</v>
      </c>
      <c r="J368" s="137">
        <v>1</v>
      </c>
      <c r="K368" s="138" t="s">
        <v>2476</v>
      </c>
      <c r="M368" s="140">
        <v>1</v>
      </c>
    </row>
    <row r="369" spans="1:13" x14ac:dyDescent="0.25">
      <c r="A369" s="96" t="str">
        <f t="shared" si="27"/>
        <v>1369 KMAN</v>
      </c>
      <c r="B369" s="141">
        <f t="shared" si="28"/>
        <v>1369</v>
      </c>
      <c r="C369" s="141" t="str">
        <f t="shared" si="29"/>
        <v>KMAN</v>
      </c>
      <c r="D369" s="141" t="str">
        <f t="shared" si="30"/>
        <v>Шляпа</v>
      </c>
      <c r="E369" s="142" t="str">
        <f t="shared" si="31"/>
        <v>Шляпы</v>
      </c>
      <c r="F369" s="133" t="s">
        <v>887</v>
      </c>
      <c r="G369" s="134" t="s">
        <v>461</v>
      </c>
      <c r="H369" s="135" t="s">
        <v>436</v>
      </c>
      <c r="I369" s="136" t="s">
        <v>2476</v>
      </c>
      <c r="J369" s="137">
        <v>1</v>
      </c>
      <c r="K369" s="138" t="s">
        <v>2476</v>
      </c>
      <c r="M369" s="140">
        <v>1</v>
      </c>
    </row>
    <row r="370" spans="1:13" x14ac:dyDescent="0.25">
      <c r="A370" s="96" t="str">
        <f t="shared" si="27"/>
        <v>1369 KMAN</v>
      </c>
      <c r="B370" s="141">
        <f t="shared" si="28"/>
        <v>1369</v>
      </c>
      <c r="C370" s="141" t="str">
        <f t="shared" si="29"/>
        <v>KMAN</v>
      </c>
      <c r="D370" s="141" t="str">
        <f t="shared" si="30"/>
        <v>Шляпа</v>
      </c>
      <c r="E370" s="142" t="str">
        <f t="shared" si="31"/>
        <v>Шляпы</v>
      </c>
      <c r="F370" s="133" t="s">
        <v>1469</v>
      </c>
      <c r="G370" s="134" t="s">
        <v>461</v>
      </c>
      <c r="H370" s="135" t="s">
        <v>431</v>
      </c>
      <c r="I370" s="136" t="s">
        <v>2476</v>
      </c>
      <c r="J370" s="137">
        <v>1</v>
      </c>
      <c r="K370" s="138" t="s">
        <v>2476</v>
      </c>
      <c r="M370" s="140">
        <v>1</v>
      </c>
    </row>
    <row r="371" spans="1:13" x14ac:dyDescent="0.25">
      <c r="A371" s="96" t="str">
        <f t="shared" si="27"/>
        <v>1369 KMAN</v>
      </c>
      <c r="B371" s="141">
        <f t="shared" si="28"/>
        <v>1369</v>
      </c>
      <c r="C371" s="141" t="str">
        <f t="shared" si="29"/>
        <v>KMAN</v>
      </c>
      <c r="D371" s="141" t="str">
        <f t="shared" si="30"/>
        <v>Шляпа</v>
      </c>
      <c r="E371" s="142" t="str">
        <f t="shared" si="31"/>
        <v>Шляпы</v>
      </c>
      <c r="F371" s="133" t="s">
        <v>886</v>
      </c>
      <c r="G371" s="134" t="s">
        <v>572</v>
      </c>
      <c r="H371" s="135" t="s">
        <v>436</v>
      </c>
      <c r="I371" s="136" t="s">
        <v>2477</v>
      </c>
      <c r="J371" s="137">
        <v>1</v>
      </c>
      <c r="K371" s="138" t="s">
        <v>2478</v>
      </c>
      <c r="M371" s="140">
        <v>1</v>
      </c>
    </row>
    <row r="372" spans="1:13" x14ac:dyDescent="0.25">
      <c r="A372" s="96" t="str">
        <f t="shared" si="27"/>
        <v>1369 KMAN</v>
      </c>
      <c r="B372" s="141">
        <f t="shared" si="28"/>
        <v>1369</v>
      </c>
      <c r="C372" s="141" t="str">
        <f t="shared" si="29"/>
        <v>KMAN</v>
      </c>
      <c r="D372" s="141" t="str">
        <f t="shared" si="30"/>
        <v>Шляпа</v>
      </c>
      <c r="E372" s="142" t="str">
        <f t="shared" si="31"/>
        <v>Шляпы</v>
      </c>
      <c r="F372" s="133" t="s">
        <v>3579</v>
      </c>
      <c r="G372" s="134" t="s">
        <v>3580</v>
      </c>
      <c r="H372" s="135" t="s">
        <v>436</v>
      </c>
      <c r="I372" s="136" t="s">
        <v>2475</v>
      </c>
      <c r="J372" s="137">
        <v>1</v>
      </c>
      <c r="K372" s="138" t="s">
        <v>2475</v>
      </c>
      <c r="M372" s="140">
        <v>1</v>
      </c>
    </row>
    <row r="373" spans="1:13" x14ac:dyDescent="0.25">
      <c r="A373" s="96" t="str">
        <f t="shared" si="27"/>
        <v>1369 KMAN</v>
      </c>
      <c r="B373" s="141">
        <f t="shared" si="28"/>
        <v>1369</v>
      </c>
      <c r="C373" s="141" t="str">
        <f t="shared" si="29"/>
        <v>KMAN</v>
      </c>
      <c r="D373" s="141" t="str">
        <f t="shared" si="30"/>
        <v>Шляпа</v>
      </c>
      <c r="E373" s="142" t="str">
        <f t="shared" si="31"/>
        <v>Шляпы</v>
      </c>
      <c r="F373" s="133" t="s">
        <v>3581</v>
      </c>
      <c r="G373" s="134" t="s">
        <v>3580</v>
      </c>
      <c r="H373" s="135" t="s">
        <v>431</v>
      </c>
      <c r="I373" s="136" t="s">
        <v>2475</v>
      </c>
      <c r="J373" s="137">
        <v>1</v>
      </c>
      <c r="K373" s="138" t="s">
        <v>2475</v>
      </c>
      <c r="M373" s="140">
        <v>1</v>
      </c>
    </row>
    <row r="374" spans="1:13" x14ac:dyDescent="0.25">
      <c r="A374" s="96" t="str">
        <f t="shared" si="27"/>
        <v>13730BH ASHMORE</v>
      </c>
      <c r="B374" s="141" t="str">
        <f t="shared" si="28"/>
        <v>13730BH</v>
      </c>
      <c r="C374" s="141" t="str">
        <f t="shared" si="29"/>
        <v>ASHMORE</v>
      </c>
      <c r="D374" s="141" t="str">
        <f t="shared" si="30"/>
        <v>Шляпа</v>
      </c>
      <c r="E374" s="142" t="str">
        <f t="shared" si="31"/>
        <v>Шляпы</v>
      </c>
      <c r="F374" s="133" t="s">
        <v>494</v>
      </c>
      <c r="G374" s="134" t="s">
        <v>493</v>
      </c>
      <c r="H374" s="135" t="s">
        <v>434</v>
      </c>
      <c r="I374" s="136" t="s">
        <v>2479</v>
      </c>
      <c r="J374" s="137">
        <v>1</v>
      </c>
      <c r="K374" s="138" t="s">
        <v>2479</v>
      </c>
      <c r="M374" s="140">
        <v>1</v>
      </c>
    </row>
    <row r="375" spans="1:13" x14ac:dyDescent="0.25">
      <c r="A375" s="96" t="str">
        <f t="shared" si="27"/>
        <v>13730BH ASHMORE</v>
      </c>
      <c r="B375" s="141" t="str">
        <f t="shared" si="28"/>
        <v>13730BH</v>
      </c>
      <c r="C375" s="141" t="str">
        <f t="shared" si="29"/>
        <v>ASHMORE</v>
      </c>
      <c r="D375" s="141" t="str">
        <f t="shared" si="30"/>
        <v>Шляпа</v>
      </c>
      <c r="E375" s="142" t="str">
        <f t="shared" si="31"/>
        <v>Шляпы</v>
      </c>
      <c r="F375" s="133" t="s">
        <v>918</v>
      </c>
      <c r="G375" s="134" t="s">
        <v>493</v>
      </c>
      <c r="H375" s="135" t="s">
        <v>431</v>
      </c>
      <c r="I375" s="136" t="s">
        <v>2481</v>
      </c>
      <c r="J375" s="137">
        <v>1</v>
      </c>
      <c r="K375" s="138" t="s">
        <v>2481</v>
      </c>
      <c r="M375" s="140">
        <v>1</v>
      </c>
    </row>
    <row r="376" spans="1:13" x14ac:dyDescent="0.25">
      <c r="A376" s="96" t="str">
        <f t="shared" si="27"/>
        <v>1451 T PORK PIE</v>
      </c>
      <c r="B376" s="141">
        <f t="shared" si="28"/>
        <v>1451</v>
      </c>
      <c r="C376" s="141" t="str">
        <f t="shared" si="29"/>
        <v>T PORK PIE</v>
      </c>
      <c r="D376" s="141" t="str">
        <f t="shared" si="30"/>
        <v>Шляпа</v>
      </c>
      <c r="E376" s="142" t="str">
        <f t="shared" si="31"/>
        <v>Шляпы</v>
      </c>
      <c r="F376" s="133" t="s">
        <v>2482</v>
      </c>
      <c r="G376" s="134" t="s">
        <v>462</v>
      </c>
      <c r="H376" s="135" t="s">
        <v>436</v>
      </c>
      <c r="I376" s="136" t="s">
        <v>2483</v>
      </c>
      <c r="J376" s="137">
        <v>1</v>
      </c>
      <c r="K376" s="138" t="s">
        <v>2483</v>
      </c>
      <c r="M376" s="140">
        <v>1</v>
      </c>
    </row>
    <row r="377" spans="1:13" x14ac:dyDescent="0.25">
      <c r="A377" s="96" t="str">
        <f t="shared" si="27"/>
        <v>1451 T PORK PIE</v>
      </c>
      <c r="B377" s="141">
        <f t="shared" si="28"/>
        <v>1451</v>
      </c>
      <c r="C377" s="141" t="str">
        <f t="shared" si="29"/>
        <v>T PORK PIE</v>
      </c>
      <c r="D377" s="141" t="str">
        <f t="shared" si="30"/>
        <v>Шляпа</v>
      </c>
      <c r="E377" s="142" t="str">
        <f t="shared" si="31"/>
        <v>Шляпы</v>
      </c>
      <c r="F377" s="133" t="s">
        <v>463</v>
      </c>
      <c r="G377" s="134" t="s">
        <v>462</v>
      </c>
      <c r="H377" s="135" t="s">
        <v>464</v>
      </c>
      <c r="I377" s="136" t="s">
        <v>2484</v>
      </c>
      <c r="J377" s="137">
        <v>1</v>
      </c>
      <c r="K377" s="138" t="s">
        <v>2484</v>
      </c>
      <c r="M377" s="140">
        <v>1</v>
      </c>
    </row>
    <row r="378" spans="1:13" x14ac:dyDescent="0.25">
      <c r="A378" s="96" t="str">
        <f t="shared" si="27"/>
        <v>1451 T PORK PIE</v>
      </c>
      <c r="B378" s="141">
        <f t="shared" si="28"/>
        <v>1451</v>
      </c>
      <c r="C378" s="141" t="str">
        <f t="shared" si="29"/>
        <v>T PORK PIE</v>
      </c>
      <c r="D378" s="141" t="str">
        <f t="shared" si="30"/>
        <v>Шляпа</v>
      </c>
      <c r="E378" s="142" t="str">
        <f t="shared" si="31"/>
        <v>Шляпы</v>
      </c>
      <c r="F378" s="133" t="s">
        <v>247</v>
      </c>
      <c r="G378" s="134" t="s">
        <v>462</v>
      </c>
      <c r="H378" s="135" t="s">
        <v>434</v>
      </c>
      <c r="I378" s="136" t="s">
        <v>2486</v>
      </c>
      <c r="J378" s="137">
        <v>4</v>
      </c>
      <c r="K378" s="138" t="s">
        <v>2487</v>
      </c>
      <c r="M378" s="140">
        <v>4</v>
      </c>
    </row>
    <row r="379" spans="1:13" x14ac:dyDescent="0.25">
      <c r="A379" s="96" t="str">
        <f t="shared" si="27"/>
        <v>1451 T PORK PIE</v>
      </c>
      <c r="B379" s="141">
        <f t="shared" si="28"/>
        <v>1451</v>
      </c>
      <c r="C379" s="141" t="str">
        <f t="shared" si="29"/>
        <v>T PORK PIE</v>
      </c>
      <c r="D379" s="141" t="str">
        <f t="shared" si="30"/>
        <v>Шляпа</v>
      </c>
      <c r="E379" s="142" t="str">
        <f t="shared" si="31"/>
        <v>Шляпы</v>
      </c>
      <c r="F379" s="133" t="s">
        <v>465</v>
      </c>
      <c r="G379" s="134" t="s">
        <v>462</v>
      </c>
      <c r="H379" s="135" t="s">
        <v>466</v>
      </c>
      <c r="I379" s="136" t="s">
        <v>2484</v>
      </c>
      <c r="J379" s="137">
        <v>2</v>
      </c>
      <c r="K379" s="138" t="s">
        <v>2485</v>
      </c>
      <c r="M379" s="140">
        <v>2</v>
      </c>
    </row>
    <row r="380" spans="1:13" x14ac:dyDescent="0.25">
      <c r="A380" s="96" t="str">
        <f t="shared" si="27"/>
        <v>1451 T PORK PIE</v>
      </c>
      <c r="B380" s="141">
        <f t="shared" si="28"/>
        <v>1451</v>
      </c>
      <c r="C380" s="141" t="str">
        <f t="shared" si="29"/>
        <v>T PORK PIE</v>
      </c>
      <c r="D380" s="141" t="str">
        <f t="shared" si="30"/>
        <v>Шляпа</v>
      </c>
      <c r="E380" s="142" t="str">
        <f t="shared" si="31"/>
        <v>Шляпы</v>
      </c>
      <c r="F380" s="133" t="s">
        <v>3582</v>
      </c>
      <c r="G380" s="134" t="s">
        <v>462</v>
      </c>
      <c r="H380" s="135" t="s">
        <v>431</v>
      </c>
      <c r="I380" s="136" t="s">
        <v>2483</v>
      </c>
      <c r="J380" s="137">
        <v>1</v>
      </c>
      <c r="K380" s="138" t="s">
        <v>2483</v>
      </c>
      <c r="M380" s="140">
        <v>1</v>
      </c>
    </row>
    <row r="381" spans="1:13" x14ac:dyDescent="0.25">
      <c r="A381" s="96" t="str">
        <f t="shared" si="27"/>
        <v>1452 KER</v>
      </c>
      <c r="B381" s="141">
        <f t="shared" si="28"/>
        <v>1452</v>
      </c>
      <c r="C381" s="141" t="str">
        <f t="shared" si="29"/>
        <v>KER</v>
      </c>
      <c r="D381" s="141" t="str">
        <f t="shared" si="30"/>
        <v>Шляпа</v>
      </c>
      <c r="E381" s="142" t="str">
        <f t="shared" si="31"/>
        <v>Шляпы</v>
      </c>
      <c r="F381" s="133" t="s">
        <v>2488</v>
      </c>
      <c r="G381" s="134" t="s">
        <v>2489</v>
      </c>
      <c r="H381" s="135" t="s">
        <v>431</v>
      </c>
      <c r="I381" s="136" t="s">
        <v>2490</v>
      </c>
      <c r="J381" s="137">
        <v>1</v>
      </c>
      <c r="K381" s="138" t="s">
        <v>2490</v>
      </c>
      <c r="M381" s="140">
        <v>1</v>
      </c>
    </row>
    <row r="382" spans="1:13" x14ac:dyDescent="0.25">
      <c r="A382" s="96" t="str">
        <f t="shared" si="27"/>
        <v>14530BH Bankhead</v>
      </c>
      <c r="B382" s="141" t="str">
        <f t="shared" si="28"/>
        <v>14530BH</v>
      </c>
      <c r="C382" s="141" t="str">
        <f t="shared" si="29"/>
        <v>Bankhead</v>
      </c>
      <c r="D382" s="141" t="str">
        <f t="shared" si="30"/>
        <v>Шляпа</v>
      </c>
      <c r="E382" s="142" t="str">
        <f t="shared" si="31"/>
        <v>Шляпы</v>
      </c>
      <c r="F382" s="133" t="s">
        <v>526</v>
      </c>
      <c r="G382" s="134" t="s">
        <v>573</v>
      </c>
      <c r="H382" s="135" t="s">
        <v>434</v>
      </c>
      <c r="I382" s="136" t="s">
        <v>2491</v>
      </c>
      <c r="J382" s="137">
        <v>1</v>
      </c>
      <c r="K382" s="138" t="s">
        <v>2491</v>
      </c>
      <c r="M382" s="140">
        <v>1</v>
      </c>
    </row>
    <row r="383" spans="1:13" x14ac:dyDescent="0.25">
      <c r="A383" s="96" t="str">
        <f t="shared" si="27"/>
        <v>14530BH Bankhead</v>
      </c>
      <c r="B383" s="141" t="str">
        <f t="shared" si="28"/>
        <v>14530BH</v>
      </c>
      <c r="C383" s="141" t="str">
        <f t="shared" si="29"/>
        <v>Bankhead</v>
      </c>
      <c r="D383" s="141" t="str">
        <f t="shared" si="30"/>
        <v>Шляпа</v>
      </c>
      <c r="E383" s="142" t="str">
        <f t="shared" si="31"/>
        <v>Шляпы</v>
      </c>
      <c r="F383" s="133" t="s">
        <v>3583</v>
      </c>
      <c r="G383" s="134" t="s">
        <v>573</v>
      </c>
      <c r="H383" s="135" t="s">
        <v>431</v>
      </c>
      <c r="I383" s="136" t="s">
        <v>3584</v>
      </c>
      <c r="J383" s="137">
        <v>1</v>
      </c>
      <c r="K383" s="138" t="s">
        <v>3584</v>
      </c>
      <c r="M383" s="140">
        <v>1</v>
      </c>
    </row>
    <row r="384" spans="1:13" x14ac:dyDescent="0.25">
      <c r="A384" s="96" t="str">
        <f t="shared" si="27"/>
        <v>14537BH BRUM</v>
      </c>
      <c r="B384" s="141" t="str">
        <f t="shared" si="28"/>
        <v>14537BH</v>
      </c>
      <c r="C384" s="141" t="str">
        <f t="shared" si="29"/>
        <v>BRUM</v>
      </c>
      <c r="D384" s="141" t="str">
        <f t="shared" si="30"/>
        <v>Шляпа</v>
      </c>
      <c r="E384" s="142" t="str">
        <f t="shared" si="31"/>
        <v>Шляпы</v>
      </c>
      <c r="F384" s="133" t="s">
        <v>3585</v>
      </c>
      <c r="G384" s="134" t="s">
        <v>3586</v>
      </c>
      <c r="H384" s="135" t="s">
        <v>431</v>
      </c>
      <c r="I384" s="136" t="s">
        <v>3587</v>
      </c>
      <c r="J384" s="137">
        <v>1</v>
      </c>
      <c r="K384" s="138" t="s">
        <v>3587</v>
      </c>
      <c r="M384" s="140">
        <v>1</v>
      </c>
    </row>
    <row r="385" spans="1:13" x14ac:dyDescent="0.25">
      <c r="A385" s="96" t="str">
        <f t="shared" si="27"/>
        <v>20001BH COLVER</v>
      </c>
      <c r="B385" s="141" t="str">
        <f t="shared" si="28"/>
        <v>20001BH</v>
      </c>
      <c r="C385" s="141" t="str">
        <f t="shared" si="29"/>
        <v>COLVER</v>
      </c>
      <c r="D385" s="141" t="str">
        <f t="shared" si="30"/>
        <v>Шляпа</v>
      </c>
      <c r="E385" s="142" t="str">
        <f t="shared" si="31"/>
        <v>Шляпы</v>
      </c>
      <c r="F385" s="133" t="s">
        <v>933</v>
      </c>
      <c r="G385" s="134" t="s">
        <v>934</v>
      </c>
      <c r="H385" s="135" t="s">
        <v>433</v>
      </c>
      <c r="I385" s="136" t="s">
        <v>2492</v>
      </c>
      <c r="J385" s="137">
        <v>1</v>
      </c>
      <c r="K385" s="138" t="s">
        <v>2492</v>
      </c>
      <c r="M385" s="140">
        <v>1</v>
      </c>
    </row>
    <row r="386" spans="1:13" x14ac:dyDescent="0.25">
      <c r="A386" s="96" t="str">
        <f t="shared" si="27"/>
        <v>20001BH COLVER</v>
      </c>
      <c r="B386" s="141" t="str">
        <f t="shared" si="28"/>
        <v>20001BH</v>
      </c>
      <c r="C386" s="141" t="str">
        <f t="shared" si="29"/>
        <v>COLVER</v>
      </c>
      <c r="D386" s="141" t="str">
        <f t="shared" si="30"/>
        <v>Шляпа</v>
      </c>
      <c r="E386" s="142" t="str">
        <f t="shared" si="31"/>
        <v>Шляпы</v>
      </c>
      <c r="F386" s="133" t="s">
        <v>935</v>
      </c>
      <c r="G386" s="134" t="s">
        <v>934</v>
      </c>
      <c r="H386" s="135" t="s">
        <v>434</v>
      </c>
      <c r="I386" s="136" t="s">
        <v>2493</v>
      </c>
      <c r="J386" s="137">
        <v>1</v>
      </c>
      <c r="K386" s="138" t="s">
        <v>2493</v>
      </c>
      <c r="M386" s="140">
        <v>1</v>
      </c>
    </row>
    <row r="387" spans="1:13" x14ac:dyDescent="0.25">
      <c r="A387" s="96" t="str">
        <f t="shared" ref="A387:A450" si="32">B387&amp;" "&amp;C387</f>
        <v>20001BH COLVER</v>
      </c>
      <c r="B387" s="141" t="str">
        <f t="shared" ref="B387:B450" si="33">_xlfn.LET(_xlpm.START,FIND("арт. ",G387)+5,_xlpm.END,FIND(" ",G387,_xlpm.START),_xlpm.Result,TRIM(MID(G387,_xlpm.START,_xlpm.END-_xlpm.START)),IFERROR(VALUE(_xlpm.Result),_xlpm.Result))</f>
        <v>20001BH</v>
      </c>
      <c r="C387" s="141" t="str">
        <f t="shared" ref="C387:C450" si="34">_xlfn.LET(_xlpm.START,FIND("арт. ",G387)+13,_xlpm.END,FIND("(",G387),TRIM(MID(G387,_xlpm.START,_xlpm.END-_xlpm.START)))</f>
        <v>COLVER</v>
      </c>
      <c r="D387" s="141" t="str">
        <f t="shared" ref="D387:D450" si="35">_xlfn.LET(_xlpm.START,1,_xlpm.END,FIND(MID($R$1,1,1),G387),TRIM(MID(G387,_xlpm.START,_xlpm.END-_xlpm.START)))</f>
        <v>Шляпа</v>
      </c>
      <c r="E387" s="142" t="str">
        <f t="shared" ref="E387:E450" si="36">VLOOKUP(D387,N:O,2,0)</f>
        <v>Шляпы</v>
      </c>
      <c r="F387" s="133" t="s">
        <v>2494</v>
      </c>
      <c r="G387" s="134" t="s">
        <v>2495</v>
      </c>
      <c r="H387" s="135" t="s">
        <v>434</v>
      </c>
      <c r="I387" s="136" t="s">
        <v>2496</v>
      </c>
      <c r="J387" s="137">
        <v>3</v>
      </c>
      <c r="K387" s="138" t="s">
        <v>2497</v>
      </c>
      <c r="M387" s="140">
        <v>3</v>
      </c>
    </row>
    <row r="388" spans="1:13" x14ac:dyDescent="0.25">
      <c r="A388" s="96" t="str">
        <f t="shared" si="32"/>
        <v>20001BH COLVER</v>
      </c>
      <c r="B388" s="141" t="str">
        <f t="shared" si="33"/>
        <v>20001BH</v>
      </c>
      <c r="C388" s="141" t="str">
        <f t="shared" si="34"/>
        <v>COLVER</v>
      </c>
      <c r="D388" s="141" t="str">
        <f t="shared" si="35"/>
        <v>Шляпа</v>
      </c>
      <c r="E388" s="142" t="str">
        <f t="shared" si="36"/>
        <v>Шляпы</v>
      </c>
      <c r="F388" s="133" t="s">
        <v>2498</v>
      </c>
      <c r="G388" s="134" t="s">
        <v>2495</v>
      </c>
      <c r="H388" s="135" t="s">
        <v>431</v>
      </c>
      <c r="I388" s="136" t="s">
        <v>2496</v>
      </c>
      <c r="J388" s="137">
        <v>2</v>
      </c>
      <c r="K388" s="138" t="s">
        <v>2499</v>
      </c>
      <c r="M388" s="140">
        <v>2</v>
      </c>
    </row>
    <row r="389" spans="1:13" x14ac:dyDescent="0.25">
      <c r="A389" s="96" t="str">
        <f t="shared" si="32"/>
        <v>20001BH COLVER</v>
      </c>
      <c r="B389" s="141" t="str">
        <f t="shared" si="33"/>
        <v>20001BH</v>
      </c>
      <c r="C389" s="141" t="str">
        <f t="shared" si="34"/>
        <v>COLVER</v>
      </c>
      <c r="D389" s="141" t="str">
        <f t="shared" si="35"/>
        <v>Шляпа</v>
      </c>
      <c r="E389" s="142" t="str">
        <f t="shared" si="36"/>
        <v>Шляпы</v>
      </c>
      <c r="F389" s="133" t="s">
        <v>1273</v>
      </c>
      <c r="G389" s="134" t="s">
        <v>1274</v>
      </c>
      <c r="H389" s="135" t="s">
        <v>434</v>
      </c>
      <c r="I389" s="136" t="s">
        <v>2500</v>
      </c>
      <c r="J389" s="137">
        <v>1</v>
      </c>
      <c r="K389" s="138" t="s">
        <v>2500</v>
      </c>
      <c r="M389" s="140">
        <v>1</v>
      </c>
    </row>
    <row r="390" spans="1:13" x14ac:dyDescent="0.25">
      <c r="A390" s="96" t="str">
        <f t="shared" si="32"/>
        <v>20001BH COLVER</v>
      </c>
      <c r="B390" s="141" t="str">
        <f t="shared" si="33"/>
        <v>20001BH</v>
      </c>
      <c r="C390" s="141" t="str">
        <f t="shared" si="34"/>
        <v>COLVER</v>
      </c>
      <c r="D390" s="141" t="str">
        <f t="shared" si="35"/>
        <v>Шляпа</v>
      </c>
      <c r="E390" s="142" t="str">
        <f t="shared" si="36"/>
        <v>Шляпы</v>
      </c>
      <c r="F390" s="133" t="s">
        <v>2501</v>
      </c>
      <c r="G390" s="134" t="s">
        <v>2502</v>
      </c>
      <c r="H390" s="135" t="s">
        <v>433</v>
      </c>
      <c r="I390" s="136" t="s">
        <v>2503</v>
      </c>
      <c r="J390" s="137">
        <v>1</v>
      </c>
      <c r="K390" s="138" t="s">
        <v>2504</v>
      </c>
      <c r="M390" s="140">
        <v>1</v>
      </c>
    </row>
    <row r="391" spans="1:13" x14ac:dyDescent="0.25">
      <c r="A391" s="96" t="str">
        <f t="shared" si="32"/>
        <v>20001BH COLVER</v>
      </c>
      <c r="B391" s="141" t="str">
        <f t="shared" si="33"/>
        <v>20001BH</v>
      </c>
      <c r="C391" s="141" t="str">
        <f t="shared" si="34"/>
        <v>COLVER</v>
      </c>
      <c r="D391" s="141" t="str">
        <f t="shared" si="35"/>
        <v>Шляпа</v>
      </c>
      <c r="E391" s="142" t="str">
        <f t="shared" si="36"/>
        <v>Шляпы</v>
      </c>
      <c r="F391" s="133" t="s">
        <v>2505</v>
      </c>
      <c r="G391" s="134" t="s">
        <v>2502</v>
      </c>
      <c r="H391" s="135" t="s">
        <v>434</v>
      </c>
      <c r="I391" s="136" t="s">
        <v>2496</v>
      </c>
      <c r="J391" s="137">
        <v>1</v>
      </c>
      <c r="K391" s="138" t="s">
        <v>2506</v>
      </c>
      <c r="M391" s="140">
        <v>1</v>
      </c>
    </row>
    <row r="392" spans="1:13" x14ac:dyDescent="0.25">
      <c r="A392" s="96" t="str">
        <f t="shared" si="32"/>
        <v>20001BH COLVER</v>
      </c>
      <c r="B392" s="141" t="str">
        <f t="shared" si="33"/>
        <v>20001BH</v>
      </c>
      <c r="C392" s="141" t="str">
        <f t="shared" si="34"/>
        <v>COLVER</v>
      </c>
      <c r="D392" s="141" t="str">
        <f t="shared" si="35"/>
        <v>Шляпа</v>
      </c>
      <c r="E392" s="142" t="str">
        <f t="shared" si="36"/>
        <v>Шляпы</v>
      </c>
      <c r="F392" s="133" t="s">
        <v>3588</v>
      </c>
      <c r="G392" s="134" t="s">
        <v>3589</v>
      </c>
      <c r="H392" s="135" t="s">
        <v>433</v>
      </c>
      <c r="I392" s="136" t="s">
        <v>3590</v>
      </c>
      <c r="J392" s="137">
        <v>1</v>
      </c>
      <c r="K392" s="138" t="s">
        <v>3590</v>
      </c>
      <c r="M392" s="140">
        <v>1</v>
      </c>
    </row>
    <row r="393" spans="1:13" x14ac:dyDescent="0.25">
      <c r="A393" s="96" t="str">
        <f t="shared" si="32"/>
        <v>20001BH COLVER</v>
      </c>
      <c r="B393" s="141" t="str">
        <f t="shared" si="33"/>
        <v>20001BH</v>
      </c>
      <c r="C393" s="141" t="str">
        <f t="shared" si="34"/>
        <v>COLVER</v>
      </c>
      <c r="D393" s="141" t="str">
        <f t="shared" si="35"/>
        <v>Шляпа</v>
      </c>
      <c r="E393" s="142" t="str">
        <f t="shared" si="36"/>
        <v>Шляпы</v>
      </c>
      <c r="F393" s="133" t="s">
        <v>2507</v>
      </c>
      <c r="G393" s="134" t="s">
        <v>528</v>
      </c>
      <c r="H393" s="135" t="s">
        <v>433</v>
      </c>
      <c r="I393" s="136" t="s">
        <v>2496</v>
      </c>
      <c r="J393" s="137">
        <v>3</v>
      </c>
      <c r="K393" s="138" t="s">
        <v>2497</v>
      </c>
      <c r="M393" s="140">
        <v>3</v>
      </c>
    </row>
    <row r="394" spans="1:13" x14ac:dyDescent="0.25">
      <c r="A394" s="96" t="str">
        <f t="shared" si="32"/>
        <v>20001BH COLVER</v>
      </c>
      <c r="B394" s="141" t="str">
        <f t="shared" si="33"/>
        <v>20001BH</v>
      </c>
      <c r="C394" s="141" t="str">
        <f t="shared" si="34"/>
        <v>COLVER</v>
      </c>
      <c r="D394" s="141" t="str">
        <f t="shared" si="35"/>
        <v>Шляпа</v>
      </c>
      <c r="E394" s="142" t="str">
        <f t="shared" si="36"/>
        <v>Шляпы</v>
      </c>
      <c r="F394" s="133" t="s">
        <v>527</v>
      </c>
      <c r="G394" s="134" t="s">
        <v>528</v>
      </c>
      <c r="H394" s="135" t="s">
        <v>434</v>
      </c>
      <c r="I394" s="136" t="s">
        <v>2496</v>
      </c>
      <c r="J394" s="137">
        <v>2</v>
      </c>
      <c r="K394" s="138" t="s">
        <v>2499</v>
      </c>
      <c r="M394" s="140">
        <v>2</v>
      </c>
    </row>
    <row r="395" spans="1:13" x14ac:dyDescent="0.25">
      <c r="A395" s="96" t="str">
        <f t="shared" si="32"/>
        <v>20003BH DELMARK</v>
      </c>
      <c r="B395" s="141" t="str">
        <f t="shared" si="33"/>
        <v>20003BH</v>
      </c>
      <c r="C395" s="141" t="str">
        <f t="shared" si="34"/>
        <v>DELMARK</v>
      </c>
      <c r="D395" s="141" t="str">
        <f t="shared" si="35"/>
        <v>Шляпа</v>
      </c>
      <c r="E395" s="142" t="str">
        <f t="shared" si="36"/>
        <v>Шляпы</v>
      </c>
      <c r="F395" s="133" t="s">
        <v>1309</v>
      </c>
      <c r="G395" s="134" t="s">
        <v>1310</v>
      </c>
      <c r="H395" s="135" t="s">
        <v>434</v>
      </c>
      <c r="I395" s="136" t="s">
        <v>2508</v>
      </c>
      <c r="J395" s="137">
        <v>1</v>
      </c>
      <c r="K395" s="138" t="s">
        <v>2508</v>
      </c>
      <c r="M395" s="140">
        <v>1</v>
      </c>
    </row>
    <row r="396" spans="1:13" x14ac:dyDescent="0.25">
      <c r="A396" s="96" t="str">
        <f t="shared" si="32"/>
        <v>20005BH IVAN</v>
      </c>
      <c r="B396" s="141" t="str">
        <f t="shared" si="33"/>
        <v>20005BH</v>
      </c>
      <c r="C396" s="141" t="str">
        <f t="shared" si="34"/>
        <v>IVAN</v>
      </c>
      <c r="D396" s="141" t="str">
        <f t="shared" si="35"/>
        <v>Шляпа</v>
      </c>
      <c r="E396" s="142" t="str">
        <f t="shared" si="36"/>
        <v>Шляпы</v>
      </c>
      <c r="F396" s="133" t="s">
        <v>1394</v>
      </c>
      <c r="G396" s="134" t="s">
        <v>1395</v>
      </c>
      <c r="H396" s="135" t="s">
        <v>433</v>
      </c>
      <c r="I396" s="136" t="s">
        <v>2509</v>
      </c>
      <c r="J396" s="137">
        <v>2</v>
      </c>
      <c r="K396" s="138" t="s">
        <v>2510</v>
      </c>
      <c r="M396" s="140">
        <v>2</v>
      </c>
    </row>
    <row r="397" spans="1:13" x14ac:dyDescent="0.25">
      <c r="A397" s="96" t="str">
        <f t="shared" si="32"/>
        <v>20006BH DEVERS</v>
      </c>
      <c r="B397" s="141" t="str">
        <f t="shared" si="33"/>
        <v>20006BH</v>
      </c>
      <c r="C397" s="141" t="str">
        <f t="shared" si="34"/>
        <v>DEVERS</v>
      </c>
      <c r="D397" s="141" t="str">
        <f t="shared" si="35"/>
        <v>Шляпа</v>
      </c>
      <c r="E397" s="142" t="str">
        <f t="shared" si="36"/>
        <v>Шляпы</v>
      </c>
      <c r="F397" s="133" t="s">
        <v>1828</v>
      </c>
      <c r="G397" s="134" t="s">
        <v>1829</v>
      </c>
      <c r="H397" s="135" t="s">
        <v>434</v>
      </c>
      <c r="I397" s="136" t="s">
        <v>2511</v>
      </c>
      <c r="J397" s="137">
        <v>1</v>
      </c>
      <c r="K397" s="138" t="s">
        <v>2511</v>
      </c>
      <c r="M397" s="140">
        <v>1</v>
      </c>
    </row>
    <row r="398" spans="1:13" x14ac:dyDescent="0.25">
      <c r="A398" s="96" t="str">
        <f t="shared" si="32"/>
        <v>20007BH CLORINDON</v>
      </c>
      <c r="B398" s="141" t="str">
        <f t="shared" si="33"/>
        <v>20007BH</v>
      </c>
      <c r="C398" s="141" t="str">
        <f t="shared" si="34"/>
        <v>CLORINDON</v>
      </c>
      <c r="D398" s="141" t="str">
        <f t="shared" si="35"/>
        <v>Шляпа</v>
      </c>
      <c r="E398" s="142" t="str">
        <f t="shared" si="36"/>
        <v>Шляпы</v>
      </c>
      <c r="F398" s="133" t="s">
        <v>2512</v>
      </c>
      <c r="G398" s="134" t="s">
        <v>2513</v>
      </c>
      <c r="H398" s="135" t="s">
        <v>433</v>
      </c>
      <c r="I398" s="136" t="s">
        <v>2514</v>
      </c>
      <c r="J398" s="137">
        <v>1</v>
      </c>
      <c r="K398" s="138" t="s">
        <v>2514</v>
      </c>
      <c r="M398" s="140">
        <v>1</v>
      </c>
    </row>
    <row r="399" spans="1:13" x14ac:dyDescent="0.25">
      <c r="A399" s="96" t="str">
        <f t="shared" si="32"/>
        <v>22701 URMAN</v>
      </c>
      <c r="B399" s="141">
        <f t="shared" si="33"/>
        <v>22701</v>
      </c>
      <c r="C399" s="141" t="str">
        <f t="shared" si="34"/>
        <v>URMAN</v>
      </c>
      <c r="D399" s="141" t="str">
        <f t="shared" si="35"/>
        <v>Шляпа</v>
      </c>
      <c r="E399" s="142" t="str">
        <f t="shared" si="36"/>
        <v>Шляпы</v>
      </c>
      <c r="F399" s="133" t="s">
        <v>1178</v>
      </c>
      <c r="G399" s="134" t="s">
        <v>1177</v>
      </c>
      <c r="H399" s="135" t="s">
        <v>434</v>
      </c>
      <c r="I399" s="136" t="s">
        <v>2515</v>
      </c>
      <c r="J399" s="137">
        <v>1</v>
      </c>
      <c r="K399" s="138" t="s">
        <v>2515</v>
      </c>
      <c r="M399" s="140">
        <v>1</v>
      </c>
    </row>
    <row r="400" spans="1:13" x14ac:dyDescent="0.25">
      <c r="A400" s="96" t="str">
        <f t="shared" si="32"/>
        <v>22701 URMAN</v>
      </c>
      <c r="B400" s="141">
        <f t="shared" si="33"/>
        <v>22701</v>
      </c>
      <c r="C400" s="141" t="str">
        <f t="shared" si="34"/>
        <v>URMAN</v>
      </c>
      <c r="D400" s="141" t="str">
        <f t="shared" si="35"/>
        <v>Шляпа</v>
      </c>
      <c r="E400" s="142" t="str">
        <f t="shared" si="36"/>
        <v>Шляпы</v>
      </c>
      <c r="F400" s="133" t="s">
        <v>1179</v>
      </c>
      <c r="G400" s="134" t="s">
        <v>1177</v>
      </c>
      <c r="H400" s="135" t="s">
        <v>431</v>
      </c>
      <c r="I400" s="136" t="s">
        <v>2516</v>
      </c>
      <c r="J400" s="137">
        <v>1</v>
      </c>
      <c r="K400" s="138" t="s">
        <v>2516</v>
      </c>
      <c r="M400" s="140">
        <v>1</v>
      </c>
    </row>
    <row r="401" spans="1:13" x14ac:dyDescent="0.25">
      <c r="A401" s="96" t="str">
        <f t="shared" si="32"/>
        <v>22703 DNEY</v>
      </c>
      <c r="B401" s="141">
        <f t="shared" si="33"/>
        <v>22703</v>
      </c>
      <c r="C401" s="141" t="str">
        <f t="shared" si="34"/>
        <v>DNEY</v>
      </c>
      <c r="D401" s="141" t="str">
        <f t="shared" si="35"/>
        <v>Шляпа</v>
      </c>
      <c r="E401" s="142" t="str">
        <f t="shared" si="36"/>
        <v>Шляпы</v>
      </c>
      <c r="F401" s="133" t="s">
        <v>2517</v>
      </c>
      <c r="G401" s="134" t="s">
        <v>894</v>
      </c>
      <c r="H401" s="135" t="s">
        <v>433</v>
      </c>
      <c r="I401" s="136" t="s">
        <v>2518</v>
      </c>
      <c r="J401" s="137">
        <v>1</v>
      </c>
      <c r="K401" s="138" t="s">
        <v>2518</v>
      </c>
      <c r="M401" s="140">
        <v>1</v>
      </c>
    </row>
    <row r="402" spans="1:13" x14ac:dyDescent="0.25">
      <c r="A402" s="96" t="str">
        <f t="shared" si="32"/>
        <v>22703 DNEY</v>
      </c>
      <c r="B402" s="141">
        <f t="shared" si="33"/>
        <v>22703</v>
      </c>
      <c r="C402" s="141" t="str">
        <f t="shared" si="34"/>
        <v>DNEY</v>
      </c>
      <c r="D402" s="141" t="str">
        <f t="shared" si="35"/>
        <v>Шляпа</v>
      </c>
      <c r="E402" s="142" t="str">
        <f t="shared" si="36"/>
        <v>Шляпы</v>
      </c>
      <c r="F402" s="133" t="s">
        <v>895</v>
      </c>
      <c r="G402" s="134" t="s">
        <v>894</v>
      </c>
      <c r="H402" s="135" t="s">
        <v>434</v>
      </c>
      <c r="I402" s="136" t="s">
        <v>2519</v>
      </c>
      <c r="J402" s="137">
        <v>1</v>
      </c>
      <c r="K402" s="138" t="s">
        <v>2519</v>
      </c>
      <c r="M402" s="140">
        <v>1</v>
      </c>
    </row>
    <row r="403" spans="1:13" x14ac:dyDescent="0.25">
      <c r="A403" s="96" t="str">
        <f t="shared" si="32"/>
        <v>22719 TLER</v>
      </c>
      <c r="B403" s="141">
        <f t="shared" si="33"/>
        <v>22719</v>
      </c>
      <c r="C403" s="141" t="str">
        <f t="shared" si="34"/>
        <v>TLER</v>
      </c>
      <c r="D403" s="141" t="str">
        <f t="shared" si="35"/>
        <v>Шляпа</v>
      </c>
      <c r="E403" s="142" t="str">
        <f t="shared" si="36"/>
        <v>Шляпы</v>
      </c>
      <c r="F403" s="133" t="s">
        <v>900</v>
      </c>
      <c r="G403" s="134" t="s">
        <v>901</v>
      </c>
      <c r="H403" s="135" t="s">
        <v>436</v>
      </c>
      <c r="I403" s="136" t="s">
        <v>2520</v>
      </c>
      <c r="J403" s="137">
        <v>2</v>
      </c>
      <c r="K403" s="138" t="s">
        <v>2521</v>
      </c>
      <c r="M403" s="140">
        <v>2</v>
      </c>
    </row>
    <row r="404" spans="1:13" x14ac:dyDescent="0.25">
      <c r="A404" s="96" t="str">
        <f t="shared" si="32"/>
        <v>22719 TLER</v>
      </c>
      <c r="B404" s="141">
        <f t="shared" si="33"/>
        <v>22719</v>
      </c>
      <c r="C404" s="141" t="str">
        <f t="shared" si="34"/>
        <v>TLER</v>
      </c>
      <c r="D404" s="141" t="str">
        <f t="shared" si="35"/>
        <v>Шляпа</v>
      </c>
      <c r="E404" s="142" t="str">
        <f t="shared" si="36"/>
        <v>Шляпы</v>
      </c>
      <c r="F404" s="133" t="s">
        <v>1470</v>
      </c>
      <c r="G404" s="134" t="s">
        <v>901</v>
      </c>
      <c r="H404" s="135" t="s">
        <v>433</v>
      </c>
      <c r="I404" s="136" t="s">
        <v>2522</v>
      </c>
      <c r="J404" s="137">
        <v>3</v>
      </c>
      <c r="K404" s="138" t="s">
        <v>3591</v>
      </c>
      <c r="M404" s="140">
        <v>3</v>
      </c>
    </row>
    <row r="405" spans="1:13" x14ac:dyDescent="0.25">
      <c r="A405" s="96" t="str">
        <f t="shared" si="32"/>
        <v>22719 TLER</v>
      </c>
      <c r="B405" s="141">
        <f t="shared" si="33"/>
        <v>22719</v>
      </c>
      <c r="C405" s="141" t="str">
        <f t="shared" si="34"/>
        <v>TLER</v>
      </c>
      <c r="D405" s="141" t="str">
        <f t="shared" si="35"/>
        <v>Шляпа</v>
      </c>
      <c r="E405" s="142" t="str">
        <f t="shared" si="36"/>
        <v>Шляпы</v>
      </c>
      <c r="F405" s="133" t="s">
        <v>3592</v>
      </c>
      <c r="G405" s="134" t="s">
        <v>3593</v>
      </c>
      <c r="H405" s="135" t="s">
        <v>434</v>
      </c>
      <c r="I405" s="136" t="s">
        <v>3594</v>
      </c>
      <c r="J405" s="137">
        <v>2</v>
      </c>
      <c r="K405" s="138" t="s">
        <v>3595</v>
      </c>
      <c r="M405" s="140">
        <v>2</v>
      </c>
    </row>
    <row r="406" spans="1:13" x14ac:dyDescent="0.25">
      <c r="A406" s="96" t="str">
        <f t="shared" si="32"/>
        <v>22719 TLER</v>
      </c>
      <c r="B406" s="141">
        <f t="shared" si="33"/>
        <v>22719</v>
      </c>
      <c r="C406" s="141" t="str">
        <f t="shared" si="34"/>
        <v>TLER</v>
      </c>
      <c r="D406" s="141" t="str">
        <f t="shared" si="35"/>
        <v>Шляпа</v>
      </c>
      <c r="E406" s="142" t="str">
        <f t="shared" si="36"/>
        <v>Шляпы</v>
      </c>
      <c r="F406" s="133" t="s">
        <v>3596</v>
      </c>
      <c r="G406" s="134" t="s">
        <v>3593</v>
      </c>
      <c r="H406" s="135" t="s">
        <v>431</v>
      </c>
      <c r="I406" s="136" t="s">
        <v>3594</v>
      </c>
      <c r="J406" s="137">
        <v>1</v>
      </c>
      <c r="K406" s="138" t="s">
        <v>3594</v>
      </c>
      <c r="M406" s="140">
        <v>1</v>
      </c>
    </row>
    <row r="407" spans="1:13" x14ac:dyDescent="0.25">
      <c r="A407" s="96" t="str">
        <f t="shared" si="32"/>
        <v>22721 OOKS</v>
      </c>
      <c r="B407" s="141">
        <f t="shared" si="33"/>
        <v>22721</v>
      </c>
      <c r="C407" s="141" t="str">
        <f t="shared" si="34"/>
        <v>OOKS</v>
      </c>
      <c r="D407" s="141" t="str">
        <f t="shared" si="35"/>
        <v>Шляпа</v>
      </c>
      <c r="E407" s="142" t="str">
        <f t="shared" si="36"/>
        <v>Шляпы</v>
      </c>
      <c r="F407" s="133" t="s">
        <v>3597</v>
      </c>
      <c r="G407" s="134" t="s">
        <v>907</v>
      </c>
      <c r="H407" s="135" t="s">
        <v>436</v>
      </c>
      <c r="I407" s="136" t="s">
        <v>3598</v>
      </c>
      <c r="J407" s="137">
        <v>2</v>
      </c>
      <c r="K407" s="138" t="s">
        <v>3599</v>
      </c>
      <c r="M407" s="140">
        <v>2</v>
      </c>
    </row>
    <row r="408" spans="1:13" x14ac:dyDescent="0.25">
      <c r="A408" s="96" t="str">
        <f t="shared" si="32"/>
        <v>22721 OOKS</v>
      </c>
      <c r="B408" s="141">
        <f t="shared" si="33"/>
        <v>22721</v>
      </c>
      <c r="C408" s="141" t="str">
        <f t="shared" si="34"/>
        <v>OOKS</v>
      </c>
      <c r="D408" s="141" t="str">
        <f t="shared" si="35"/>
        <v>Шляпа</v>
      </c>
      <c r="E408" s="142" t="str">
        <f t="shared" si="36"/>
        <v>Шляпы</v>
      </c>
      <c r="F408" s="133" t="s">
        <v>906</v>
      </c>
      <c r="G408" s="134" t="s">
        <v>907</v>
      </c>
      <c r="H408" s="135" t="s">
        <v>434</v>
      </c>
      <c r="I408" s="136" t="s">
        <v>3598</v>
      </c>
      <c r="J408" s="137">
        <v>2</v>
      </c>
      <c r="K408" s="138" t="s">
        <v>3599</v>
      </c>
      <c r="M408" s="140">
        <v>2</v>
      </c>
    </row>
    <row r="409" spans="1:13" x14ac:dyDescent="0.25">
      <c r="A409" s="96" t="str">
        <f t="shared" si="32"/>
        <v>22721 OOKS</v>
      </c>
      <c r="B409" s="141">
        <f t="shared" si="33"/>
        <v>22721</v>
      </c>
      <c r="C409" s="141" t="str">
        <f t="shared" si="34"/>
        <v>OOKS</v>
      </c>
      <c r="D409" s="141" t="str">
        <f t="shared" si="35"/>
        <v>Шляпа</v>
      </c>
      <c r="E409" s="142" t="str">
        <f t="shared" si="36"/>
        <v>Шляпы</v>
      </c>
      <c r="F409" s="133" t="s">
        <v>3600</v>
      </c>
      <c r="G409" s="134" t="s">
        <v>907</v>
      </c>
      <c r="H409" s="135" t="s">
        <v>431</v>
      </c>
      <c r="I409" s="136" t="s">
        <v>3598</v>
      </c>
      <c r="J409" s="137">
        <v>3</v>
      </c>
      <c r="K409" s="138" t="s">
        <v>3601</v>
      </c>
      <c r="M409" s="140">
        <v>3</v>
      </c>
    </row>
    <row r="410" spans="1:13" x14ac:dyDescent="0.25">
      <c r="A410" s="96" t="str">
        <f t="shared" si="32"/>
        <v>22721 OOKS</v>
      </c>
      <c r="B410" s="141">
        <f t="shared" si="33"/>
        <v>22721</v>
      </c>
      <c r="C410" s="141" t="str">
        <f t="shared" si="34"/>
        <v>OOKS</v>
      </c>
      <c r="D410" s="141" t="str">
        <f t="shared" si="35"/>
        <v>Шляпа</v>
      </c>
      <c r="E410" s="142" t="str">
        <f t="shared" si="36"/>
        <v>Шляпы</v>
      </c>
      <c r="F410" s="133" t="s">
        <v>3602</v>
      </c>
      <c r="G410" s="134" t="s">
        <v>907</v>
      </c>
      <c r="H410" s="135" t="s">
        <v>432</v>
      </c>
      <c r="I410" s="136" t="s">
        <v>3598</v>
      </c>
      <c r="J410" s="137">
        <v>2</v>
      </c>
      <c r="K410" s="138" t="s">
        <v>3599</v>
      </c>
      <c r="M410" s="140">
        <v>2</v>
      </c>
    </row>
    <row r="411" spans="1:13" x14ac:dyDescent="0.25">
      <c r="A411" s="96" t="str">
        <f t="shared" si="32"/>
        <v>22721 OOKS</v>
      </c>
      <c r="B411" s="141">
        <f t="shared" si="33"/>
        <v>22721</v>
      </c>
      <c r="C411" s="141" t="str">
        <f t="shared" si="34"/>
        <v>OOKS</v>
      </c>
      <c r="D411" s="141" t="str">
        <f t="shared" si="35"/>
        <v>Шляпа</v>
      </c>
      <c r="E411" s="142" t="str">
        <f t="shared" si="36"/>
        <v>Шляпы</v>
      </c>
      <c r="F411" s="133" t="s">
        <v>1218</v>
      </c>
      <c r="G411" s="134" t="s">
        <v>483</v>
      </c>
      <c r="H411" s="135" t="s">
        <v>436</v>
      </c>
      <c r="I411" s="136" t="s">
        <v>3598</v>
      </c>
      <c r="J411" s="137">
        <v>2</v>
      </c>
      <c r="K411" s="138" t="s">
        <v>3599</v>
      </c>
      <c r="M411" s="140">
        <v>2</v>
      </c>
    </row>
    <row r="412" spans="1:13" x14ac:dyDescent="0.25">
      <c r="A412" s="96" t="str">
        <f t="shared" si="32"/>
        <v>22721 OOKS</v>
      </c>
      <c r="B412" s="141">
        <f t="shared" si="33"/>
        <v>22721</v>
      </c>
      <c r="C412" s="141" t="str">
        <f t="shared" si="34"/>
        <v>OOKS</v>
      </c>
      <c r="D412" s="141" t="str">
        <f t="shared" si="35"/>
        <v>Шляпа</v>
      </c>
      <c r="E412" s="142" t="str">
        <f t="shared" si="36"/>
        <v>Шляпы</v>
      </c>
      <c r="F412" s="133" t="s">
        <v>3603</v>
      </c>
      <c r="G412" s="134" t="s">
        <v>483</v>
      </c>
      <c r="H412" s="135" t="s">
        <v>433</v>
      </c>
      <c r="I412" s="136" t="s">
        <v>3598</v>
      </c>
      <c r="J412" s="137">
        <v>3</v>
      </c>
      <c r="K412" s="138" t="s">
        <v>3601</v>
      </c>
      <c r="M412" s="140">
        <v>3</v>
      </c>
    </row>
    <row r="413" spans="1:13" x14ac:dyDescent="0.25">
      <c r="A413" s="96" t="str">
        <f t="shared" si="32"/>
        <v>22721 OOKS</v>
      </c>
      <c r="B413" s="141">
        <f t="shared" si="33"/>
        <v>22721</v>
      </c>
      <c r="C413" s="141" t="str">
        <f t="shared" si="34"/>
        <v>OOKS</v>
      </c>
      <c r="D413" s="141" t="str">
        <f t="shared" si="35"/>
        <v>Шляпа</v>
      </c>
      <c r="E413" s="142" t="str">
        <f t="shared" si="36"/>
        <v>Шляпы</v>
      </c>
      <c r="F413" s="133" t="s">
        <v>3604</v>
      </c>
      <c r="G413" s="134" t="s">
        <v>483</v>
      </c>
      <c r="H413" s="135" t="s">
        <v>434</v>
      </c>
      <c r="I413" s="136" t="s">
        <v>3598</v>
      </c>
      <c r="J413" s="137">
        <v>4</v>
      </c>
      <c r="K413" s="138" t="s">
        <v>3605</v>
      </c>
      <c r="M413" s="140">
        <v>4</v>
      </c>
    </row>
    <row r="414" spans="1:13" x14ac:dyDescent="0.25">
      <c r="A414" s="96" t="str">
        <f t="shared" si="32"/>
        <v>22721 OOKS</v>
      </c>
      <c r="B414" s="141">
        <f t="shared" si="33"/>
        <v>22721</v>
      </c>
      <c r="C414" s="141" t="str">
        <f t="shared" si="34"/>
        <v>OOKS</v>
      </c>
      <c r="D414" s="141" t="str">
        <f t="shared" si="35"/>
        <v>Шляпа</v>
      </c>
      <c r="E414" s="142" t="str">
        <f t="shared" si="36"/>
        <v>Шляпы</v>
      </c>
      <c r="F414" s="133" t="s">
        <v>1219</v>
      </c>
      <c r="G414" s="134" t="s">
        <v>483</v>
      </c>
      <c r="H414" s="135" t="s">
        <v>431</v>
      </c>
      <c r="I414" s="136" t="s">
        <v>3598</v>
      </c>
      <c r="J414" s="137">
        <v>3</v>
      </c>
      <c r="K414" s="138" t="s">
        <v>3601</v>
      </c>
      <c r="M414" s="140">
        <v>3</v>
      </c>
    </row>
    <row r="415" spans="1:13" x14ac:dyDescent="0.25">
      <c r="A415" s="96" t="str">
        <f t="shared" si="32"/>
        <v>22721 OOKS</v>
      </c>
      <c r="B415" s="141">
        <f t="shared" si="33"/>
        <v>22721</v>
      </c>
      <c r="C415" s="141" t="str">
        <f t="shared" si="34"/>
        <v>OOKS</v>
      </c>
      <c r="D415" s="141" t="str">
        <f t="shared" si="35"/>
        <v>Шляпа</v>
      </c>
      <c r="E415" s="142" t="str">
        <f t="shared" si="36"/>
        <v>Шляпы</v>
      </c>
      <c r="F415" s="133" t="s">
        <v>3606</v>
      </c>
      <c r="G415" s="134" t="s">
        <v>3607</v>
      </c>
      <c r="H415" s="135" t="s">
        <v>433</v>
      </c>
      <c r="I415" s="136" t="s">
        <v>3598</v>
      </c>
      <c r="J415" s="137">
        <v>2</v>
      </c>
      <c r="K415" s="138" t="s">
        <v>3599</v>
      </c>
      <c r="M415" s="140">
        <v>2</v>
      </c>
    </row>
    <row r="416" spans="1:13" x14ac:dyDescent="0.25">
      <c r="A416" s="96" t="str">
        <f t="shared" si="32"/>
        <v>22721 OOKS</v>
      </c>
      <c r="B416" s="141">
        <f t="shared" si="33"/>
        <v>22721</v>
      </c>
      <c r="C416" s="141" t="str">
        <f t="shared" si="34"/>
        <v>OOKS</v>
      </c>
      <c r="D416" s="141" t="str">
        <f t="shared" si="35"/>
        <v>Шляпа</v>
      </c>
      <c r="E416" s="142" t="str">
        <f t="shared" si="36"/>
        <v>Шляпы</v>
      </c>
      <c r="F416" s="133" t="s">
        <v>3608</v>
      </c>
      <c r="G416" s="134" t="s">
        <v>3607</v>
      </c>
      <c r="H416" s="135" t="s">
        <v>434</v>
      </c>
      <c r="I416" s="136" t="s">
        <v>3598</v>
      </c>
      <c r="J416" s="137">
        <v>4</v>
      </c>
      <c r="K416" s="138" t="s">
        <v>3605</v>
      </c>
      <c r="M416" s="140">
        <v>4</v>
      </c>
    </row>
    <row r="417" spans="1:13" x14ac:dyDescent="0.25">
      <c r="A417" s="96" t="str">
        <f t="shared" si="32"/>
        <v>22721 OOKS</v>
      </c>
      <c r="B417" s="141">
        <f t="shared" si="33"/>
        <v>22721</v>
      </c>
      <c r="C417" s="141" t="str">
        <f t="shared" si="34"/>
        <v>OOKS</v>
      </c>
      <c r="D417" s="141" t="str">
        <f t="shared" si="35"/>
        <v>Шляпа</v>
      </c>
      <c r="E417" s="142" t="str">
        <f t="shared" si="36"/>
        <v>Шляпы</v>
      </c>
      <c r="F417" s="133" t="s">
        <v>3609</v>
      </c>
      <c r="G417" s="134" t="s">
        <v>3607</v>
      </c>
      <c r="H417" s="135" t="s">
        <v>431</v>
      </c>
      <c r="I417" s="136" t="s">
        <v>3598</v>
      </c>
      <c r="J417" s="137">
        <v>2</v>
      </c>
      <c r="K417" s="138" t="s">
        <v>3599</v>
      </c>
      <c r="M417" s="140">
        <v>2</v>
      </c>
    </row>
    <row r="418" spans="1:13" x14ac:dyDescent="0.25">
      <c r="A418" s="96" t="str">
        <f t="shared" si="32"/>
        <v>22721 OOKS</v>
      </c>
      <c r="B418" s="141">
        <f t="shared" si="33"/>
        <v>22721</v>
      </c>
      <c r="C418" s="141" t="str">
        <f t="shared" si="34"/>
        <v>OOKS</v>
      </c>
      <c r="D418" s="141" t="str">
        <f t="shared" si="35"/>
        <v>Шляпа</v>
      </c>
      <c r="E418" s="142" t="str">
        <f t="shared" si="36"/>
        <v>Шляпы</v>
      </c>
      <c r="F418" s="133" t="s">
        <v>3610</v>
      </c>
      <c r="G418" s="134" t="s">
        <v>3611</v>
      </c>
      <c r="H418" s="135" t="s">
        <v>433</v>
      </c>
      <c r="I418" s="136" t="s">
        <v>3598</v>
      </c>
      <c r="J418" s="137">
        <v>2</v>
      </c>
      <c r="K418" s="138" t="s">
        <v>3599</v>
      </c>
      <c r="M418" s="140">
        <v>2</v>
      </c>
    </row>
    <row r="419" spans="1:13" x14ac:dyDescent="0.25">
      <c r="A419" s="96" t="str">
        <f t="shared" si="32"/>
        <v>22721 OOKS</v>
      </c>
      <c r="B419" s="141">
        <f t="shared" si="33"/>
        <v>22721</v>
      </c>
      <c r="C419" s="141" t="str">
        <f t="shared" si="34"/>
        <v>OOKS</v>
      </c>
      <c r="D419" s="141" t="str">
        <f t="shared" si="35"/>
        <v>Шляпа</v>
      </c>
      <c r="E419" s="142" t="str">
        <f t="shared" si="36"/>
        <v>Шляпы</v>
      </c>
      <c r="F419" s="133" t="s">
        <v>3612</v>
      </c>
      <c r="G419" s="134" t="s">
        <v>3611</v>
      </c>
      <c r="H419" s="135" t="s">
        <v>434</v>
      </c>
      <c r="I419" s="136" t="s">
        <v>3598</v>
      </c>
      <c r="J419" s="137">
        <v>4</v>
      </c>
      <c r="K419" s="138" t="s">
        <v>3605</v>
      </c>
      <c r="M419" s="140">
        <v>4</v>
      </c>
    </row>
    <row r="420" spans="1:13" x14ac:dyDescent="0.25">
      <c r="A420" s="96" t="str">
        <f t="shared" si="32"/>
        <v>22721 OOKS</v>
      </c>
      <c r="B420" s="141">
        <f t="shared" si="33"/>
        <v>22721</v>
      </c>
      <c r="C420" s="141" t="str">
        <f t="shared" si="34"/>
        <v>OOKS</v>
      </c>
      <c r="D420" s="141" t="str">
        <f t="shared" si="35"/>
        <v>Шляпа</v>
      </c>
      <c r="E420" s="142" t="str">
        <f t="shared" si="36"/>
        <v>Шляпы</v>
      </c>
      <c r="F420" s="133" t="s">
        <v>3613</v>
      </c>
      <c r="G420" s="134" t="s">
        <v>3611</v>
      </c>
      <c r="H420" s="135" t="s">
        <v>431</v>
      </c>
      <c r="I420" s="136" t="s">
        <v>3598</v>
      </c>
      <c r="J420" s="137">
        <v>2</v>
      </c>
      <c r="K420" s="138" t="s">
        <v>3599</v>
      </c>
      <c r="M420" s="140">
        <v>2</v>
      </c>
    </row>
    <row r="421" spans="1:13" x14ac:dyDescent="0.25">
      <c r="A421" s="96" t="str">
        <f t="shared" si="32"/>
        <v>22721 OOKS</v>
      </c>
      <c r="B421" s="141">
        <f t="shared" si="33"/>
        <v>22721</v>
      </c>
      <c r="C421" s="141" t="str">
        <f t="shared" si="34"/>
        <v>OOKS</v>
      </c>
      <c r="D421" s="141" t="str">
        <f t="shared" si="35"/>
        <v>Шляпа</v>
      </c>
      <c r="E421" s="142" t="str">
        <f t="shared" si="36"/>
        <v>Шляпы</v>
      </c>
      <c r="F421" s="133" t="s">
        <v>908</v>
      </c>
      <c r="G421" s="134" t="s">
        <v>909</v>
      </c>
      <c r="H421" s="135" t="s">
        <v>433</v>
      </c>
      <c r="I421" s="136" t="s">
        <v>2525</v>
      </c>
      <c r="J421" s="137">
        <v>1</v>
      </c>
      <c r="K421" s="138" t="s">
        <v>2525</v>
      </c>
      <c r="M421" s="140">
        <v>1</v>
      </c>
    </row>
    <row r="422" spans="1:13" x14ac:dyDescent="0.25">
      <c r="A422" s="96" t="str">
        <f t="shared" si="32"/>
        <v>22721 OOKS</v>
      </c>
      <c r="B422" s="141">
        <f t="shared" si="33"/>
        <v>22721</v>
      </c>
      <c r="C422" s="141" t="str">
        <f t="shared" si="34"/>
        <v>OOKS</v>
      </c>
      <c r="D422" s="141" t="str">
        <f t="shared" si="35"/>
        <v>Шляпа</v>
      </c>
      <c r="E422" s="142" t="str">
        <f t="shared" si="36"/>
        <v>Шляпы</v>
      </c>
      <c r="F422" s="133" t="s">
        <v>1217</v>
      </c>
      <c r="G422" s="134" t="s">
        <v>912</v>
      </c>
      <c r="H422" s="135" t="s">
        <v>436</v>
      </c>
      <c r="I422" s="136" t="s">
        <v>2523</v>
      </c>
      <c r="J422" s="137">
        <v>1</v>
      </c>
      <c r="K422" s="138" t="s">
        <v>2524</v>
      </c>
      <c r="M422" s="140">
        <v>1</v>
      </c>
    </row>
    <row r="423" spans="1:13" x14ac:dyDescent="0.25">
      <c r="A423" s="96" t="str">
        <f t="shared" si="32"/>
        <v>22721 OOKS</v>
      </c>
      <c r="B423" s="141">
        <f t="shared" si="33"/>
        <v>22721</v>
      </c>
      <c r="C423" s="141" t="str">
        <f t="shared" si="34"/>
        <v>OOKS</v>
      </c>
      <c r="D423" s="141" t="str">
        <f t="shared" si="35"/>
        <v>Шляпа</v>
      </c>
      <c r="E423" s="142" t="str">
        <f t="shared" si="36"/>
        <v>Шляпы</v>
      </c>
      <c r="F423" s="133" t="s">
        <v>911</v>
      </c>
      <c r="G423" s="134" t="s">
        <v>912</v>
      </c>
      <c r="H423" s="135" t="s">
        <v>433</v>
      </c>
      <c r="I423" s="136" t="s">
        <v>2520</v>
      </c>
      <c r="J423" s="137">
        <v>1</v>
      </c>
      <c r="K423" s="138" t="s">
        <v>2520</v>
      </c>
      <c r="M423" s="140">
        <v>1</v>
      </c>
    </row>
    <row r="424" spans="1:13" x14ac:dyDescent="0.25">
      <c r="A424" s="96" t="str">
        <f t="shared" si="32"/>
        <v>22721 OOKS</v>
      </c>
      <c r="B424" s="141">
        <f t="shared" si="33"/>
        <v>22721</v>
      </c>
      <c r="C424" s="141" t="str">
        <f t="shared" si="34"/>
        <v>OOKS</v>
      </c>
      <c r="D424" s="141" t="str">
        <f t="shared" si="35"/>
        <v>Шляпа</v>
      </c>
      <c r="E424" s="142" t="str">
        <f t="shared" si="36"/>
        <v>Шляпы</v>
      </c>
      <c r="F424" s="133" t="s">
        <v>913</v>
      </c>
      <c r="G424" s="134" t="s">
        <v>912</v>
      </c>
      <c r="H424" s="135" t="s">
        <v>434</v>
      </c>
      <c r="I424" s="136" t="s">
        <v>2523</v>
      </c>
      <c r="J424" s="137">
        <v>1</v>
      </c>
      <c r="K424" s="138" t="s">
        <v>2524</v>
      </c>
      <c r="M424" s="140">
        <v>1</v>
      </c>
    </row>
    <row r="425" spans="1:13" x14ac:dyDescent="0.25">
      <c r="A425" s="96" t="str">
        <f t="shared" si="32"/>
        <v>22721 OOKS</v>
      </c>
      <c r="B425" s="141">
        <f t="shared" si="33"/>
        <v>22721</v>
      </c>
      <c r="C425" s="141" t="str">
        <f t="shared" si="34"/>
        <v>OOKS</v>
      </c>
      <c r="D425" s="141" t="str">
        <f t="shared" si="35"/>
        <v>Шляпа</v>
      </c>
      <c r="E425" s="142" t="str">
        <f t="shared" si="36"/>
        <v>Шляпы</v>
      </c>
      <c r="F425" s="133" t="s">
        <v>914</v>
      </c>
      <c r="G425" s="134" t="s">
        <v>1220</v>
      </c>
      <c r="H425" s="135" t="s">
        <v>434</v>
      </c>
      <c r="I425" s="136" t="s">
        <v>2526</v>
      </c>
      <c r="J425" s="137">
        <v>1</v>
      </c>
      <c r="K425" s="138" t="s">
        <v>2526</v>
      </c>
      <c r="M425" s="140">
        <v>1</v>
      </c>
    </row>
    <row r="426" spans="1:13" x14ac:dyDescent="0.25">
      <c r="A426" s="96" t="str">
        <f t="shared" si="32"/>
        <v>22721 OOKS</v>
      </c>
      <c r="B426" s="141">
        <f t="shared" si="33"/>
        <v>22721</v>
      </c>
      <c r="C426" s="141" t="str">
        <f t="shared" si="34"/>
        <v>OOKS</v>
      </c>
      <c r="D426" s="141" t="str">
        <f t="shared" si="35"/>
        <v>Шляпа</v>
      </c>
      <c r="E426" s="142" t="str">
        <f t="shared" si="36"/>
        <v>Шляпы</v>
      </c>
      <c r="F426" s="133" t="s">
        <v>1216</v>
      </c>
      <c r="G426" s="134" t="s">
        <v>574</v>
      </c>
      <c r="H426" s="135" t="s">
        <v>436</v>
      </c>
      <c r="I426" s="136" t="s">
        <v>3598</v>
      </c>
      <c r="J426" s="137">
        <v>2</v>
      </c>
      <c r="K426" s="138" t="s">
        <v>3599</v>
      </c>
      <c r="M426" s="140">
        <v>2</v>
      </c>
    </row>
    <row r="427" spans="1:13" x14ac:dyDescent="0.25">
      <c r="A427" s="96" t="str">
        <f t="shared" si="32"/>
        <v>22721 OOKS</v>
      </c>
      <c r="B427" s="141">
        <f t="shared" si="33"/>
        <v>22721</v>
      </c>
      <c r="C427" s="141" t="str">
        <f t="shared" si="34"/>
        <v>OOKS</v>
      </c>
      <c r="D427" s="141" t="str">
        <f t="shared" si="35"/>
        <v>Шляпа</v>
      </c>
      <c r="E427" s="142" t="str">
        <f t="shared" si="36"/>
        <v>Шляпы</v>
      </c>
      <c r="F427" s="133" t="s">
        <v>3614</v>
      </c>
      <c r="G427" s="134" t="s">
        <v>574</v>
      </c>
      <c r="H427" s="135" t="s">
        <v>433</v>
      </c>
      <c r="I427" s="136" t="s">
        <v>3598</v>
      </c>
      <c r="J427" s="137">
        <v>2</v>
      </c>
      <c r="K427" s="138" t="s">
        <v>3599</v>
      </c>
      <c r="M427" s="140">
        <v>2</v>
      </c>
    </row>
    <row r="428" spans="1:13" x14ac:dyDescent="0.25">
      <c r="A428" s="96" t="str">
        <f t="shared" si="32"/>
        <v>22721 OOKS</v>
      </c>
      <c r="B428" s="141">
        <f t="shared" si="33"/>
        <v>22721</v>
      </c>
      <c r="C428" s="141" t="str">
        <f t="shared" si="34"/>
        <v>OOKS</v>
      </c>
      <c r="D428" s="141" t="str">
        <f t="shared" si="35"/>
        <v>Шляпа</v>
      </c>
      <c r="E428" s="142" t="str">
        <f t="shared" si="36"/>
        <v>Шляпы</v>
      </c>
      <c r="F428" s="133" t="s">
        <v>910</v>
      </c>
      <c r="G428" s="134" t="s">
        <v>574</v>
      </c>
      <c r="H428" s="135" t="s">
        <v>434</v>
      </c>
      <c r="I428" s="136" t="s">
        <v>3598</v>
      </c>
      <c r="J428" s="137">
        <v>3</v>
      </c>
      <c r="K428" s="138" t="s">
        <v>3601</v>
      </c>
      <c r="M428" s="140">
        <v>3</v>
      </c>
    </row>
    <row r="429" spans="1:13" x14ac:dyDescent="0.25">
      <c r="A429" s="96" t="str">
        <f t="shared" si="32"/>
        <v>22721 OOKS</v>
      </c>
      <c r="B429" s="141">
        <f t="shared" si="33"/>
        <v>22721</v>
      </c>
      <c r="C429" s="141" t="str">
        <f t="shared" si="34"/>
        <v>OOKS</v>
      </c>
      <c r="D429" s="141" t="str">
        <f t="shared" si="35"/>
        <v>Шляпа</v>
      </c>
      <c r="E429" s="142" t="str">
        <f t="shared" si="36"/>
        <v>Шляпы</v>
      </c>
      <c r="F429" s="133" t="s">
        <v>3615</v>
      </c>
      <c r="G429" s="134" t="s">
        <v>574</v>
      </c>
      <c r="H429" s="135" t="s">
        <v>431</v>
      </c>
      <c r="I429" s="136" t="s">
        <v>3598</v>
      </c>
      <c r="J429" s="137">
        <v>2</v>
      </c>
      <c r="K429" s="138" t="s">
        <v>3599</v>
      </c>
      <c r="M429" s="140">
        <v>2</v>
      </c>
    </row>
    <row r="430" spans="1:13" x14ac:dyDescent="0.25">
      <c r="A430" s="96" t="str">
        <f t="shared" si="32"/>
        <v>22721 OOKS</v>
      </c>
      <c r="B430" s="141">
        <f t="shared" si="33"/>
        <v>22721</v>
      </c>
      <c r="C430" s="141" t="str">
        <f t="shared" si="34"/>
        <v>OOKS</v>
      </c>
      <c r="D430" s="141" t="str">
        <f t="shared" si="35"/>
        <v>Шляпа</v>
      </c>
      <c r="E430" s="142" t="str">
        <f t="shared" si="36"/>
        <v>Шляпы</v>
      </c>
      <c r="F430" s="133" t="s">
        <v>3616</v>
      </c>
      <c r="G430" s="134" t="s">
        <v>574</v>
      </c>
      <c r="H430" s="135" t="s">
        <v>432</v>
      </c>
      <c r="I430" s="136" t="s">
        <v>3598</v>
      </c>
      <c r="J430" s="137">
        <v>1</v>
      </c>
      <c r="K430" s="138" t="s">
        <v>3598</v>
      </c>
      <c r="M430" s="140">
        <v>1</v>
      </c>
    </row>
    <row r="431" spans="1:13" x14ac:dyDescent="0.25">
      <c r="A431" s="96" t="str">
        <f t="shared" si="32"/>
        <v>22721 OOKS</v>
      </c>
      <c r="B431" s="141">
        <f t="shared" si="33"/>
        <v>22721</v>
      </c>
      <c r="C431" s="141" t="str">
        <f t="shared" si="34"/>
        <v>OOKS</v>
      </c>
      <c r="D431" s="141" t="str">
        <f t="shared" si="35"/>
        <v>Шляпа</v>
      </c>
      <c r="E431" s="142" t="str">
        <f t="shared" si="36"/>
        <v>Шляпы</v>
      </c>
      <c r="F431" s="133" t="s">
        <v>576</v>
      </c>
      <c r="G431" s="134" t="s">
        <v>575</v>
      </c>
      <c r="H431" s="135" t="s">
        <v>431</v>
      </c>
      <c r="I431" s="136" t="s">
        <v>2527</v>
      </c>
      <c r="J431" s="137">
        <v>1</v>
      </c>
      <c r="K431" s="138" t="s">
        <v>2527</v>
      </c>
      <c r="M431" s="140">
        <v>1</v>
      </c>
    </row>
    <row r="432" spans="1:13" x14ac:dyDescent="0.25">
      <c r="A432" s="96" t="str">
        <f t="shared" si="32"/>
        <v>22721 OOKS</v>
      </c>
      <c r="B432" s="141">
        <f t="shared" si="33"/>
        <v>22721</v>
      </c>
      <c r="C432" s="141" t="str">
        <f t="shared" si="34"/>
        <v>OOKS</v>
      </c>
      <c r="D432" s="141" t="str">
        <f t="shared" si="35"/>
        <v>Шляпа</v>
      </c>
      <c r="E432" s="142" t="str">
        <f t="shared" si="36"/>
        <v>Шляпы</v>
      </c>
      <c r="F432" s="133" t="s">
        <v>2528</v>
      </c>
      <c r="G432" s="134" t="s">
        <v>2529</v>
      </c>
      <c r="H432" s="135" t="s">
        <v>434</v>
      </c>
      <c r="I432" s="136" t="s">
        <v>2530</v>
      </c>
      <c r="J432" s="137">
        <v>1</v>
      </c>
      <c r="K432" s="138" t="s">
        <v>2530</v>
      </c>
      <c r="M432" s="140">
        <v>1</v>
      </c>
    </row>
    <row r="433" spans="1:13" x14ac:dyDescent="0.25">
      <c r="A433" s="96" t="str">
        <f t="shared" si="32"/>
        <v>22750 LL UP II</v>
      </c>
      <c r="B433" s="141">
        <f t="shared" si="33"/>
        <v>22750</v>
      </c>
      <c r="C433" s="141" t="str">
        <f t="shared" si="34"/>
        <v>LL UP II</v>
      </c>
      <c r="D433" s="141" t="str">
        <f t="shared" si="35"/>
        <v>Шляпа</v>
      </c>
      <c r="E433" s="142" t="str">
        <f t="shared" si="36"/>
        <v>Шляпы</v>
      </c>
      <c r="F433" s="133" t="s">
        <v>1221</v>
      </c>
      <c r="G433" s="134" t="s">
        <v>1222</v>
      </c>
      <c r="H433" s="135" t="s">
        <v>433</v>
      </c>
      <c r="I433" s="136" t="s">
        <v>2531</v>
      </c>
      <c r="J433" s="137">
        <v>1</v>
      </c>
      <c r="K433" s="138" t="s">
        <v>2531</v>
      </c>
      <c r="M433" s="140">
        <v>1</v>
      </c>
    </row>
    <row r="434" spans="1:13" x14ac:dyDescent="0.25">
      <c r="A434" s="96" t="str">
        <f t="shared" si="32"/>
        <v>22757BH SALTER</v>
      </c>
      <c r="B434" s="141" t="str">
        <f t="shared" si="33"/>
        <v>22757BH</v>
      </c>
      <c r="C434" s="141" t="str">
        <f t="shared" si="34"/>
        <v>SALTER</v>
      </c>
      <c r="D434" s="141" t="str">
        <f t="shared" si="35"/>
        <v>Шляпа</v>
      </c>
      <c r="E434" s="142" t="str">
        <f t="shared" si="36"/>
        <v>Шляпы</v>
      </c>
      <c r="F434" s="133" t="s">
        <v>3617</v>
      </c>
      <c r="G434" s="134" t="s">
        <v>248</v>
      </c>
      <c r="H434" s="135" t="s">
        <v>431</v>
      </c>
      <c r="I434" s="136" t="s">
        <v>3618</v>
      </c>
      <c r="J434" s="137">
        <v>2</v>
      </c>
      <c r="K434" s="138" t="s">
        <v>3619</v>
      </c>
      <c r="M434" s="140">
        <v>2</v>
      </c>
    </row>
    <row r="435" spans="1:13" x14ac:dyDescent="0.25">
      <c r="A435" s="96" t="str">
        <f t="shared" si="32"/>
        <v>22757BH SALTER</v>
      </c>
      <c r="B435" s="141" t="str">
        <f t="shared" si="33"/>
        <v>22757BH</v>
      </c>
      <c r="C435" s="141" t="str">
        <f t="shared" si="34"/>
        <v>SALTER</v>
      </c>
      <c r="D435" s="141" t="str">
        <f t="shared" si="35"/>
        <v>Шляпа</v>
      </c>
      <c r="E435" s="142" t="str">
        <f t="shared" si="36"/>
        <v>Шляпы</v>
      </c>
      <c r="F435" s="133" t="s">
        <v>3620</v>
      </c>
      <c r="G435" s="134" t="s">
        <v>248</v>
      </c>
      <c r="H435" s="135" t="s">
        <v>432</v>
      </c>
      <c r="I435" s="136" t="s">
        <v>3618</v>
      </c>
      <c r="J435" s="137">
        <v>1</v>
      </c>
      <c r="K435" s="138" t="s">
        <v>3618</v>
      </c>
      <c r="M435" s="140">
        <v>1</v>
      </c>
    </row>
    <row r="436" spans="1:13" x14ac:dyDescent="0.25">
      <c r="A436" s="96" t="str">
        <f t="shared" si="32"/>
        <v>22760BH LORING</v>
      </c>
      <c r="B436" s="141" t="str">
        <f t="shared" si="33"/>
        <v>22760BH</v>
      </c>
      <c r="C436" s="141" t="str">
        <f t="shared" si="34"/>
        <v>LORING</v>
      </c>
      <c r="D436" s="141" t="str">
        <f t="shared" si="35"/>
        <v>Шляпа</v>
      </c>
      <c r="E436" s="142" t="str">
        <f t="shared" si="36"/>
        <v>Шляпы</v>
      </c>
      <c r="F436" s="133" t="s">
        <v>3621</v>
      </c>
      <c r="G436" s="134" t="s">
        <v>1238</v>
      </c>
      <c r="H436" s="135" t="s">
        <v>433</v>
      </c>
      <c r="I436" s="136" t="s">
        <v>3622</v>
      </c>
      <c r="J436" s="137">
        <v>1</v>
      </c>
      <c r="K436" s="138" t="s">
        <v>3622</v>
      </c>
      <c r="M436" s="140">
        <v>1</v>
      </c>
    </row>
    <row r="437" spans="1:13" x14ac:dyDescent="0.25">
      <c r="A437" s="96" t="str">
        <f t="shared" si="32"/>
        <v>22760BH LORING</v>
      </c>
      <c r="B437" s="141" t="str">
        <f t="shared" si="33"/>
        <v>22760BH</v>
      </c>
      <c r="C437" s="141" t="str">
        <f t="shared" si="34"/>
        <v>LORING</v>
      </c>
      <c r="D437" s="141" t="str">
        <f t="shared" si="35"/>
        <v>Шляпа</v>
      </c>
      <c r="E437" s="142" t="str">
        <f t="shared" si="36"/>
        <v>Шляпы</v>
      </c>
      <c r="F437" s="133" t="s">
        <v>1237</v>
      </c>
      <c r="G437" s="134" t="s">
        <v>1238</v>
      </c>
      <c r="H437" s="135" t="s">
        <v>434</v>
      </c>
      <c r="I437" s="136" t="s">
        <v>3622</v>
      </c>
      <c r="J437" s="137">
        <v>2</v>
      </c>
      <c r="K437" s="138" t="s">
        <v>3623</v>
      </c>
      <c r="M437" s="140">
        <v>2</v>
      </c>
    </row>
    <row r="438" spans="1:13" x14ac:dyDescent="0.25">
      <c r="A438" s="96" t="str">
        <f t="shared" si="32"/>
        <v>22760BH LORING</v>
      </c>
      <c r="B438" s="141" t="str">
        <f t="shared" si="33"/>
        <v>22760BH</v>
      </c>
      <c r="C438" s="141" t="str">
        <f t="shared" si="34"/>
        <v>LORING</v>
      </c>
      <c r="D438" s="141" t="str">
        <f t="shared" si="35"/>
        <v>Шляпа</v>
      </c>
      <c r="E438" s="142" t="str">
        <f t="shared" si="36"/>
        <v>Шляпы</v>
      </c>
      <c r="F438" s="133" t="s">
        <v>1664</v>
      </c>
      <c r="G438" s="134" t="s">
        <v>1238</v>
      </c>
      <c r="H438" s="135" t="s">
        <v>431</v>
      </c>
      <c r="I438" s="136" t="s">
        <v>2532</v>
      </c>
      <c r="J438" s="137">
        <v>1</v>
      </c>
      <c r="K438" s="138" t="s">
        <v>2532</v>
      </c>
      <c r="M438" s="140">
        <v>1</v>
      </c>
    </row>
    <row r="439" spans="1:13" x14ac:dyDescent="0.25">
      <c r="A439" s="96" t="str">
        <f t="shared" si="32"/>
        <v>22764BH CUDMORE</v>
      </c>
      <c r="B439" s="141" t="str">
        <f t="shared" si="33"/>
        <v>22764BH</v>
      </c>
      <c r="C439" s="141" t="str">
        <f t="shared" si="34"/>
        <v>CUDMORE</v>
      </c>
      <c r="D439" s="141" t="str">
        <f t="shared" si="35"/>
        <v>Шляпа</v>
      </c>
      <c r="E439" s="142" t="str">
        <f t="shared" si="36"/>
        <v>Шляпы</v>
      </c>
      <c r="F439" s="133" t="s">
        <v>578</v>
      </c>
      <c r="G439" s="134" t="s">
        <v>577</v>
      </c>
      <c r="H439" s="135" t="s">
        <v>434</v>
      </c>
      <c r="I439" s="136" t="s">
        <v>2533</v>
      </c>
      <c r="J439" s="137">
        <v>2</v>
      </c>
      <c r="K439" s="138" t="s">
        <v>2534</v>
      </c>
      <c r="M439" s="140">
        <v>2</v>
      </c>
    </row>
    <row r="440" spans="1:13" x14ac:dyDescent="0.25">
      <c r="A440" s="96" t="str">
        <f t="shared" si="32"/>
        <v>22766BH GROFF</v>
      </c>
      <c r="B440" s="141" t="str">
        <f t="shared" si="33"/>
        <v>22766BH</v>
      </c>
      <c r="C440" s="141" t="str">
        <f t="shared" si="34"/>
        <v>GROFF</v>
      </c>
      <c r="D440" s="141" t="str">
        <f t="shared" si="35"/>
        <v>Шляпа</v>
      </c>
      <c r="E440" s="142" t="str">
        <f t="shared" si="36"/>
        <v>Шляпы</v>
      </c>
      <c r="F440" s="133" t="s">
        <v>511</v>
      </c>
      <c r="G440" s="134" t="s">
        <v>579</v>
      </c>
      <c r="H440" s="135" t="s">
        <v>433</v>
      </c>
      <c r="I440" s="136" t="s">
        <v>2535</v>
      </c>
      <c r="J440" s="137">
        <v>1</v>
      </c>
      <c r="K440" s="138" t="s">
        <v>2536</v>
      </c>
      <c r="M440" s="140">
        <v>1</v>
      </c>
    </row>
    <row r="441" spans="1:13" x14ac:dyDescent="0.25">
      <c r="A441" s="96" t="str">
        <f t="shared" si="32"/>
        <v>22766BH GROFF</v>
      </c>
      <c r="B441" s="141" t="str">
        <f t="shared" si="33"/>
        <v>22766BH</v>
      </c>
      <c r="C441" s="141" t="str">
        <f t="shared" si="34"/>
        <v>GROFF</v>
      </c>
      <c r="D441" s="141" t="str">
        <f t="shared" si="35"/>
        <v>Шляпа</v>
      </c>
      <c r="E441" s="142" t="str">
        <f t="shared" si="36"/>
        <v>Шляпы</v>
      </c>
      <c r="F441" s="133" t="s">
        <v>580</v>
      </c>
      <c r="G441" s="134" t="s">
        <v>579</v>
      </c>
      <c r="H441" s="135" t="s">
        <v>434</v>
      </c>
      <c r="I441" s="136" t="s">
        <v>2537</v>
      </c>
      <c r="J441" s="137">
        <v>1</v>
      </c>
      <c r="K441" s="138" t="s">
        <v>2537</v>
      </c>
      <c r="M441" s="140">
        <v>1</v>
      </c>
    </row>
    <row r="442" spans="1:13" x14ac:dyDescent="0.25">
      <c r="A442" s="96" t="str">
        <f t="shared" si="32"/>
        <v>22767BH Alfer</v>
      </c>
      <c r="B442" s="141" t="str">
        <f t="shared" si="33"/>
        <v>22767BH</v>
      </c>
      <c r="C442" s="141" t="str">
        <f t="shared" si="34"/>
        <v>Alfer</v>
      </c>
      <c r="D442" s="141" t="str">
        <f t="shared" si="35"/>
        <v>Шляпа</v>
      </c>
      <c r="E442" s="142" t="str">
        <f t="shared" si="36"/>
        <v>Шляпы</v>
      </c>
      <c r="F442" s="133" t="s">
        <v>581</v>
      </c>
      <c r="G442" s="134" t="s">
        <v>510</v>
      </c>
      <c r="H442" s="135" t="s">
        <v>464</v>
      </c>
      <c r="I442" s="136" t="s">
        <v>2538</v>
      </c>
      <c r="J442" s="137">
        <v>1</v>
      </c>
      <c r="K442" s="138" t="s">
        <v>2538</v>
      </c>
      <c r="M442" s="140">
        <v>1</v>
      </c>
    </row>
    <row r="443" spans="1:13" x14ac:dyDescent="0.25">
      <c r="A443" s="96" t="str">
        <f t="shared" si="32"/>
        <v>22773BH GELHORN</v>
      </c>
      <c r="B443" s="141" t="str">
        <f t="shared" si="33"/>
        <v>22773BH</v>
      </c>
      <c r="C443" s="141" t="str">
        <f t="shared" si="34"/>
        <v>GELHORN</v>
      </c>
      <c r="D443" s="141" t="str">
        <f t="shared" si="35"/>
        <v>Шляпа</v>
      </c>
      <c r="E443" s="142" t="str">
        <f t="shared" si="36"/>
        <v>Шляпы</v>
      </c>
      <c r="F443" s="133" t="s">
        <v>928</v>
      </c>
      <c r="G443" s="134" t="s">
        <v>929</v>
      </c>
      <c r="H443" s="135" t="s">
        <v>433</v>
      </c>
      <c r="I443" s="136" t="s">
        <v>2526</v>
      </c>
      <c r="J443" s="137">
        <v>1</v>
      </c>
      <c r="K443" s="138" t="s">
        <v>2526</v>
      </c>
      <c r="M443" s="140">
        <v>1</v>
      </c>
    </row>
    <row r="444" spans="1:13" x14ac:dyDescent="0.25">
      <c r="A444" s="96" t="str">
        <f t="shared" si="32"/>
        <v>22773BH GELHORN</v>
      </c>
      <c r="B444" s="141" t="str">
        <f t="shared" si="33"/>
        <v>22773BH</v>
      </c>
      <c r="C444" s="141" t="str">
        <f t="shared" si="34"/>
        <v>GELHORN</v>
      </c>
      <c r="D444" s="141" t="str">
        <f t="shared" si="35"/>
        <v>Шляпа</v>
      </c>
      <c r="E444" s="142" t="str">
        <f t="shared" si="36"/>
        <v>Шляпы</v>
      </c>
      <c r="F444" s="133" t="s">
        <v>930</v>
      </c>
      <c r="G444" s="134" t="s">
        <v>929</v>
      </c>
      <c r="H444" s="135" t="s">
        <v>434</v>
      </c>
      <c r="I444" s="136" t="s">
        <v>2526</v>
      </c>
      <c r="J444" s="137">
        <v>1</v>
      </c>
      <c r="K444" s="138" t="s">
        <v>2526</v>
      </c>
      <c r="M444" s="140">
        <v>1</v>
      </c>
    </row>
    <row r="445" spans="1:13" x14ac:dyDescent="0.25">
      <c r="A445" s="96" t="str">
        <f t="shared" si="32"/>
        <v>22773BH GELHORN</v>
      </c>
      <c r="B445" s="141" t="str">
        <f t="shared" si="33"/>
        <v>22773BH</v>
      </c>
      <c r="C445" s="141" t="str">
        <f t="shared" si="34"/>
        <v>GELHORN</v>
      </c>
      <c r="D445" s="141" t="str">
        <f t="shared" si="35"/>
        <v>Шляпа</v>
      </c>
      <c r="E445" s="142" t="str">
        <f t="shared" si="36"/>
        <v>Шляпы</v>
      </c>
      <c r="F445" s="133" t="s">
        <v>2539</v>
      </c>
      <c r="G445" s="134" t="s">
        <v>582</v>
      </c>
      <c r="H445" s="135" t="s">
        <v>433</v>
      </c>
      <c r="I445" s="136" t="s">
        <v>2526</v>
      </c>
      <c r="J445" s="137">
        <v>1</v>
      </c>
      <c r="K445" s="138" t="s">
        <v>2526</v>
      </c>
      <c r="M445" s="140">
        <v>1</v>
      </c>
    </row>
    <row r="446" spans="1:13" x14ac:dyDescent="0.25">
      <c r="A446" s="96" t="str">
        <f t="shared" si="32"/>
        <v>22773BH GELHORN</v>
      </c>
      <c r="B446" s="141" t="str">
        <f t="shared" si="33"/>
        <v>22773BH</v>
      </c>
      <c r="C446" s="141" t="str">
        <f t="shared" si="34"/>
        <v>GELHORN</v>
      </c>
      <c r="D446" s="141" t="str">
        <f t="shared" si="35"/>
        <v>Шляпа</v>
      </c>
      <c r="E446" s="142" t="str">
        <f t="shared" si="36"/>
        <v>Шляпы</v>
      </c>
      <c r="F446" s="133" t="s">
        <v>927</v>
      </c>
      <c r="G446" s="134" t="s">
        <v>582</v>
      </c>
      <c r="H446" s="135" t="s">
        <v>434</v>
      </c>
      <c r="I446" s="136" t="s">
        <v>2526</v>
      </c>
      <c r="J446" s="137">
        <v>1</v>
      </c>
      <c r="K446" s="138" t="s">
        <v>2526</v>
      </c>
      <c r="M446" s="140">
        <v>1</v>
      </c>
    </row>
    <row r="447" spans="1:13" x14ac:dyDescent="0.25">
      <c r="A447" s="96" t="str">
        <f t="shared" si="32"/>
        <v>22776BH CUBAN</v>
      </c>
      <c r="B447" s="141" t="str">
        <f t="shared" si="33"/>
        <v>22776BH</v>
      </c>
      <c r="C447" s="141" t="str">
        <f t="shared" si="34"/>
        <v>CUBAN</v>
      </c>
      <c r="D447" s="141" t="str">
        <f t="shared" si="35"/>
        <v>Шляпа</v>
      </c>
      <c r="E447" s="142" t="str">
        <f t="shared" si="36"/>
        <v>Шляпы</v>
      </c>
      <c r="F447" s="133" t="s">
        <v>2540</v>
      </c>
      <c r="G447" s="134" t="s">
        <v>2541</v>
      </c>
      <c r="H447" s="135" t="s">
        <v>434</v>
      </c>
      <c r="I447" s="136" t="s">
        <v>2542</v>
      </c>
      <c r="J447" s="137">
        <v>1</v>
      </c>
      <c r="K447" s="138" t="s">
        <v>2542</v>
      </c>
      <c r="M447" s="140">
        <v>1</v>
      </c>
    </row>
    <row r="448" spans="1:13" x14ac:dyDescent="0.25">
      <c r="A448" s="96" t="str">
        <f t="shared" si="32"/>
        <v>22776BH CUBAN</v>
      </c>
      <c r="B448" s="141" t="str">
        <f t="shared" si="33"/>
        <v>22776BH</v>
      </c>
      <c r="C448" s="141" t="str">
        <f t="shared" si="34"/>
        <v>CUBAN</v>
      </c>
      <c r="D448" s="141" t="str">
        <f t="shared" si="35"/>
        <v>Шляпа</v>
      </c>
      <c r="E448" s="142" t="str">
        <f t="shared" si="36"/>
        <v>Шляпы</v>
      </c>
      <c r="F448" s="133" t="s">
        <v>943</v>
      </c>
      <c r="G448" s="134" t="s">
        <v>944</v>
      </c>
      <c r="H448" s="135" t="s">
        <v>433</v>
      </c>
      <c r="I448" s="136" t="s">
        <v>3624</v>
      </c>
      <c r="J448" s="137">
        <v>1</v>
      </c>
      <c r="K448" s="138" t="s">
        <v>3624</v>
      </c>
      <c r="M448" s="140">
        <v>1</v>
      </c>
    </row>
    <row r="449" spans="1:13" x14ac:dyDescent="0.25">
      <c r="A449" s="96" t="str">
        <f t="shared" si="32"/>
        <v>22776BH CUBAN</v>
      </c>
      <c r="B449" s="141" t="str">
        <f t="shared" si="33"/>
        <v>22776BH</v>
      </c>
      <c r="C449" s="141" t="str">
        <f t="shared" si="34"/>
        <v>CUBAN</v>
      </c>
      <c r="D449" s="141" t="str">
        <f t="shared" si="35"/>
        <v>Шляпа</v>
      </c>
      <c r="E449" s="142" t="str">
        <f t="shared" si="36"/>
        <v>Шляпы</v>
      </c>
      <c r="F449" s="133" t="s">
        <v>945</v>
      </c>
      <c r="G449" s="134" t="s">
        <v>944</v>
      </c>
      <c r="H449" s="135" t="s">
        <v>434</v>
      </c>
      <c r="I449" s="136" t="s">
        <v>3624</v>
      </c>
      <c r="J449" s="137">
        <v>1</v>
      </c>
      <c r="K449" s="138" t="s">
        <v>3624</v>
      </c>
      <c r="M449" s="140">
        <v>1</v>
      </c>
    </row>
    <row r="450" spans="1:13" x14ac:dyDescent="0.25">
      <c r="A450" s="96" t="str">
        <f t="shared" si="32"/>
        <v>22776BH CUBAN</v>
      </c>
      <c r="B450" s="141" t="str">
        <f t="shared" si="33"/>
        <v>22776BH</v>
      </c>
      <c r="C450" s="141" t="str">
        <f t="shared" si="34"/>
        <v>CUBAN</v>
      </c>
      <c r="D450" s="141" t="str">
        <f t="shared" si="35"/>
        <v>Шляпа</v>
      </c>
      <c r="E450" s="142" t="str">
        <f t="shared" si="36"/>
        <v>Шляпы</v>
      </c>
      <c r="F450" s="133" t="s">
        <v>946</v>
      </c>
      <c r="G450" s="134" t="s">
        <v>583</v>
      </c>
      <c r="H450" s="135" t="s">
        <v>436</v>
      </c>
      <c r="I450" s="136" t="s">
        <v>2543</v>
      </c>
      <c r="J450" s="137">
        <v>1</v>
      </c>
      <c r="K450" s="138" t="s">
        <v>2543</v>
      </c>
      <c r="M450" s="140">
        <v>1</v>
      </c>
    </row>
    <row r="451" spans="1:13" x14ac:dyDescent="0.25">
      <c r="A451" s="96" t="str">
        <f t="shared" ref="A451:A514" si="37">B451&amp;" "&amp;C451</f>
        <v>22777BH DUNE</v>
      </c>
      <c r="B451" s="141" t="str">
        <f t="shared" ref="B451:B514" si="38">_xlfn.LET(_xlpm.START,FIND("арт. ",G451)+5,_xlpm.END,FIND(" ",G451,_xlpm.START),_xlpm.Result,TRIM(MID(G451,_xlpm.START,_xlpm.END-_xlpm.START)),IFERROR(VALUE(_xlpm.Result),_xlpm.Result))</f>
        <v>22777BH</v>
      </c>
      <c r="C451" s="141" t="str">
        <f t="shared" ref="C451:C514" si="39">_xlfn.LET(_xlpm.START,FIND("арт. ",G451)+13,_xlpm.END,FIND("(",G451),TRIM(MID(G451,_xlpm.START,_xlpm.END-_xlpm.START)))</f>
        <v>DUNE</v>
      </c>
      <c r="D451" s="141" t="str">
        <f t="shared" ref="D451:D514" si="40">_xlfn.LET(_xlpm.START,1,_xlpm.END,FIND(MID($R$1,1,1),G451),TRIM(MID(G451,_xlpm.START,_xlpm.END-_xlpm.START)))</f>
        <v>Шляпа</v>
      </c>
      <c r="E451" s="142" t="str">
        <f t="shared" ref="E451:E514" si="41">VLOOKUP(D451,N:O,2,0)</f>
        <v>Шляпы</v>
      </c>
      <c r="F451" s="133" t="s">
        <v>947</v>
      </c>
      <c r="G451" s="134" t="s">
        <v>948</v>
      </c>
      <c r="H451" s="135" t="s">
        <v>433</v>
      </c>
      <c r="I451" s="136" t="s">
        <v>2544</v>
      </c>
      <c r="J451" s="137">
        <v>1</v>
      </c>
      <c r="K451" s="138" t="s">
        <v>2544</v>
      </c>
      <c r="M451" s="140">
        <v>1</v>
      </c>
    </row>
    <row r="452" spans="1:13" x14ac:dyDescent="0.25">
      <c r="A452" s="96" t="str">
        <f t="shared" si="37"/>
        <v>22780BH COLLONADE</v>
      </c>
      <c r="B452" s="141" t="str">
        <f t="shared" si="38"/>
        <v>22780BH</v>
      </c>
      <c r="C452" s="141" t="str">
        <f t="shared" si="39"/>
        <v>COLLONADE</v>
      </c>
      <c r="D452" s="141" t="str">
        <f t="shared" si="40"/>
        <v>Шляпа</v>
      </c>
      <c r="E452" s="142" t="str">
        <f t="shared" si="41"/>
        <v>Шляпы</v>
      </c>
      <c r="F452" s="133" t="s">
        <v>584</v>
      </c>
      <c r="G452" s="134" t="s">
        <v>585</v>
      </c>
      <c r="H452" s="135" t="s">
        <v>433</v>
      </c>
      <c r="I452" s="136" t="s">
        <v>2545</v>
      </c>
      <c r="J452" s="137">
        <v>1</v>
      </c>
      <c r="K452" s="138" t="s">
        <v>2545</v>
      </c>
      <c r="M452" s="140">
        <v>1</v>
      </c>
    </row>
    <row r="453" spans="1:13" x14ac:dyDescent="0.25">
      <c r="A453" s="96" t="str">
        <f t="shared" si="37"/>
        <v>22783BH HALPERN</v>
      </c>
      <c r="B453" s="141" t="str">
        <f t="shared" si="38"/>
        <v>22783BH</v>
      </c>
      <c r="C453" s="141" t="str">
        <f t="shared" si="39"/>
        <v>HALPERN</v>
      </c>
      <c r="D453" s="141" t="str">
        <f t="shared" si="40"/>
        <v>Шляпа</v>
      </c>
      <c r="E453" s="142" t="str">
        <f t="shared" si="41"/>
        <v>Шляпы</v>
      </c>
      <c r="F453" s="133" t="s">
        <v>951</v>
      </c>
      <c r="G453" s="134" t="s">
        <v>952</v>
      </c>
      <c r="H453" s="135" t="s">
        <v>433</v>
      </c>
      <c r="I453" s="136" t="s">
        <v>2546</v>
      </c>
      <c r="J453" s="137">
        <v>1</v>
      </c>
      <c r="K453" s="138" t="s">
        <v>2546</v>
      </c>
      <c r="M453" s="140">
        <v>1</v>
      </c>
    </row>
    <row r="454" spans="1:13" x14ac:dyDescent="0.25">
      <c r="A454" s="96" t="str">
        <f t="shared" si="37"/>
        <v>22783BH HALPERN</v>
      </c>
      <c r="B454" s="141" t="str">
        <f t="shared" si="38"/>
        <v>22783BH</v>
      </c>
      <c r="C454" s="141" t="str">
        <f t="shared" si="39"/>
        <v>HALPERN</v>
      </c>
      <c r="D454" s="141" t="str">
        <f t="shared" si="40"/>
        <v>Шляпа</v>
      </c>
      <c r="E454" s="142" t="str">
        <f t="shared" si="41"/>
        <v>Шляпы</v>
      </c>
      <c r="F454" s="133" t="s">
        <v>950</v>
      </c>
      <c r="G454" s="134" t="s">
        <v>949</v>
      </c>
      <c r="H454" s="135" t="s">
        <v>434</v>
      </c>
      <c r="I454" s="136" t="s">
        <v>2547</v>
      </c>
      <c r="J454" s="137">
        <v>4</v>
      </c>
      <c r="K454" s="138" t="s">
        <v>2548</v>
      </c>
      <c r="M454" s="140">
        <v>4</v>
      </c>
    </row>
    <row r="455" spans="1:13" x14ac:dyDescent="0.25">
      <c r="A455" s="96" t="str">
        <f t="shared" si="37"/>
        <v>22786BH TESSIER</v>
      </c>
      <c r="B455" s="141" t="str">
        <f t="shared" si="38"/>
        <v>22786BH</v>
      </c>
      <c r="C455" s="141" t="str">
        <f t="shared" si="39"/>
        <v>TESSIER</v>
      </c>
      <c r="D455" s="141" t="str">
        <f t="shared" si="40"/>
        <v>Шляпа</v>
      </c>
      <c r="E455" s="142" t="str">
        <f t="shared" si="41"/>
        <v>Шляпы</v>
      </c>
      <c r="F455" s="133" t="s">
        <v>953</v>
      </c>
      <c r="G455" s="134" t="s">
        <v>954</v>
      </c>
      <c r="H455" s="135" t="s">
        <v>433</v>
      </c>
      <c r="I455" s="136" t="s">
        <v>2549</v>
      </c>
      <c r="J455" s="137">
        <v>1</v>
      </c>
      <c r="K455" s="138" t="s">
        <v>2549</v>
      </c>
      <c r="M455" s="140">
        <v>1</v>
      </c>
    </row>
    <row r="456" spans="1:13" x14ac:dyDescent="0.25">
      <c r="A456" s="96" t="str">
        <f t="shared" si="37"/>
        <v>22787BH Giger</v>
      </c>
      <c r="B456" s="141" t="str">
        <f t="shared" si="38"/>
        <v>22787BH</v>
      </c>
      <c r="C456" s="141" t="str">
        <f t="shared" si="39"/>
        <v>Giger</v>
      </c>
      <c r="D456" s="141" t="str">
        <f t="shared" si="40"/>
        <v>Шляпа</v>
      </c>
      <c r="E456" s="142" t="str">
        <f t="shared" si="41"/>
        <v>Шляпы</v>
      </c>
      <c r="F456" s="133" t="s">
        <v>2550</v>
      </c>
      <c r="G456" s="134" t="s">
        <v>2551</v>
      </c>
      <c r="H456" s="135" t="s">
        <v>433</v>
      </c>
      <c r="I456" s="136" t="s">
        <v>2552</v>
      </c>
      <c r="J456" s="137">
        <v>1</v>
      </c>
      <c r="K456" s="138" t="s">
        <v>2552</v>
      </c>
      <c r="M456" s="140">
        <v>1</v>
      </c>
    </row>
    <row r="457" spans="1:13" x14ac:dyDescent="0.25">
      <c r="A457" s="96" t="str">
        <f t="shared" si="37"/>
        <v>22787BH Giger</v>
      </c>
      <c r="B457" s="141" t="str">
        <f t="shared" si="38"/>
        <v>22787BH</v>
      </c>
      <c r="C457" s="141" t="str">
        <f t="shared" si="39"/>
        <v>Giger</v>
      </c>
      <c r="D457" s="141" t="str">
        <f t="shared" si="40"/>
        <v>Шляпа</v>
      </c>
      <c r="E457" s="142" t="str">
        <f t="shared" si="41"/>
        <v>Шляпы</v>
      </c>
      <c r="F457" s="133" t="s">
        <v>2553</v>
      </c>
      <c r="G457" s="134" t="s">
        <v>2551</v>
      </c>
      <c r="H457" s="135" t="s">
        <v>434</v>
      </c>
      <c r="I457" s="136" t="s">
        <v>2552</v>
      </c>
      <c r="J457" s="137">
        <v>2</v>
      </c>
      <c r="K457" s="138" t="s">
        <v>2554</v>
      </c>
      <c r="M457" s="140">
        <v>2</v>
      </c>
    </row>
    <row r="458" spans="1:13" x14ac:dyDescent="0.25">
      <c r="A458" s="96" t="str">
        <f t="shared" si="37"/>
        <v>22787BH Giger</v>
      </c>
      <c r="B458" s="141" t="str">
        <f t="shared" si="38"/>
        <v>22787BH</v>
      </c>
      <c r="C458" s="141" t="str">
        <f t="shared" si="39"/>
        <v>Giger</v>
      </c>
      <c r="D458" s="141" t="str">
        <f t="shared" si="40"/>
        <v>Шляпа</v>
      </c>
      <c r="E458" s="142" t="str">
        <f t="shared" si="41"/>
        <v>Шляпы</v>
      </c>
      <c r="F458" s="133" t="s">
        <v>2555</v>
      </c>
      <c r="G458" s="134" t="s">
        <v>2551</v>
      </c>
      <c r="H458" s="135" t="s">
        <v>431</v>
      </c>
      <c r="I458" s="136" t="s">
        <v>2552</v>
      </c>
      <c r="J458" s="137">
        <v>1</v>
      </c>
      <c r="K458" s="138" t="s">
        <v>2552</v>
      </c>
      <c r="M458" s="140">
        <v>1</v>
      </c>
    </row>
    <row r="459" spans="1:13" x14ac:dyDescent="0.25">
      <c r="A459" s="96" t="str">
        <f t="shared" si="37"/>
        <v>22787BH GIGER</v>
      </c>
      <c r="B459" s="141" t="str">
        <f t="shared" si="38"/>
        <v>22787BH</v>
      </c>
      <c r="C459" s="141" t="str">
        <f t="shared" si="39"/>
        <v>GIGER</v>
      </c>
      <c r="D459" s="141" t="str">
        <f t="shared" si="40"/>
        <v>Шляпа</v>
      </c>
      <c r="E459" s="142" t="str">
        <f t="shared" si="41"/>
        <v>Шляпы</v>
      </c>
      <c r="F459" s="133" t="s">
        <v>2556</v>
      </c>
      <c r="G459" s="134" t="s">
        <v>2557</v>
      </c>
      <c r="H459" s="135" t="s">
        <v>433</v>
      </c>
      <c r="I459" s="136" t="s">
        <v>2552</v>
      </c>
      <c r="J459" s="137">
        <v>3</v>
      </c>
      <c r="K459" s="138" t="s">
        <v>2558</v>
      </c>
      <c r="M459" s="140">
        <v>3</v>
      </c>
    </row>
    <row r="460" spans="1:13" x14ac:dyDescent="0.25">
      <c r="A460" s="96" t="str">
        <f t="shared" si="37"/>
        <v>22787BH GIGER</v>
      </c>
      <c r="B460" s="141" t="str">
        <f t="shared" si="38"/>
        <v>22787BH</v>
      </c>
      <c r="C460" s="141" t="str">
        <f t="shared" si="39"/>
        <v>GIGER</v>
      </c>
      <c r="D460" s="141" t="str">
        <f t="shared" si="40"/>
        <v>Шляпа</v>
      </c>
      <c r="E460" s="142" t="str">
        <f t="shared" si="41"/>
        <v>Шляпы</v>
      </c>
      <c r="F460" s="133" t="s">
        <v>2559</v>
      </c>
      <c r="G460" s="134" t="s">
        <v>2557</v>
      </c>
      <c r="H460" s="135" t="s">
        <v>434</v>
      </c>
      <c r="I460" s="136" t="s">
        <v>2552</v>
      </c>
      <c r="J460" s="137">
        <v>1</v>
      </c>
      <c r="K460" s="138" t="s">
        <v>2552</v>
      </c>
      <c r="M460" s="140">
        <v>1</v>
      </c>
    </row>
    <row r="461" spans="1:13" x14ac:dyDescent="0.25">
      <c r="A461" s="96" t="str">
        <f t="shared" si="37"/>
        <v>22787BH GIGER</v>
      </c>
      <c r="B461" s="141" t="str">
        <f t="shared" si="38"/>
        <v>22787BH</v>
      </c>
      <c r="C461" s="141" t="str">
        <f t="shared" si="39"/>
        <v>GIGER</v>
      </c>
      <c r="D461" s="141" t="str">
        <f t="shared" si="40"/>
        <v>Шляпа</v>
      </c>
      <c r="E461" s="142" t="str">
        <f t="shared" si="41"/>
        <v>Шляпы</v>
      </c>
      <c r="F461" s="133" t="s">
        <v>2560</v>
      </c>
      <c r="G461" s="134" t="s">
        <v>2557</v>
      </c>
      <c r="H461" s="135" t="s">
        <v>431</v>
      </c>
      <c r="I461" s="136" t="s">
        <v>2552</v>
      </c>
      <c r="J461" s="137">
        <v>3</v>
      </c>
      <c r="K461" s="138" t="s">
        <v>2558</v>
      </c>
      <c r="M461" s="140">
        <v>3</v>
      </c>
    </row>
    <row r="462" spans="1:13" x14ac:dyDescent="0.25">
      <c r="A462" s="96" t="str">
        <f t="shared" si="37"/>
        <v>22787BH GIGER</v>
      </c>
      <c r="B462" s="141" t="str">
        <f t="shared" si="38"/>
        <v>22787BH</v>
      </c>
      <c r="C462" s="141" t="str">
        <f t="shared" si="39"/>
        <v>GIGER</v>
      </c>
      <c r="D462" s="141" t="str">
        <f t="shared" si="40"/>
        <v>Шляпа</v>
      </c>
      <c r="E462" s="142" t="str">
        <f t="shared" si="41"/>
        <v>Шляпы</v>
      </c>
      <c r="F462" s="133" t="s">
        <v>955</v>
      </c>
      <c r="G462" s="134" t="s">
        <v>956</v>
      </c>
      <c r="H462" s="135" t="s">
        <v>433</v>
      </c>
      <c r="I462" s="136" t="s">
        <v>2561</v>
      </c>
      <c r="J462" s="137">
        <v>1</v>
      </c>
      <c r="K462" s="138" t="s">
        <v>2561</v>
      </c>
      <c r="M462" s="140">
        <v>1</v>
      </c>
    </row>
    <row r="463" spans="1:13" x14ac:dyDescent="0.25">
      <c r="A463" s="96" t="str">
        <f t="shared" si="37"/>
        <v>22790BH PARSON</v>
      </c>
      <c r="B463" s="141" t="str">
        <f t="shared" si="38"/>
        <v>22790BH</v>
      </c>
      <c r="C463" s="141" t="str">
        <f t="shared" si="39"/>
        <v>PARSON</v>
      </c>
      <c r="D463" s="141" t="str">
        <f t="shared" si="40"/>
        <v>Шляпа</v>
      </c>
      <c r="E463" s="142" t="str">
        <f t="shared" si="41"/>
        <v>Шляпы</v>
      </c>
      <c r="F463" s="133" t="s">
        <v>1770</v>
      </c>
      <c r="G463" s="134" t="s">
        <v>1771</v>
      </c>
      <c r="H463" s="135" t="s">
        <v>433</v>
      </c>
      <c r="I463" s="136" t="s">
        <v>2562</v>
      </c>
      <c r="J463" s="137">
        <v>1</v>
      </c>
      <c r="K463" s="138" t="s">
        <v>2562</v>
      </c>
      <c r="M463" s="140">
        <v>1</v>
      </c>
    </row>
    <row r="464" spans="1:13" x14ac:dyDescent="0.25">
      <c r="A464" s="96" t="str">
        <f t="shared" si="37"/>
        <v>22790BH Parson</v>
      </c>
      <c r="B464" s="141" t="str">
        <f t="shared" si="38"/>
        <v>22790BH</v>
      </c>
      <c r="C464" s="141" t="str">
        <f t="shared" si="39"/>
        <v>Parson</v>
      </c>
      <c r="D464" s="141" t="str">
        <f t="shared" si="40"/>
        <v>Шляпа</v>
      </c>
      <c r="E464" s="142" t="str">
        <f t="shared" si="41"/>
        <v>Шляпы</v>
      </c>
      <c r="F464" s="133" t="s">
        <v>2563</v>
      </c>
      <c r="G464" s="134" t="s">
        <v>2564</v>
      </c>
      <c r="H464" s="135" t="s">
        <v>433</v>
      </c>
      <c r="I464" s="136" t="s">
        <v>2565</v>
      </c>
      <c r="J464" s="137">
        <v>1</v>
      </c>
      <c r="K464" s="138" t="s">
        <v>2565</v>
      </c>
      <c r="M464" s="140">
        <v>1</v>
      </c>
    </row>
    <row r="465" spans="1:13" x14ac:dyDescent="0.25">
      <c r="A465" s="96" t="str">
        <f t="shared" si="37"/>
        <v>22790BH Parson</v>
      </c>
      <c r="B465" s="141" t="str">
        <f t="shared" si="38"/>
        <v>22790BH</v>
      </c>
      <c r="C465" s="141" t="str">
        <f t="shared" si="39"/>
        <v>Parson</v>
      </c>
      <c r="D465" s="141" t="str">
        <f t="shared" si="40"/>
        <v>Шляпа</v>
      </c>
      <c r="E465" s="142" t="str">
        <f t="shared" si="41"/>
        <v>Шляпы</v>
      </c>
      <c r="F465" s="133" t="s">
        <v>2567</v>
      </c>
      <c r="G465" s="134" t="s">
        <v>2564</v>
      </c>
      <c r="H465" s="135" t="s">
        <v>434</v>
      </c>
      <c r="I465" s="136" t="s">
        <v>2565</v>
      </c>
      <c r="J465" s="137">
        <v>3</v>
      </c>
      <c r="K465" s="138" t="s">
        <v>2566</v>
      </c>
      <c r="M465" s="140">
        <v>3</v>
      </c>
    </row>
    <row r="466" spans="1:13" x14ac:dyDescent="0.25">
      <c r="A466" s="96" t="str">
        <f t="shared" si="37"/>
        <v>22790BH Parson</v>
      </c>
      <c r="B466" s="141" t="str">
        <f t="shared" si="38"/>
        <v>22790BH</v>
      </c>
      <c r="C466" s="141" t="str">
        <f t="shared" si="39"/>
        <v>Parson</v>
      </c>
      <c r="D466" s="141" t="str">
        <f t="shared" si="40"/>
        <v>Шляпа</v>
      </c>
      <c r="E466" s="142" t="str">
        <f t="shared" si="41"/>
        <v>Шляпы</v>
      </c>
      <c r="F466" s="133" t="s">
        <v>2568</v>
      </c>
      <c r="G466" s="134" t="s">
        <v>2564</v>
      </c>
      <c r="H466" s="135" t="s">
        <v>431</v>
      </c>
      <c r="I466" s="136" t="s">
        <v>2565</v>
      </c>
      <c r="J466" s="137">
        <v>3</v>
      </c>
      <c r="K466" s="138" t="s">
        <v>2566</v>
      </c>
      <c r="M466" s="140">
        <v>3</v>
      </c>
    </row>
    <row r="467" spans="1:13" x14ac:dyDescent="0.25">
      <c r="A467" s="96" t="str">
        <f t="shared" si="37"/>
        <v>22790BH PARSON</v>
      </c>
      <c r="B467" s="141" t="str">
        <f t="shared" si="38"/>
        <v>22790BH</v>
      </c>
      <c r="C467" s="141" t="str">
        <f t="shared" si="39"/>
        <v>PARSON</v>
      </c>
      <c r="D467" s="141" t="str">
        <f t="shared" si="40"/>
        <v>Шляпа</v>
      </c>
      <c r="E467" s="142" t="str">
        <f t="shared" si="41"/>
        <v>Шляпы</v>
      </c>
      <c r="F467" s="133" t="s">
        <v>1341</v>
      </c>
      <c r="G467" s="134" t="s">
        <v>1342</v>
      </c>
      <c r="H467" s="135" t="s">
        <v>434</v>
      </c>
      <c r="I467" s="136" t="s">
        <v>2569</v>
      </c>
      <c r="J467" s="137">
        <v>1</v>
      </c>
      <c r="K467" s="138" t="s">
        <v>2569</v>
      </c>
      <c r="M467" s="140">
        <v>1</v>
      </c>
    </row>
    <row r="468" spans="1:13" x14ac:dyDescent="0.25">
      <c r="A468" s="96" t="str">
        <f t="shared" si="37"/>
        <v>22790BH PARSON</v>
      </c>
      <c r="B468" s="141" t="str">
        <f t="shared" si="38"/>
        <v>22790BH</v>
      </c>
      <c r="C468" s="141" t="str">
        <f t="shared" si="39"/>
        <v>PARSON</v>
      </c>
      <c r="D468" s="141" t="str">
        <f t="shared" si="40"/>
        <v>Шляпа</v>
      </c>
      <c r="E468" s="142" t="str">
        <f t="shared" si="41"/>
        <v>Шляпы</v>
      </c>
      <c r="F468" s="133" t="s">
        <v>2570</v>
      </c>
      <c r="G468" s="134" t="s">
        <v>2571</v>
      </c>
      <c r="H468" s="135" t="s">
        <v>433</v>
      </c>
      <c r="I468" s="136" t="s">
        <v>2572</v>
      </c>
      <c r="J468" s="137">
        <v>1</v>
      </c>
      <c r="K468" s="138" t="s">
        <v>2572</v>
      </c>
      <c r="M468" s="140">
        <v>1</v>
      </c>
    </row>
    <row r="469" spans="1:13" x14ac:dyDescent="0.25">
      <c r="A469" s="96" t="str">
        <f t="shared" si="37"/>
        <v>22791BH STANSFIELD</v>
      </c>
      <c r="B469" s="141" t="str">
        <f t="shared" si="38"/>
        <v>22791BH</v>
      </c>
      <c r="C469" s="141" t="str">
        <f t="shared" si="39"/>
        <v>STANSFIELD</v>
      </c>
      <c r="D469" s="141" t="str">
        <f t="shared" si="40"/>
        <v>Шляпа</v>
      </c>
      <c r="E469" s="142" t="str">
        <f t="shared" si="41"/>
        <v>Шляпы</v>
      </c>
      <c r="F469" s="133" t="s">
        <v>3625</v>
      </c>
      <c r="G469" s="134" t="s">
        <v>3626</v>
      </c>
      <c r="H469" s="135" t="s">
        <v>433</v>
      </c>
      <c r="I469" s="136" t="s">
        <v>3627</v>
      </c>
      <c r="J469" s="137">
        <v>1</v>
      </c>
      <c r="K469" s="138" t="s">
        <v>3627</v>
      </c>
      <c r="M469" s="140">
        <v>1</v>
      </c>
    </row>
    <row r="470" spans="1:13" x14ac:dyDescent="0.25">
      <c r="A470" s="96" t="str">
        <f t="shared" si="37"/>
        <v>22791BH STANSFIELD</v>
      </c>
      <c r="B470" s="141" t="str">
        <f t="shared" si="38"/>
        <v>22791BH</v>
      </c>
      <c r="C470" s="141" t="str">
        <f t="shared" si="39"/>
        <v>STANSFIELD</v>
      </c>
      <c r="D470" s="141" t="str">
        <f t="shared" si="40"/>
        <v>Шляпа</v>
      </c>
      <c r="E470" s="142" t="str">
        <f t="shared" si="41"/>
        <v>Шляпы</v>
      </c>
      <c r="F470" s="133" t="s">
        <v>3628</v>
      </c>
      <c r="G470" s="134" t="s">
        <v>3626</v>
      </c>
      <c r="H470" s="135" t="s">
        <v>434</v>
      </c>
      <c r="I470" s="136" t="s">
        <v>3627</v>
      </c>
      <c r="J470" s="137">
        <v>2</v>
      </c>
      <c r="K470" s="138" t="s">
        <v>3629</v>
      </c>
      <c r="M470" s="140">
        <v>2</v>
      </c>
    </row>
    <row r="471" spans="1:13" x14ac:dyDescent="0.25">
      <c r="A471" s="96" t="str">
        <f t="shared" si="37"/>
        <v>22791BH STANSFIELD</v>
      </c>
      <c r="B471" s="141" t="str">
        <f t="shared" si="38"/>
        <v>22791BH</v>
      </c>
      <c r="C471" s="141" t="str">
        <f t="shared" si="39"/>
        <v>STANSFIELD</v>
      </c>
      <c r="D471" s="141" t="str">
        <f t="shared" si="40"/>
        <v>Шляпа</v>
      </c>
      <c r="E471" s="142" t="str">
        <f t="shared" si="41"/>
        <v>Шляпы</v>
      </c>
      <c r="F471" s="133" t="s">
        <v>3630</v>
      </c>
      <c r="G471" s="134" t="s">
        <v>3626</v>
      </c>
      <c r="H471" s="135" t="s">
        <v>431</v>
      </c>
      <c r="I471" s="136" t="s">
        <v>3627</v>
      </c>
      <c r="J471" s="137">
        <v>1</v>
      </c>
      <c r="K471" s="138" t="s">
        <v>3627</v>
      </c>
      <c r="M471" s="140">
        <v>1</v>
      </c>
    </row>
    <row r="472" spans="1:13" x14ac:dyDescent="0.25">
      <c r="A472" s="96" t="str">
        <f t="shared" si="37"/>
        <v>22791BH STANSFIELD</v>
      </c>
      <c r="B472" s="141" t="str">
        <f t="shared" si="38"/>
        <v>22791BH</v>
      </c>
      <c r="C472" s="141" t="str">
        <f t="shared" si="39"/>
        <v>STANSFIELD</v>
      </c>
      <c r="D472" s="141" t="str">
        <f t="shared" si="40"/>
        <v>Шляпа</v>
      </c>
      <c r="E472" s="142" t="str">
        <f t="shared" si="41"/>
        <v>Шляпы</v>
      </c>
      <c r="F472" s="133" t="s">
        <v>1772</v>
      </c>
      <c r="G472" s="134" t="s">
        <v>1343</v>
      </c>
      <c r="H472" s="135" t="s">
        <v>431</v>
      </c>
      <c r="I472" s="136" t="s">
        <v>2573</v>
      </c>
      <c r="J472" s="137">
        <v>1</v>
      </c>
      <c r="K472" s="138" t="s">
        <v>2573</v>
      </c>
      <c r="M472" s="140">
        <v>1</v>
      </c>
    </row>
    <row r="473" spans="1:13" x14ac:dyDescent="0.25">
      <c r="A473" s="96" t="str">
        <f t="shared" si="37"/>
        <v>22791BH STANSFIELD</v>
      </c>
      <c r="B473" s="141" t="str">
        <f t="shared" si="38"/>
        <v>22791BH</v>
      </c>
      <c r="C473" s="141" t="str">
        <f t="shared" si="39"/>
        <v>STANSFIELD</v>
      </c>
      <c r="D473" s="141" t="str">
        <f t="shared" si="40"/>
        <v>Шляпа</v>
      </c>
      <c r="E473" s="142" t="str">
        <f t="shared" si="41"/>
        <v>Шляпы</v>
      </c>
      <c r="F473" s="133" t="s">
        <v>2574</v>
      </c>
      <c r="G473" s="134" t="s">
        <v>1022</v>
      </c>
      <c r="H473" s="135" t="s">
        <v>433</v>
      </c>
      <c r="I473" s="136" t="s">
        <v>3627</v>
      </c>
      <c r="J473" s="137">
        <v>1</v>
      </c>
      <c r="K473" s="138" t="s">
        <v>3627</v>
      </c>
      <c r="M473" s="140">
        <v>1</v>
      </c>
    </row>
    <row r="474" spans="1:13" x14ac:dyDescent="0.25">
      <c r="A474" s="96" t="str">
        <f t="shared" si="37"/>
        <v>22791BH STANSFIELD</v>
      </c>
      <c r="B474" s="141" t="str">
        <f t="shared" si="38"/>
        <v>22791BH</v>
      </c>
      <c r="C474" s="141" t="str">
        <f t="shared" si="39"/>
        <v>STANSFIELD</v>
      </c>
      <c r="D474" s="141" t="str">
        <f t="shared" si="40"/>
        <v>Шляпа</v>
      </c>
      <c r="E474" s="142" t="str">
        <f t="shared" si="41"/>
        <v>Шляпы</v>
      </c>
      <c r="F474" s="133" t="s">
        <v>1344</v>
      </c>
      <c r="G474" s="134" t="s">
        <v>1022</v>
      </c>
      <c r="H474" s="135" t="s">
        <v>434</v>
      </c>
      <c r="I474" s="136" t="s">
        <v>3627</v>
      </c>
      <c r="J474" s="137">
        <v>2</v>
      </c>
      <c r="K474" s="138" t="s">
        <v>3629</v>
      </c>
      <c r="M474" s="140">
        <v>2</v>
      </c>
    </row>
    <row r="475" spans="1:13" x14ac:dyDescent="0.25">
      <c r="A475" s="96" t="str">
        <f t="shared" si="37"/>
        <v>22791BH STANSFIELD</v>
      </c>
      <c r="B475" s="141" t="str">
        <f t="shared" si="38"/>
        <v>22791BH</v>
      </c>
      <c r="C475" s="141" t="str">
        <f t="shared" si="39"/>
        <v>STANSFIELD</v>
      </c>
      <c r="D475" s="141" t="str">
        <f t="shared" si="40"/>
        <v>Шляпа</v>
      </c>
      <c r="E475" s="142" t="str">
        <f t="shared" si="41"/>
        <v>Шляпы</v>
      </c>
      <c r="F475" s="133" t="s">
        <v>2575</v>
      </c>
      <c r="G475" s="134" t="s">
        <v>2576</v>
      </c>
      <c r="H475" s="135" t="s">
        <v>434</v>
      </c>
      <c r="I475" s="136" t="s">
        <v>2577</v>
      </c>
      <c r="J475" s="137">
        <v>1</v>
      </c>
      <c r="K475" s="138" t="s">
        <v>2577</v>
      </c>
      <c r="M475" s="140">
        <v>1</v>
      </c>
    </row>
    <row r="476" spans="1:13" x14ac:dyDescent="0.25">
      <c r="A476" s="96" t="str">
        <f t="shared" si="37"/>
        <v>22792BH MORDEN</v>
      </c>
      <c r="B476" s="141" t="str">
        <f t="shared" si="38"/>
        <v>22792BH</v>
      </c>
      <c r="C476" s="141" t="str">
        <f t="shared" si="39"/>
        <v>MORDEN</v>
      </c>
      <c r="D476" s="141" t="str">
        <f t="shared" si="40"/>
        <v>Шляпа</v>
      </c>
      <c r="E476" s="142" t="str">
        <f t="shared" si="41"/>
        <v>Шляпы</v>
      </c>
      <c r="F476" s="133" t="s">
        <v>1345</v>
      </c>
      <c r="G476" s="134" t="s">
        <v>1023</v>
      </c>
      <c r="H476" s="135" t="s">
        <v>433</v>
      </c>
      <c r="I476" s="136" t="s">
        <v>2578</v>
      </c>
      <c r="J476" s="137">
        <v>1</v>
      </c>
      <c r="K476" s="138" t="s">
        <v>2578</v>
      </c>
      <c r="M476" s="140">
        <v>1</v>
      </c>
    </row>
    <row r="477" spans="1:13" x14ac:dyDescent="0.25">
      <c r="A477" s="96" t="str">
        <f t="shared" si="37"/>
        <v>22792BH MORDEN</v>
      </c>
      <c r="B477" s="141" t="str">
        <f t="shared" si="38"/>
        <v>22792BH</v>
      </c>
      <c r="C477" s="141" t="str">
        <f t="shared" si="39"/>
        <v>MORDEN</v>
      </c>
      <c r="D477" s="141" t="str">
        <f t="shared" si="40"/>
        <v>Шляпа</v>
      </c>
      <c r="E477" s="142" t="str">
        <f t="shared" si="41"/>
        <v>Шляпы</v>
      </c>
      <c r="F477" s="133" t="s">
        <v>2579</v>
      </c>
      <c r="G477" s="134" t="s">
        <v>1023</v>
      </c>
      <c r="H477" s="135" t="s">
        <v>434</v>
      </c>
      <c r="I477" s="136" t="s">
        <v>2580</v>
      </c>
      <c r="J477" s="137">
        <v>1</v>
      </c>
      <c r="K477" s="138" t="s">
        <v>2580</v>
      </c>
      <c r="M477" s="140">
        <v>1</v>
      </c>
    </row>
    <row r="478" spans="1:13" x14ac:dyDescent="0.25">
      <c r="A478" s="96" t="str">
        <f t="shared" si="37"/>
        <v>22793BH KIRTON</v>
      </c>
      <c r="B478" s="141" t="str">
        <f t="shared" si="38"/>
        <v>22793BH</v>
      </c>
      <c r="C478" s="141" t="str">
        <f t="shared" si="39"/>
        <v>KIRTON</v>
      </c>
      <c r="D478" s="141" t="str">
        <f t="shared" si="40"/>
        <v>Шляпа</v>
      </c>
      <c r="E478" s="142" t="str">
        <f t="shared" si="41"/>
        <v>Шляпы</v>
      </c>
      <c r="F478" s="133" t="s">
        <v>1442</v>
      </c>
      <c r="G478" s="134" t="s">
        <v>1443</v>
      </c>
      <c r="H478" s="135" t="s">
        <v>434</v>
      </c>
      <c r="I478" s="136" t="s">
        <v>2581</v>
      </c>
      <c r="J478" s="137">
        <v>1</v>
      </c>
      <c r="K478" s="138" t="s">
        <v>2581</v>
      </c>
      <c r="M478" s="140">
        <v>1</v>
      </c>
    </row>
    <row r="479" spans="1:13" x14ac:dyDescent="0.25">
      <c r="A479" s="96" t="str">
        <f t="shared" si="37"/>
        <v>22794BH JANSEN</v>
      </c>
      <c r="B479" s="141" t="str">
        <f t="shared" si="38"/>
        <v>22794BH</v>
      </c>
      <c r="C479" s="141" t="str">
        <f t="shared" si="39"/>
        <v>JANSEN</v>
      </c>
      <c r="D479" s="141" t="str">
        <f t="shared" si="40"/>
        <v>Шляпа</v>
      </c>
      <c r="E479" s="142" t="str">
        <f t="shared" si="41"/>
        <v>Шляпы</v>
      </c>
      <c r="F479" s="133" t="s">
        <v>1444</v>
      </c>
      <c r="G479" s="134" t="s">
        <v>1445</v>
      </c>
      <c r="H479" s="135" t="s">
        <v>434</v>
      </c>
      <c r="I479" s="136" t="s">
        <v>3631</v>
      </c>
      <c r="J479" s="137">
        <v>1</v>
      </c>
      <c r="K479" s="138" t="s">
        <v>3631</v>
      </c>
      <c r="M479" s="140">
        <v>1</v>
      </c>
    </row>
    <row r="480" spans="1:13" x14ac:dyDescent="0.25">
      <c r="A480" s="96" t="str">
        <f t="shared" si="37"/>
        <v>22794BH JANSEN</v>
      </c>
      <c r="B480" s="141" t="str">
        <f t="shared" si="38"/>
        <v>22794BH</v>
      </c>
      <c r="C480" s="141" t="str">
        <f t="shared" si="39"/>
        <v>JANSEN</v>
      </c>
      <c r="D480" s="141" t="str">
        <f t="shared" si="40"/>
        <v>Шляпа</v>
      </c>
      <c r="E480" s="142" t="str">
        <f t="shared" si="41"/>
        <v>Шляпы</v>
      </c>
      <c r="F480" s="133" t="s">
        <v>1797</v>
      </c>
      <c r="G480" s="134" t="s">
        <v>1445</v>
      </c>
      <c r="H480" s="135" t="s">
        <v>431</v>
      </c>
      <c r="I480" s="136" t="s">
        <v>2582</v>
      </c>
      <c r="J480" s="137">
        <v>2</v>
      </c>
      <c r="K480" s="138" t="s">
        <v>2583</v>
      </c>
      <c r="M480" s="140">
        <v>2</v>
      </c>
    </row>
    <row r="481" spans="1:13" x14ac:dyDescent="0.25">
      <c r="A481" s="96" t="str">
        <f t="shared" si="37"/>
        <v>22795BH ARDIT</v>
      </c>
      <c r="B481" s="141" t="str">
        <f t="shared" si="38"/>
        <v>22795BH</v>
      </c>
      <c r="C481" s="141" t="str">
        <f t="shared" si="39"/>
        <v>ARDIT</v>
      </c>
      <c r="D481" s="141" t="str">
        <f t="shared" si="40"/>
        <v>Шляпа</v>
      </c>
      <c r="E481" s="142" t="str">
        <f t="shared" si="41"/>
        <v>Шляпы</v>
      </c>
      <c r="F481" s="133" t="s">
        <v>1798</v>
      </c>
      <c r="G481" s="134" t="s">
        <v>1799</v>
      </c>
      <c r="H481" s="135" t="s">
        <v>433</v>
      </c>
      <c r="I481" s="136" t="s">
        <v>2584</v>
      </c>
      <c r="J481" s="137">
        <v>1</v>
      </c>
      <c r="K481" s="138" t="s">
        <v>2584</v>
      </c>
      <c r="M481" s="140">
        <v>1</v>
      </c>
    </row>
    <row r="482" spans="1:13" x14ac:dyDescent="0.25">
      <c r="A482" s="96" t="str">
        <f t="shared" si="37"/>
        <v>22795BH ARDIT</v>
      </c>
      <c r="B482" s="141" t="str">
        <f t="shared" si="38"/>
        <v>22795BH</v>
      </c>
      <c r="C482" s="141" t="str">
        <f t="shared" si="39"/>
        <v>ARDIT</v>
      </c>
      <c r="D482" s="141" t="str">
        <f t="shared" si="40"/>
        <v>Шляпа</v>
      </c>
      <c r="E482" s="142" t="str">
        <f t="shared" si="41"/>
        <v>Шляпы</v>
      </c>
      <c r="F482" s="133" t="s">
        <v>1800</v>
      </c>
      <c r="G482" s="134" t="s">
        <v>1799</v>
      </c>
      <c r="H482" s="135" t="s">
        <v>434</v>
      </c>
      <c r="I482" s="136" t="s">
        <v>2584</v>
      </c>
      <c r="J482" s="137">
        <v>1</v>
      </c>
      <c r="K482" s="138" t="s">
        <v>2584</v>
      </c>
      <c r="M482" s="140">
        <v>1</v>
      </c>
    </row>
    <row r="483" spans="1:13" x14ac:dyDescent="0.25">
      <c r="A483" s="96" t="str">
        <f t="shared" si="37"/>
        <v>22798BH WARLICK</v>
      </c>
      <c r="B483" s="141" t="str">
        <f t="shared" si="38"/>
        <v>22798BH</v>
      </c>
      <c r="C483" s="141" t="str">
        <f t="shared" si="39"/>
        <v>WARLICK</v>
      </c>
      <c r="D483" s="141" t="str">
        <f t="shared" si="40"/>
        <v>Шляпа</v>
      </c>
      <c r="E483" s="142" t="str">
        <f t="shared" si="41"/>
        <v>Шляпы</v>
      </c>
      <c r="F483" s="133" t="s">
        <v>1852</v>
      </c>
      <c r="G483" s="134" t="s">
        <v>1853</v>
      </c>
      <c r="H483" s="135" t="s">
        <v>433</v>
      </c>
      <c r="I483" s="136" t="s">
        <v>2585</v>
      </c>
      <c r="J483" s="137">
        <v>3</v>
      </c>
      <c r="K483" s="138" t="s">
        <v>2586</v>
      </c>
      <c r="M483" s="140">
        <v>3</v>
      </c>
    </row>
    <row r="484" spans="1:13" x14ac:dyDescent="0.25">
      <c r="A484" s="96" t="str">
        <f t="shared" si="37"/>
        <v>22798BH WARLICK</v>
      </c>
      <c r="B484" s="141" t="str">
        <f t="shared" si="38"/>
        <v>22798BH</v>
      </c>
      <c r="C484" s="141" t="str">
        <f t="shared" si="39"/>
        <v>WARLICK</v>
      </c>
      <c r="D484" s="141" t="str">
        <f t="shared" si="40"/>
        <v>Шляпа</v>
      </c>
      <c r="E484" s="142" t="str">
        <f t="shared" si="41"/>
        <v>Шляпы</v>
      </c>
      <c r="F484" s="133" t="s">
        <v>2587</v>
      </c>
      <c r="G484" s="134" t="s">
        <v>1853</v>
      </c>
      <c r="H484" s="135" t="s">
        <v>434</v>
      </c>
      <c r="I484" s="136" t="s">
        <v>2588</v>
      </c>
      <c r="J484" s="137">
        <v>3</v>
      </c>
      <c r="K484" s="138" t="s">
        <v>3632</v>
      </c>
      <c r="M484" s="140">
        <v>3</v>
      </c>
    </row>
    <row r="485" spans="1:13" x14ac:dyDescent="0.25">
      <c r="A485" s="96" t="str">
        <f t="shared" si="37"/>
        <v>22798BH WARLICK</v>
      </c>
      <c r="B485" s="141" t="str">
        <f t="shared" si="38"/>
        <v>22798BH</v>
      </c>
      <c r="C485" s="141" t="str">
        <f t="shared" si="39"/>
        <v>WARLICK</v>
      </c>
      <c r="D485" s="141" t="str">
        <f t="shared" si="40"/>
        <v>Шляпа</v>
      </c>
      <c r="E485" s="142" t="str">
        <f t="shared" si="41"/>
        <v>Шляпы</v>
      </c>
      <c r="F485" s="133" t="s">
        <v>2589</v>
      </c>
      <c r="G485" s="134" t="s">
        <v>1853</v>
      </c>
      <c r="H485" s="135" t="s">
        <v>431</v>
      </c>
      <c r="I485" s="136" t="s">
        <v>2585</v>
      </c>
      <c r="J485" s="137">
        <v>2</v>
      </c>
      <c r="K485" s="138" t="s">
        <v>3633</v>
      </c>
      <c r="M485" s="140">
        <v>2</v>
      </c>
    </row>
    <row r="486" spans="1:13" x14ac:dyDescent="0.25">
      <c r="A486" s="96" t="str">
        <f t="shared" si="37"/>
        <v>22799BH STALLWORTH</v>
      </c>
      <c r="B486" s="141" t="str">
        <f t="shared" si="38"/>
        <v>22799BH</v>
      </c>
      <c r="C486" s="141" t="str">
        <f t="shared" si="39"/>
        <v>STALLWORTH</v>
      </c>
      <c r="D486" s="141" t="str">
        <f t="shared" si="40"/>
        <v>Шляпа</v>
      </c>
      <c r="E486" s="142" t="str">
        <f t="shared" si="41"/>
        <v>Шляпы</v>
      </c>
      <c r="F486" s="133" t="s">
        <v>1854</v>
      </c>
      <c r="G486" s="134" t="s">
        <v>1855</v>
      </c>
      <c r="H486" s="135" t="s">
        <v>434</v>
      </c>
      <c r="I486" s="136" t="s">
        <v>2590</v>
      </c>
      <c r="J486" s="137">
        <v>1</v>
      </c>
      <c r="K486" s="138" t="s">
        <v>2590</v>
      </c>
      <c r="M486" s="140">
        <v>1</v>
      </c>
    </row>
    <row r="487" spans="1:13" x14ac:dyDescent="0.25">
      <c r="A487" s="96" t="str">
        <f t="shared" si="37"/>
        <v>22801BH CLAFIN</v>
      </c>
      <c r="B487" s="141" t="str">
        <f t="shared" si="38"/>
        <v>22801BH</v>
      </c>
      <c r="C487" s="141" t="str">
        <f t="shared" si="39"/>
        <v>CLAFIN</v>
      </c>
      <c r="D487" s="141" t="str">
        <f t="shared" si="40"/>
        <v>Шляпа</v>
      </c>
      <c r="E487" s="142" t="str">
        <f t="shared" si="41"/>
        <v>Шляпы</v>
      </c>
      <c r="F487" s="133" t="s">
        <v>2591</v>
      </c>
      <c r="G487" s="134" t="s">
        <v>2592</v>
      </c>
      <c r="H487" s="135" t="s">
        <v>433</v>
      </c>
      <c r="I487" s="136" t="s">
        <v>2593</v>
      </c>
      <c r="J487" s="137">
        <v>3</v>
      </c>
      <c r="K487" s="138" t="s">
        <v>2594</v>
      </c>
      <c r="M487" s="140">
        <v>3</v>
      </c>
    </row>
    <row r="488" spans="1:13" x14ac:dyDescent="0.25">
      <c r="A488" s="96" t="str">
        <f t="shared" si="37"/>
        <v>22801BH CLAFIN</v>
      </c>
      <c r="B488" s="141" t="str">
        <f t="shared" si="38"/>
        <v>22801BH</v>
      </c>
      <c r="C488" s="141" t="str">
        <f t="shared" si="39"/>
        <v>CLAFIN</v>
      </c>
      <c r="D488" s="141" t="str">
        <f t="shared" si="40"/>
        <v>Шляпа</v>
      </c>
      <c r="E488" s="142" t="str">
        <f t="shared" si="41"/>
        <v>Шляпы</v>
      </c>
      <c r="F488" s="133" t="s">
        <v>2595</v>
      </c>
      <c r="G488" s="134" t="s">
        <v>2592</v>
      </c>
      <c r="H488" s="135" t="s">
        <v>434</v>
      </c>
      <c r="I488" s="136" t="s">
        <v>2593</v>
      </c>
      <c r="J488" s="137">
        <v>4</v>
      </c>
      <c r="K488" s="138" t="s">
        <v>2596</v>
      </c>
      <c r="M488" s="140">
        <v>4</v>
      </c>
    </row>
    <row r="489" spans="1:13" x14ac:dyDescent="0.25">
      <c r="A489" s="96" t="str">
        <f t="shared" si="37"/>
        <v>22801BH CLAFIN</v>
      </c>
      <c r="B489" s="141" t="str">
        <f t="shared" si="38"/>
        <v>22801BH</v>
      </c>
      <c r="C489" s="141" t="str">
        <f t="shared" si="39"/>
        <v>CLAFIN</v>
      </c>
      <c r="D489" s="141" t="str">
        <f t="shared" si="40"/>
        <v>Шляпа</v>
      </c>
      <c r="E489" s="142" t="str">
        <f t="shared" si="41"/>
        <v>Шляпы</v>
      </c>
      <c r="F489" s="133" t="s">
        <v>2597</v>
      </c>
      <c r="G489" s="134" t="s">
        <v>2592</v>
      </c>
      <c r="H489" s="135" t="s">
        <v>431</v>
      </c>
      <c r="I489" s="136" t="s">
        <v>2593</v>
      </c>
      <c r="J489" s="137">
        <v>3</v>
      </c>
      <c r="K489" s="138" t="s">
        <v>2594</v>
      </c>
      <c r="M489" s="140">
        <v>3</v>
      </c>
    </row>
    <row r="490" spans="1:13" x14ac:dyDescent="0.25">
      <c r="A490" s="96" t="str">
        <f t="shared" si="37"/>
        <v>22802BH GUNNAR</v>
      </c>
      <c r="B490" s="141" t="str">
        <f t="shared" si="38"/>
        <v>22802BH</v>
      </c>
      <c r="C490" s="141" t="str">
        <f t="shared" si="39"/>
        <v>GUNNAR</v>
      </c>
      <c r="D490" s="141" t="str">
        <f t="shared" si="40"/>
        <v>Шляпа</v>
      </c>
      <c r="E490" s="142" t="str">
        <f t="shared" si="41"/>
        <v>Шляпы</v>
      </c>
      <c r="F490" s="133" t="s">
        <v>2598</v>
      </c>
      <c r="G490" s="134" t="s">
        <v>1857</v>
      </c>
      <c r="H490" s="135" t="s">
        <v>433</v>
      </c>
      <c r="I490" s="136" t="s">
        <v>2599</v>
      </c>
      <c r="J490" s="137">
        <v>1</v>
      </c>
      <c r="K490" s="138" t="s">
        <v>2599</v>
      </c>
      <c r="M490" s="140">
        <v>1</v>
      </c>
    </row>
    <row r="491" spans="1:13" x14ac:dyDescent="0.25">
      <c r="A491" s="96" t="str">
        <f t="shared" si="37"/>
        <v>22802BH GUNNAR</v>
      </c>
      <c r="B491" s="141" t="str">
        <f t="shared" si="38"/>
        <v>22802BH</v>
      </c>
      <c r="C491" s="141" t="str">
        <f t="shared" si="39"/>
        <v>GUNNAR</v>
      </c>
      <c r="D491" s="141" t="str">
        <f t="shared" si="40"/>
        <v>Шляпа</v>
      </c>
      <c r="E491" s="142" t="str">
        <f t="shared" si="41"/>
        <v>Шляпы</v>
      </c>
      <c r="F491" s="133" t="s">
        <v>1856</v>
      </c>
      <c r="G491" s="134" t="s">
        <v>1857</v>
      </c>
      <c r="H491" s="135" t="s">
        <v>434</v>
      </c>
      <c r="I491" s="136" t="s">
        <v>2599</v>
      </c>
      <c r="J491" s="137">
        <v>3</v>
      </c>
      <c r="K491" s="138" t="s">
        <v>2602</v>
      </c>
      <c r="M491" s="140">
        <v>3</v>
      </c>
    </row>
    <row r="492" spans="1:13" x14ac:dyDescent="0.25">
      <c r="A492" s="96" t="str">
        <f t="shared" si="37"/>
        <v>22802BH GUNNAR</v>
      </c>
      <c r="B492" s="141" t="str">
        <f t="shared" si="38"/>
        <v>22802BH</v>
      </c>
      <c r="C492" s="141" t="str">
        <f t="shared" si="39"/>
        <v>GUNNAR</v>
      </c>
      <c r="D492" s="141" t="str">
        <f t="shared" si="40"/>
        <v>Шляпа</v>
      </c>
      <c r="E492" s="142" t="str">
        <f t="shared" si="41"/>
        <v>Шляпы</v>
      </c>
      <c r="F492" s="133" t="s">
        <v>2601</v>
      </c>
      <c r="G492" s="134" t="s">
        <v>1857</v>
      </c>
      <c r="H492" s="135" t="s">
        <v>431</v>
      </c>
      <c r="I492" s="136" t="s">
        <v>2599</v>
      </c>
      <c r="J492" s="137">
        <v>2</v>
      </c>
      <c r="K492" s="138" t="s">
        <v>2600</v>
      </c>
      <c r="M492" s="140">
        <v>2</v>
      </c>
    </row>
    <row r="493" spans="1:13" x14ac:dyDescent="0.25">
      <c r="A493" s="96" t="str">
        <f t="shared" si="37"/>
        <v>22803BH RASK</v>
      </c>
      <c r="B493" s="141" t="str">
        <f t="shared" si="38"/>
        <v>22803BH</v>
      </c>
      <c r="C493" s="141" t="str">
        <f t="shared" si="39"/>
        <v>RASK</v>
      </c>
      <c r="D493" s="141" t="str">
        <f t="shared" si="40"/>
        <v>Шляпа</v>
      </c>
      <c r="E493" s="142" t="str">
        <f t="shared" si="41"/>
        <v>Шляпы</v>
      </c>
      <c r="F493" s="133" t="s">
        <v>2603</v>
      </c>
      <c r="G493" s="134" t="s">
        <v>2604</v>
      </c>
      <c r="H493" s="135" t="s">
        <v>433</v>
      </c>
      <c r="I493" s="136" t="s">
        <v>2605</v>
      </c>
      <c r="J493" s="137">
        <v>1</v>
      </c>
      <c r="K493" s="138" t="s">
        <v>2605</v>
      </c>
      <c r="M493" s="140">
        <v>1</v>
      </c>
    </row>
    <row r="494" spans="1:13" x14ac:dyDescent="0.25">
      <c r="A494" s="96" t="str">
        <f t="shared" si="37"/>
        <v>22804BH HERNEN</v>
      </c>
      <c r="B494" s="141" t="str">
        <f t="shared" si="38"/>
        <v>22804BH</v>
      </c>
      <c r="C494" s="141" t="str">
        <f t="shared" si="39"/>
        <v>HERNEN</v>
      </c>
      <c r="D494" s="141" t="str">
        <f t="shared" si="40"/>
        <v>Шляпа</v>
      </c>
      <c r="E494" s="142" t="str">
        <f t="shared" si="41"/>
        <v>Шляпы</v>
      </c>
      <c r="F494" s="133" t="s">
        <v>2606</v>
      </c>
      <c r="G494" s="134" t="s">
        <v>2607</v>
      </c>
      <c r="H494" s="135" t="s">
        <v>433</v>
      </c>
      <c r="I494" s="136" t="s">
        <v>2608</v>
      </c>
      <c r="J494" s="137">
        <v>1</v>
      </c>
      <c r="K494" s="138" t="s">
        <v>2609</v>
      </c>
      <c r="M494" s="140">
        <v>1</v>
      </c>
    </row>
    <row r="495" spans="1:13" x14ac:dyDescent="0.25">
      <c r="A495" s="96" t="str">
        <f t="shared" si="37"/>
        <v>22805BH EZRA</v>
      </c>
      <c r="B495" s="141" t="str">
        <f t="shared" si="38"/>
        <v>22805BH</v>
      </c>
      <c r="C495" s="141" t="str">
        <f t="shared" si="39"/>
        <v>EZRA</v>
      </c>
      <c r="D495" s="141" t="str">
        <f t="shared" si="40"/>
        <v>Шляпа</v>
      </c>
      <c r="E495" s="142" t="str">
        <f t="shared" si="41"/>
        <v>Шляпы</v>
      </c>
      <c r="F495" s="133" t="s">
        <v>3634</v>
      </c>
      <c r="G495" s="134" t="s">
        <v>3635</v>
      </c>
      <c r="H495" s="135" t="s">
        <v>433</v>
      </c>
      <c r="I495" s="136" t="s">
        <v>3636</v>
      </c>
      <c r="J495" s="137">
        <v>1</v>
      </c>
      <c r="K495" s="138" t="s">
        <v>3636</v>
      </c>
      <c r="M495" s="140">
        <v>1</v>
      </c>
    </row>
    <row r="496" spans="1:13" x14ac:dyDescent="0.25">
      <c r="A496" s="96" t="str">
        <f t="shared" si="37"/>
        <v>22805BH EZRA</v>
      </c>
      <c r="B496" s="141" t="str">
        <f t="shared" si="38"/>
        <v>22805BH</v>
      </c>
      <c r="C496" s="141" t="str">
        <f t="shared" si="39"/>
        <v>EZRA</v>
      </c>
      <c r="D496" s="141" t="str">
        <f t="shared" si="40"/>
        <v>Шляпа</v>
      </c>
      <c r="E496" s="142" t="str">
        <f t="shared" si="41"/>
        <v>Шляпы</v>
      </c>
      <c r="F496" s="133" t="s">
        <v>3637</v>
      </c>
      <c r="G496" s="134" t="s">
        <v>3635</v>
      </c>
      <c r="H496" s="135" t="s">
        <v>434</v>
      </c>
      <c r="I496" s="136" t="s">
        <v>3638</v>
      </c>
      <c r="J496" s="137">
        <v>2</v>
      </c>
      <c r="K496" s="138" t="s">
        <v>3639</v>
      </c>
      <c r="M496" s="140">
        <v>2</v>
      </c>
    </row>
    <row r="497" spans="1:13" x14ac:dyDescent="0.25">
      <c r="A497" s="96" t="str">
        <f t="shared" si="37"/>
        <v>22805BH EZRA</v>
      </c>
      <c r="B497" s="141" t="str">
        <f t="shared" si="38"/>
        <v>22805BH</v>
      </c>
      <c r="C497" s="141" t="str">
        <f t="shared" si="39"/>
        <v>EZRA</v>
      </c>
      <c r="D497" s="141" t="str">
        <f t="shared" si="40"/>
        <v>Шляпа</v>
      </c>
      <c r="E497" s="142" t="str">
        <f t="shared" si="41"/>
        <v>Шляпы</v>
      </c>
      <c r="F497" s="133" t="s">
        <v>3640</v>
      </c>
      <c r="G497" s="134" t="s">
        <v>3635</v>
      </c>
      <c r="H497" s="135" t="s">
        <v>431</v>
      </c>
      <c r="I497" s="136" t="s">
        <v>3636</v>
      </c>
      <c r="J497" s="137">
        <v>1</v>
      </c>
      <c r="K497" s="138" t="s">
        <v>3636</v>
      </c>
      <c r="M497" s="140">
        <v>1</v>
      </c>
    </row>
    <row r="498" spans="1:13" x14ac:dyDescent="0.25">
      <c r="A498" s="96" t="str">
        <f t="shared" si="37"/>
        <v>22806BH HINX</v>
      </c>
      <c r="B498" s="141" t="str">
        <f t="shared" si="38"/>
        <v>22806BH</v>
      </c>
      <c r="C498" s="141" t="str">
        <f t="shared" si="39"/>
        <v>HINX</v>
      </c>
      <c r="D498" s="141" t="str">
        <f t="shared" si="40"/>
        <v>Шляпа</v>
      </c>
      <c r="E498" s="142" t="str">
        <f t="shared" si="41"/>
        <v>Шляпы</v>
      </c>
      <c r="F498" s="133" t="s">
        <v>2610</v>
      </c>
      <c r="G498" s="134" t="s">
        <v>2611</v>
      </c>
      <c r="H498" s="135" t="s">
        <v>433</v>
      </c>
      <c r="I498" s="136" t="s">
        <v>2612</v>
      </c>
      <c r="J498" s="137">
        <v>1</v>
      </c>
      <c r="K498" s="138" t="s">
        <v>2612</v>
      </c>
      <c r="M498" s="140">
        <v>1</v>
      </c>
    </row>
    <row r="499" spans="1:13" x14ac:dyDescent="0.25">
      <c r="A499" s="96" t="str">
        <f t="shared" si="37"/>
        <v>30000BH BANKSIDE</v>
      </c>
      <c r="B499" s="141" t="str">
        <f t="shared" si="38"/>
        <v>30000BH</v>
      </c>
      <c r="C499" s="141" t="str">
        <f t="shared" si="39"/>
        <v>BANKSIDE</v>
      </c>
      <c r="D499" s="141" t="str">
        <f t="shared" si="40"/>
        <v>Шляпа</v>
      </c>
      <c r="E499" s="142" t="str">
        <f t="shared" si="41"/>
        <v>Шляпы</v>
      </c>
      <c r="F499" s="133" t="s">
        <v>977</v>
      </c>
      <c r="G499" s="134" t="s">
        <v>976</v>
      </c>
      <c r="H499" s="135" t="s">
        <v>431</v>
      </c>
      <c r="I499" s="136" t="s">
        <v>2613</v>
      </c>
      <c r="J499" s="137">
        <v>1</v>
      </c>
      <c r="K499" s="138" t="s">
        <v>2613</v>
      </c>
      <c r="M499" s="140">
        <v>1</v>
      </c>
    </row>
    <row r="500" spans="1:13" x14ac:dyDescent="0.25">
      <c r="A500" s="96" t="str">
        <f t="shared" si="37"/>
        <v>30001BH WALSH</v>
      </c>
      <c r="B500" s="141" t="str">
        <f t="shared" si="38"/>
        <v>30001BH</v>
      </c>
      <c r="C500" s="141" t="str">
        <f t="shared" si="39"/>
        <v>WALSH</v>
      </c>
      <c r="D500" s="141" t="str">
        <f t="shared" si="40"/>
        <v>Шляпа</v>
      </c>
      <c r="E500" s="142" t="str">
        <f t="shared" si="41"/>
        <v>Шляпы</v>
      </c>
      <c r="F500" s="133" t="s">
        <v>2614</v>
      </c>
      <c r="G500" s="134" t="s">
        <v>2615</v>
      </c>
      <c r="H500" s="135" t="s">
        <v>433</v>
      </c>
      <c r="I500" s="136" t="s">
        <v>2616</v>
      </c>
      <c r="J500" s="137">
        <v>1</v>
      </c>
      <c r="K500" s="138" t="s">
        <v>2616</v>
      </c>
      <c r="M500" s="140">
        <v>1</v>
      </c>
    </row>
    <row r="501" spans="1:13" x14ac:dyDescent="0.25">
      <c r="A501" s="96" t="str">
        <f t="shared" si="37"/>
        <v>30001BH WALSH</v>
      </c>
      <c r="B501" s="141" t="str">
        <f t="shared" si="38"/>
        <v>30001BH</v>
      </c>
      <c r="C501" s="141" t="str">
        <f t="shared" si="39"/>
        <v>WALSH</v>
      </c>
      <c r="D501" s="141" t="str">
        <f t="shared" si="40"/>
        <v>Шляпа</v>
      </c>
      <c r="E501" s="142" t="str">
        <f t="shared" si="41"/>
        <v>Шляпы</v>
      </c>
      <c r="F501" s="133" t="s">
        <v>2617</v>
      </c>
      <c r="G501" s="134" t="s">
        <v>2615</v>
      </c>
      <c r="H501" s="135" t="s">
        <v>434</v>
      </c>
      <c r="I501" s="136" t="s">
        <v>2616</v>
      </c>
      <c r="J501" s="137">
        <v>2</v>
      </c>
      <c r="K501" s="138" t="s">
        <v>2618</v>
      </c>
      <c r="M501" s="140">
        <v>2</v>
      </c>
    </row>
    <row r="502" spans="1:13" x14ac:dyDescent="0.25">
      <c r="A502" s="96" t="str">
        <f t="shared" si="37"/>
        <v>30001BH WALSH</v>
      </c>
      <c r="B502" s="141" t="str">
        <f t="shared" si="38"/>
        <v>30001BH</v>
      </c>
      <c r="C502" s="141" t="str">
        <f t="shared" si="39"/>
        <v>WALSH</v>
      </c>
      <c r="D502" s="141" t="str">
        <f t="shared" si="40"/>
        <v>Шляпа</v>
      </c>
      <c r="E502" s="142" t="str">
        <f t="shared" si="41"/>
        <v>Шляпы</v>
      </c>
      <c r="F502" s="133" t="s">
        <v>2619</v>
      </c>
      <c r="G502" s="134" t="s">
        <v>2615</v>
      </c>
      <c r="H502" s="135" t="s">
        <v>431</v>
      </c>
      <c r="I502" s="136" t="s">
        <v>2616</v>
      </c>
      <c r="J502" s="137">
        <v>1</v>
      </c>
      <c r="K502" s="138" t="s">
        <v>2616</v>
      </c>
      <c r="M502" s="140">
        <v>1</v>
      </c>
    </row>
    <row r="503" spans="1:13" x14ac:dyDescent="0.25">
      <c r="A503" s="96" t="str">
        <f t="shared" si="37"/>
        <v>30002BH BARKSDALE</v>
      </c>
      <c r="B503" s="141" t="str">
        <f t="shared" si="38"/>
        <v>30002BH</v>
      </c>
      <c r="C503" s="141" t="str">
        <f t="shared" si="39"/>
        <v>BARKSDALE</v>
      </c>
      <c r="D503" s="141" t="str">
        <f t="shared" si="40"/>
        <v>Шляпа</v>
      </c>
      <c r="E503" s="142" t="str">
        <f t="shared" si="41"/>
        <v>Шляпы</v>
      </c>
      <c r="F503" s="133" t="s">
        <v>1876</v>
      </c>
      <c r="G503" s="134" t="s">
        <v>1877</v>
      </c>
      <c r="H503" s="135" t="s">
        <v>433</v>
      </c>
      <c r="I503" s="136" t="s">
        <v>2620</v>
      </c>
      <c r="J503" s="137">
        <v>1</v>
      </c>
      <c r="K503" s="138" t="s">
        <v>2620</v>
      </c>
      <c r="M503" s="140">
        <v>1</v>
      </c>
    </row>
    <row r="504" spans="1:13" x14ac:dyDescent="0.25">
      <c r="A504" s="96" t="str">
        <f t="shared" si="37"/>
        <v>30002BH BARKSDALE</v>
      </c>
      <c r="B504" s="141" t="str">
        <f t="shared" si="38"/>
        <v>30002BH</v>
      </c>
      <c r="C504" s="141" t="str">
        <f t="shared" si="39"/>
        <v>BARKSDALE</v>
      </c>
      <c r="D504" s="141" t="str">
        <f t="shared" si="40"/>
        <v>Шляпа</v>
      </c>
      <c r="E504" s="142" t="str">
        <f t="shared" si="41"/>
        <v>Шляпы</v>
      </c>
      <c r="F504" s="133" t="s">
        <v>1878</v>
      </c>
      <c r="G504" s="134" t="s">
        <v>1877</v>
      </c>
      <c r="H504" s="135" t="s">
        <v>434</v>
      </c>
      <c r="I504" s="136" t="s">
        <v>2621</v>
      </c>
      <c r="J504" s="137">
        <v>1</v>
      </c>
      <c r="K504" s="138" t="s">
        <v>2621</v>
      </c>
      <c r="M504" s="140">
        <v>1</v>
      </c>
    </row>
    <row r="505" spans="1:13" x14ac:dyDescent="0.25">
      <c r="A505" s="96" t="str">
        <f t="shared" si="37"/>
        <v>30003BH LANG</v>
      </c>
      <c r="B505" s="141" t="str">
        <f t="shared" si="38"/>
        <v>30003BH</v>
      </c>
      <c r="C505" s="141" t="str">
        <f t="shared" si="39"/>
        <v>LANG</v>
      </c>
      <c r="D505" s="141" t="str">
        <f t="shared" si="40"/>
        <v>Шляпа</v>
      </c>
      <c r="E505" s="142" t="str">
        <f t="shared" si="41"/>
        <v>Шляпы</v>
      </c>
      <c r="F505" s="133" t="s">
        <v>3641</v>
      </c>
      <c r="G505" s="134" t="s">
        <v>3642</v>
      </c>
      <c r="H505" s="135" t="s">
        <v>434</v>
      </c>
      <c r="I505" s="136" t="s">
        <v>3643</v>
      </c>
      <c r="J505" s="137">
        <v>1</v>
      </c>
      <c r="K505" s="138" t="s">
        <v>3643</v>
      </c>
      <c r="M505" s="140">
        <v>1</v>
      </c>
    </row>
    <row r="506" spans="1:13" x14ac:dyDescent="0.25">
      <c r="A506" s="96" t="str">
        <f t="shared" si="37"/>
        <v>37158 ANDT</v>
      </c>
      <c r="B506" s="141">
        <f t="shared" si="38"/>
        <v>37158</v>
      </c>
      <c r="C506" s="141" t="str">
        <f t="shared" si="39"/>
        <v>ANDT</v>
      </c>
      <c r="D506" s="141" t="str">
        <f t="shared" si="40"/>
        <v>Шляпа</v>
      </c>
      <c r="E506" s="142" t="str">
        <f t="shared" si="41"/>
        <v>Шляпы</v>
      </c>
      <c r="F506" s="133" t="s">
        <v>1102</v>
      </c>
      <c r="G506" s="134" t="s">
        <v>1103</v>
      </c>
      <c r="H506" s="135" t="s">
        <v>436</v>
      </c>
      <c r="I506" s="136" t="s">
        <v>2622</v>
      </c>
      <c r="J506" s="137">
        <v>2</v>
      </c>
      <c r="K506" s="138" t="s">
        <v>3644</v>
      </c>
      <c r="M506" s="140">
        <v>2</v>
      </c>
    </row>
    <row r="507" spans="1:13" x14ac:dyDescent="0.25">
      <c r="A507" s="96" t="str">
        <f t="shared" si="37"/>
        <v>37158 ANDT</v>
      </c>
      <c r="B507" s="141">
        <f t="shared" si="38"/>
        <v>37158</v>
      </c>
      <c r="C507" s="141" t="str">
        <f t="shared" si="39"/>
        <v>ANDT</v>
      </c>
      <c r="D507" s="141" t="str">
        <f t="shared" si="40"/>
        <v>Шляпа</v>
      </c>
      <c r="E507" s="142" t="str">
        <f t="shared" si="41"/>
        <v>Шляпы</v>
      </c>
      <c r="F507" s="133" t="s">
        <v>1104</v>
      </c>
      <c r="G507" s="134" t="s">
        <v>1103</v>
      </c>
      <c r="H507" s="135" t="s">
        <v>433</v>
      </c>
      <c r="I507" s="136" t="s">
        <v>2623</v>
      </c>
      <c r="J507" s="137">
        <v>2</v>
      </c>
      <c r="K507" s="138" t="s">
        <v>2628</v>
      </c>
      <c r="M507" s="140">
        <v>2</v>
      </c>
    </row>
    <row r="508" spans="1:13" x14ac:dyDescent="0.25">
      <c r="A508" s="96" t="str">
        <f t="shared" si="37"/>
        <v>37158 ANDT</v>
      </c>
      <c r="B508" s="141">
        <f t="shared" si="38"/>
        <v>37158</v>
      </c>
      <c r="C508" s="141" t="str">
        <f t="shared" si="39"/>
        <v>ANDT</v>
      </c>
      <c r="D508" s="141" t="str">
        <f t="shared" si="40"/>
        <v>Шляпа</v>
      </c>
      <c r="E508" s="142" t="str">
        <f t="shared" si="41"/>
        <v>Шляпы</v>
      </c>
      <c r="F508" s="133" t="s">
        <v>1105</v>
      </c>
      <c r="G508" s="134" t="s">
        <v>1103</v>
      </c>
      <c r="H508" s="135" t="s">
        <v>434</v>
      </c>
      <c r="I508" s="136" t="s">
        <v>2625</v>
      </c>
      <c r="J508" s="137">
        <v>4</v>
      </c>
      <c r="K508" s="138" t="s">
        <v>3645</v>
      </c>
      <c r="M508" s="140">
        <v>4</v>
      </c>
    </row>
    <row r="509" spans="1:13" x14ac:dyDescent="0.25">
      <c r="A509" s="96" t="str">
        <f t="shared" si="37"/>
        <v>37158 ANDT</v>
      </c>
      <c r="B509" s="141">
        <f t="shared" si="38"/>
        <v>37158</v>
      </c>
      <c r="C509" s="141" t="str">
        <f t="shared" si="39"/>
        <v>ANDT</v>
      </c>
      <c r="D509" s="141" t="str">
        <f t="shared" si="40"/>
        <v>Шляпа</v>
      </c>
      <c r="E509" s="142" t="str">
        <f t="shared" si="41"/>
        <v>Шляпы</v>
      </c>
      <c r="F509" s="133" t="s">
        <v>1106</v>
      </c>
      <c r="G509" s="134" t="s">
        <v>1103</v>
      </c>
      <c r="H509" s="135" t="s">
        <v>431</v>
      </c>
      <c r="I509" s="136" t="s">
        <v>2623</v>
      </c>
      <c r="J509" s="137">
        <v>4</v>
      </c>
      <c r="K509" s="138" t="s">
        <v>2624</v>
      </c>
      <c r="M509" s="140">
        <v>4</v>
      </c>
    </row>
    <row r="510" spans="1:13" x14ac:dyDescent="0.25">
      <c r="A510" s="96" t="str">
        <f t="shared" si="37"/>
        <v>37158 ANDT</v>
      </c>
      <c r="B510" s="141">
        <f t="shared" si="38"/>
        <v>37158</v>
      </c>
      <c r="C510" s="141" t="str">
        <f t="shared" si="39"/>
        <v>ANDT</v>
      </c>
      <c r="D510" s="141" t="str">
        <f t="shared" si="40"/>
        <v>Шляпа</v>
      </c>
      <c r="E510" s="142" t="str">
        <f t="shared" si="41"/>
        <v>Шляпы</v>
      </c>
      <c r="F510" s="133" t="s">
        <v>1554</v>
      </c>
      <c r="G510" s="134" t="s">
        <v>447</v>
      </c>
      <c r="H510" s="135" t="s">
        <v>436</v>
      </c>
      <c r="I510" s="136" t="s">
        <v>2625</v>
      </c>
      <c r="J510" s="137">
        <v>1</v>
      </c>
      <c r="K510" s="138" t="s">
        <v>2625</v>
      </c>
      <c r="M510" s="140">
        <v>1</v>
      </c>
    </row>
    <row r="511" spans="1:13" x14ac:dyDescent="0.25">
      <c r="A511" s="96" t="str">
        <f t="shared" si="37"/>
        <v>37158 ANDT</v>
      </c>
      <c r="B511" s="141">
        <f t="shared" si="38"/>
        <v>37158</v>
      </c>
      <c r="C511" s="141" t="str">
        <f t="shared" si="39"/>
        <v>ANDT</v>
      </c>
      <c r="D511" s="141" t="str">
        <f t="shared" si="40"/>
        <v>Шляпа</v>
      </c>
      <c r="E511" s="142" t="str">
        <f t="shared" si="41"/>
        <v>Шляпы</v>
      </c>
      <c r="F511" s="133" t="s">
        <v>448</v>
      </c>
      <c r="G511" s="134" t="s">
        <v>447</v>
      </c>
      <c r="H511" s="135" t="s">
        <v>433</v>
      </c>
      <c r="I511" s="136" t="s">
        <v>2623</v>
      </c>
      <c r="J511" s="137">
        <v>1</v>
      </c>
      <c r="K511" s="138" t="s">
        <v>2623</v>
      </c>
      <c r="M511" s="140">
        <v>1</v>
      </c>
    </row>
    <row r="512" spans="1:13" x14ac:dyDescent="0.25">
      <c r="A512" s="96" t="str">
        <f t="shared" si="37"/>
        <v>37158 ANDT</v>
      </c>
      <c r="B512" s="141">
        <f t="shared" si="38"/>
        <v>37158</v>
      </c>
      <c r="C512" s="141" t="str">
        <f t="shared" si="39"/>
        <v>ANDT</v>
      </c>
      <c r="D512" s="141" t="str">
        <f t="shared" si="40"/>
        <v>Шляпа</v>
      </c>
      <c r="E512" s="142" t="str">
        <f t="shared" si="41"/>
        <v>Шляпы</v>
      </c>
      <c r="F512" s="133" t="s">
        <v>1555</v>
      </c>
      <c r="G512" s="134" t="s">
        <v>447</v>
      </c>
      <c r="H512" s="135" t="s">
        <v>434</v>
      </c>
      <c r="I512" s="136" t="s">
        <v>2623</v>
      </c>
      <c r="J512" s="137">
        <v>3</v>
      </c>
      <c r="K512" s="138" t="s">
        <v>2629</v>
      </c>
      <c r="M512" s="140">
        <v>3</v>
      </c>
    </row>
    <row r="513" spans="1:13" x14ac:dyDescent="0.25">
      <c r="A513" s="96" t="str">
        <f t="shared" si="37"/>
        <v>37158 ANDT</v>
      </c>
      <c r="B513" s="141">
        <f t="shared" si="38"/>
        <v>37158</v>
      </c>
      <c r="C513" s="141" t="str">
        <f t="shared" si="39"/>
        <v>ANDT</v>
      </c>
      <c r="D513" s="141" t="str">
        <f t="shared" si="40"/>
        <v>Шляпа</v>
      </c>
      <c r="E513" s="142" t="str">
        <f t="shared" si="41"/>
        <v>Шляпы</v>
      </c>
      <c r="F513" s="133" t="s">
        <v>1556</v>
      </c>
      <c r="G513" s="134" t="s">
        <v>447</v>
      </c>
      <c r="H513" s="135" t="s">
        <v>431</v>
      </c>
      <c r="I513" s="136" t="s">
        <v>2623</v>
      </c>
      <c r="J513" s="137">
        <v>4</v>
      </c>
      <c r="K513" s="138" t="s">
        <v>2624</v>
      </c>
      <c r="M513" s="140">
        <v>4</v>
      </c>
    </row>
    <row r="514" spans="1:13" x14ac:dyDescent="0.25">
      <c r="A514" s="96" t="str">
        <f t="shared" si="37"/>
        <v>37158 ANDT</v>
      </c>
      <c r="B514" s="141">
        <f t="shared" si="38"/>
        <v>37158</v>
      </c>
      <c r="C514" s="141" t="str">
        <f t="shared" si="39"/>
        <v>ANDT</v>
      </c>
      <c r="D514" s="141" t="str">
        <f t="shared" si="40"/>
        <v>Шляпа</v>
      </c>
      <c r="E514" s="142" t="str">
        <f t="shared" si="41"/>
        <v>Шляпы</v>
      </c>
      <c r="F514" s="133" t="s">
        <v>1557</v>
      </c>
      <c r="G514" s="134" t="s">
        <v>447</v>
      </c>
      <c r="H514" s="135" t="s">
        <v>432</v>
      </c>
      <c r="I514" s="136" t="s">
        <v>2623</v>
      </c>
      <c r="J514" s="137">
        <v>1</v>
      </c>
      <c r="K514" s="138" t="s">
        <v>2623</v>
      </c>
      <c r="M514" s="140">
        <v>1</v>
      </c>
    </row>
    <row r="515" spans="1:13" x14ac:dyDescent="0.25">
      <c r="A515" s="96" t="str">
        <f t="shared" ref="A515:A578" si="42">B515&amp;" "&amp;C515</f>
        <v>37158 ANDT</v>
      </c>
      <c r="B515" s="141">
        <f t="shared" ref="B515:B578" si="43">_xlfn.LET(_xlpm.START,FIND("арт. ",G515)+5,_xlpm.END,FIND(" ",G515,_xlpm.START),_xlpm.Result,TRIM(MID(G515,_xlpm.START,_xlpm.END-_xlpm.START)),IFERROR(VALUE(_xlpm.Result),_xlpm.Result))</f>
        <v>37158</v>
      </c>
      <c r="C515" s="141" t="str">
        <f t="shared" ref="C515:C578" si="44">_xlfn.LET(_xlpm.START,FIND("арт. ",G515)+13,_xlpm.END,FIND("(",G515),TRIM(MID(G515,_xlpm.START,_xlpm.END-_xlpm.START)))</f>
        <v>ANDT</v>
      </c>
      <c r="D515" s="141" t="str">
        <f t="shared" ref="D515:D578" si="45">_xlfn.LET(_xlpm.START,1,_xlpm.END,FIND(MID($R$1,1,1),G515),TRIM(MID(G515,_xlpm.START,_xlpm.END-_xlpm.START)))</f>
        <v>Шляпа</v>
      </c>
      <c r="E515" s="142" t="str">
        <f t="shared" ref="E515:E578" si="46">VLOOKUP(D515,N:O,2,0)</f>
        <v>Шляпы</v>
      </c>
      <c r="F515" s="133" t="s">
        <v>1558</v>
      </c>
      <c r="G515" s="134" t="s">
        <v>871</v>
      </c>
      <c r="H515" s="135" t="s">
        <v>436</v>
      </c>
      <c r="I515" s="136" t="s">
        <v>2625</v>
      </c>
      <c r="J515" s="137">
        <v>2</v>
      </c>
      <c r="K515" s="138" t="s">
        <v>2627</v>
      </c>
      <c r="M515" s="140">
        <v>2</v>
      </c>
    </row>
    <row r="516" spans="1:13" x14ac:dyDescent="0.25">
      <c r="A516" s="96" t="str">
        <f t="shared" si="42"/>
        <v>37158 ANDT</v>
      </c>
      <c r="B516" s="141">
        <f t="shared" si="43"/>
        <v>37158</v>
      </c>
      <c r="C516" s="141" t="str">
        <f t="shared" si="44"/>
        <v>ANDT</v>
      </c>
      <c r="D516" s="141" t="str">
        <f t="shared" si="45"/>
        <v>Шляпа</v>
      </c>
      <c r="E516" s="142" t="str">
        <f t="shared" si="46"/>
        <v>Шляпы</v>
      </c>
      <c r="F516" s="133" t="s">
        <v>1559</v>
      </c>
      <c r="G516" s="134" t="s">
        <v>871</v>
      </c>
      <c r="H516" s="135" t="s">
        <v>433</v>
      </c>
      <c r="I516" s="136" t="s">
        <v>2623</v>
      </c>
      <c r="J516" s="137">
        <v>5</v>
      </c>
      <c r="K516" s="138" t="s">
        <v>2626</v>
      </c>
      <c r="M516" s="140">
        <v>5</v>
      </c>
    </row>
    <row r="517" spans="1:13" x14ac:dyDescent="0.25">
      <c r="A517" s="96" t="str">
        <f t="shared" si="42"/>
        <v>37158 ANDT</v>
      </c>
      <c r="B517" s="141">
        <f t="shared" si="43"/>
        <v>37158</v>
      </c>
      <c r="C517" s="141" t="str">
        <f t="shared" si="44"/>
        <v>ANDT</v>
      </c>
      <c r="D517" s="141" t="str">
        <f t="shared" si="45"/>
        <v>Шляпа</v>
      </c>
      <c r="E517" s="142" t="str">
        <f t="shared" si="46"/>
        <v>Шляпы</v>
      </c>
      <c r="F517" s="133" t="s">
        <v>872</v>
      </c>
      <c r="G517" s="134" t="s">
        <v>871</v>
      </c>
      <c r="H517" s="135" t="s">
        <v>434</v>
      </c>
      <c r="I517" s="136" t="s">
        <v>2623</v>
      </c>
      <c r="J517" s="137">
        <v>8</v>
      </c>
      <c r="K517" s="138" t="s">
        <v>2630</v>
      </c>
      <c r="M517" s="140">
        <v>8</v>
      </c>
    </row>
    <row r="518" spans="1:13" x14ac:dyDescent="0.25">
      <c r="A518" s="96" t="str">
        <f t="shared" si="42"/>
        <v>37158 ANDT</v>
      </c>
      <c r="B518" s="141">
        <f t="shared" si="43"/>
        <v>37158</v>
      </c>
      <c r="C518" s="141" t="str">
        <f t="shared" si="44"/>
        <v>ANDT</v>
      </c>
      <c r="D518" s="141" t="str">
        <f t="shared" si="45"/>
        <v>Шляпа</v>
      </c>
      <c r="E518" s="142" t="str">
        <f t="shared" si="46"/>
        <v>Шляпы</v>
      </c>
      <c r="F518" s="133" t="s">
        <v>873</v>
      </c>
      <c r="G518" s="134" t="s">
        <v>871</v>
      </c>
      <c r="H518" s="135" t="s">
        <v>431</v>
      </c>
      <c r="I518" s="136" t="s">
        <v>2623</v>
      </c>
      <c r="J518" s="137">
        <v>2</v>
      </c>
      <c r="K518" s="138" t="s">
        <v>2628</v>
      </c>
      <c r="M518" s="140">
        <v>2</v>
      </c>
    </row>
    <row r="519" spans="1:13" x14ac:dyDescent="0.25">
      <c r="A519" s="96" t="str">
        <f t="shared" si="42"/>
        <v>37158 ANDT</v>
      </c>
      <c r="B519" s="141">
        <f t="shared" si="43"/>
        <v>37158</v>
      </c>
      <c r="C519" s="141" t="str">
        <f t="shared" si="44"/>
        <v>ANDT</v>
      </c>
      <c r="D519" s="141" t="str">
        <f t="shared" si="45"/>
        <v>Шляпа</v>
      </c>
      <c r="E519" s="142" t="str">
        <f t="shared" si="46"/>
        <v>Шляпы</v>
      </c>
      <c r="F519" s="133" t="s">
        <v>1560</v>
      </c>
      <c r="G519" s="134" t="s">
        <v>871</v>
      </c>
      <c r="H519" s="135" t="s">
        <v>432</v>
      </c>
      <c r="I519" s="136" t="s">
        <v>2623</v>
      </c>
      <c r="J519" s="137">
        <v>1</v>
      </c>
      <c r="K519" s="138" t="s">
        <v>2623</v>
      </c>
      <c r="M519" s="140">
        <v>1</v>
      </c>
    </row>
    <row r="520" spans="1:13" x14ac:dyDescent="0.25">
      <c r="A520" s="96" t="str">
        <f t="shared" si="42"/>
        <v>37158 ANDT</v>
      </c>
      <c r="B520" s="141">
        <f t="shared" si="43"/>
        <v>37158</v>
      </c>
      <c r="C520" s="141" t="str">
        <f t="shared" si="44"/>
        <v>ANDT</v>
      </c>
      <c r="D520" s="141" t="str">
        <f t="shared" si="45"/>
        <v>Шляпа</v>
      </c>
      <c r="E520" s="142" t="str">
        <f t="shared" si="46"/>
        <v>Шляпы</v>
      </c>
      <c r="F520" s="133" t="s">
        <v>450</v>
      </c>
      <c r="G520" s="134" t="s">
        <v>449</v>
      </c>
      <c r="H520" s="135" t="s">
        <v>433</v>
      </c>
      <c r="I520" s="136" t="s">
        <v>2623</v>
      </c>
      <c r="J520" s="137">
        <v>3</v>
      </c>
      <c r="K520" s="138" t="s">
        <v>2629</v>
      </c>
      <c r="M520" s="140">
        <v>3</v>
      </c>
    </row>
    <row r="521" spans="1:13" x14ac:dyDescent="0.25">
      <c r="A521" s="96" t="str">
        <f t="shared" si="42"/>
        <v>37158 ANDT</v>
      </c>
      <c r="B521" s="141">
        <f t="shared" si="43"/>
        <v>37158</v>
      </c>
      <c r="C521" s="141" t="str">
        <f t="shared" si="44"/>
        <v>ANDT</v>
      </c>
      <c r="D521" s="141" t="str">
        <f t="shared" si="45"/>
        <v>Шляпа</v>
      </c>
      <c r="E521" s="142" t="str">
        <f t="shared" si="46"/>
        <v>Шляпы</v>
      </c>
      <c r="F521" s="133" t="s">
        <v>1107</v>
      </c>
      <c r="G521" s="134" t="s">
        <v>449</v>
      </c>
      <c r="H521" s="135" t="s">
        <v>434</v>
      </c>
      <c r="I521" s="136" t="s">
        <v>2623</v>
      </c>
      <c r="J521" s="137">
        <v>8</v>
      </c>
      <c r="K521" s="138" t="s">
        <v>2630</v>
      </c>
      <c r="M521" s="140">
        <v>8</v>
      </c>
    </row>
    <row r="522" spans="1:13" x14ac:dyDescent="0.25">
      <c r="A522" s="96" t="str">
        <f t="shared" si="42"/>
        <v>37158 ANDT</v>
      </c>
      <c r="B522" s="141">
        <f t="shared" si="43"/>
        <v>37158</v>
      </c>
      <c r="C522" s="141" t="str">
        <f t="shared" si="44"/>
        <v>ANDT</v>
      </c>
      <c r="D522" s="141" t="str">
        <f t="shared" si="45"/>
        <v>Шляпа</v>
      </c>
      <c r="E522" s="142" t="str">
        <f t="shared" si="46"/>
        <v>Шляпы</v>
      </c>
      <c r="F522" s="133" t="s">
        <v>1108</v>
      </c>
      <c r="G522" s="134" t="s">
        <v>449</v>
      </c>
      <c r="H522" s="135" t="s">
        <v>431</v>
      </c>
      <c r="I522" s="136" t="s">
        <v>2625</v>
      </c>
      <c r="J522" s="137">
        <v>2</v>
      </c>
      <c r="K522" s="138" t="s">
        <v>2627</v>
      </c>
      <c r="M522" s="140">
        <v>2</v>
      </c>
    </row>
    <row r="523" spans="1:13" x14ac:dyDescent="0.25">
      <c r="A523" s="96" t="str">
        <f t="shared" si="42"/>
        <v>37161 RRY</v>
      </c>
      <c r="B523" s="141">
        <f t="shared" si="43"/>
        <v>37161</v>
      </c>
      <c r="C523" s="141" t="str">
        <f t="shared" si="44"/>
        <v>RRY</v>
      </c>
      <c r="D523" s="141" t="str">
        <f t="shared" si="45"/>
        <v>Шляпа</v>
      </c>
      <c r="E523" s="142" t="str">
        <f t="shared" si="46"/>
        <v>Шляпы</v>
      </c>
      <c r="F523" s="133" t="s">
        <v>2631</v>
      </c>
      <c r="G523" s="134" t="s">
        <v>1142</v>
      </c>
      <c r="H523" s="135" t="s">
        <v>436</v>
      </c>
      <c r="I523" s="136" t="s">
        <v>2632</v>
      </c>
      <c r="J523" s="137">
        <v>1</v>
      </c>
      <c r="K523" s="138" t="s">
        <v>2632</v>
      </c>
      <c r="M523" s="140">
        <v>1</v>
      </c>
    </row>
    <row r="524" spans="1:13" x14ac:dyDescent="0.25">
      <c r="A524" s="96" t="str">
        <f t="shared" si="42"/>
        <v>37171BH WINTERS</v>
      </c>
      <c r="B524" s="141" t="str">
        <f t="shared" si="43"/>
        <v>37171BH</v>
      </c>
      <c r="C524" s="141" t="str">
        <f t="shared" si="44"/>
        <v>WINTERS</v>
      </c>
      <c r="D524" s="141" t="str">
        <f t="shared" si="45"/>
        <v>Шляпа</v>
      </c>
      <c r="E524" s="142" t="str">
        <f t="shared" si="46"/>
        <v>Шляпы</v>
      </c>
      <c r="F524" s="133" t="s">
        <v>1668</v>
      </c>
      <c r="G524" s="134" t="s">
        <v>1667</v>
      </c>
      <c r="H524" s="135" t="s">
        <v>434</v>
      </c>
      <c r="I524" s="136" t="s">
        <v>2633</v>
      </c>
      <c r="J524" s="137">
        <v>2</v>
      </c>
      <c r="K524" s="138" t="s">
        <v>2634</v>
      </c>
      <c r="M524" s="140">
        <v>2</v>
      </c>
    </row>
    <row r="525" spans="1:13" x14ac:dyDescent="0.25">
      <c r="A525" s="96" t="str">
        <f t="shared" si="42"/>
        <v>37171BH WINTERS</v>
      </c>
      <c r="B525" s="141" t="str">
        <f t="shared" si="43"/>
        <v>37171BH</v>
      </c>
      <c r="C525" s="141" t="str">
        <f t="shared" si="44"/>
        <v>WINTERS</v>
      </c>
      <c r="D525" s="141" t="str">
        <f t="shared" si="45"/>
        <v>Шляпа</v>
      </c>
      <c r="E525" s="142" t="str">
        <f t="shared" si="46"/>
        <v>Шляпы</v>
      </c>
      <c r="F525" s="133" t="s">
        <v>1245</v>
      </c>
      <c r="G525" s="134" t="s">
        <v>1244</v>
      </c>
      <c r="H525" s="135" t="s">
        <v>434</v>
      </c>
      <c r="I525" s="136" t="s">
        <v>2635</v>
      </c>
      <c r="J525" s="137">
        <v>1</v>
      </c>
      <c r="K525" s="138" t="s">
        <v>2635</v>
      </c>
      <c r="M525" s="140">
        <v>1</v>
      </c>
    </row>
    <row r="526" spans="1:13" x14ac:dyDescent="0.25">
      <c r="A526" s="96" t="str">
        <f t="shared" si="42"/>
        <v>37171BH WINTERS</v>
      </c>
      <c r="B526" s="141" t="str">
        <f t="shared" si="43"/>
        <v>37171BH</v>
      </c>
      <c r="C526" s="141" t="str">
        <f t="shared" si="44"/>
        <v>WINTERS</v>
      </c>
      <c r="D526" s="141" t="str">
        <f t="shared" si="45"/>
        <v>Шляпа</v>
      </c>
      <c r="E526" s="142" t="str">
        <f t="shared" si="46"/>
        <v>Шляпы</v>
      </c>
      <c r="F526" s="133" t="s">
        <v>1246</v>
      </c>
      <c r="G526" s="134" t="s">
        <v>529</v>
      </c>
      <c r="H526" s="135" t="s">
        <v>433</v>
      </c>
      <c r="I526" s="136" t="s">
        <v>2635</v>
      </c>
      <c r="J526" s="137">
        <v>1</v>
      </c>
      <c r="K526" s="138" t="s">
        <v>2635</v>
      </c>
      <c r="M526" s="140">
        <v>1</v>
      </c>
    </row>
    <row r="527" spans="1:13" x14ac:dyDescent="0.25">
      <c r="A527" s="96" t="str">
        <f t="shared" si="42"/>
        <v>37171BH WINTERS</v>
      </c>
      <c r="B527" s="141" t="str">
        <f t="shared" si="43"/>
        <v>37171BH</v>
      </c>
      <c r="C527" s="141" t="str">
        <f t="shared" si="44"/>
        <v>WINTERS</v>
      </c>
      <c r="D527" s="141" t="str">
        <f t="shared" si="45"/>
        <v>Шляпа</v>
      </c>
      <c r="E527" s="142" t="str">
        <f t="shared" si="46"/>
        <v>Шляпы</v>
      </c>
      <c r="F527" s="133" t="s">
        <v>2636</v>
      </c>
      <c r="G527" s="134" t="s">
        <v>2637</v>
      </c>
      <c r="H527" s="135" t="s">
        <v>433</v>
      </c>
      <c r="I527" s="136" t="s">
        <v>2638</v>
      </c>
      <c r="J527" s="137">
        <v>2</v>
      </c>
      <c r="K527" s="138" t="s">
        <v>2639</v>
      </c>
      <c r="M527" s="140">
        <v>2</v>
      </c>
    </row>
    <row r="528" spans="1:13" x14ac:dyDescent="0.25">
      <c r="A528" s="96" t="str">
        <f t="shared" si="42"/>
        <v>37171BH WINTERS</v>
      </c>
      <c r="B528" s="141" t="str">
        <f t="shared" si="43"/>
        <v>37171BH</v>
      </c>
      <c r="C528" s="141" t="str">
        <f t="shared" si="44"/>
        <v>WINTERS</v>
      </c>
      <c r="D528" s="141" t="str">
        <f t="shared" si="45"/>
        <v>Шляпа</v>
      </c>
      <c r="E528" s="142" t="str">
        <f t="shared" si="46"/>
        <v>Шляпы</v>
      </c>
      <c r="F528" s="133" t="s">
        <v>2640</v>
      </c>
      <c r="G528" s="134" t="s">
        <v>2637</v>
      </c>
      <c r="H528" s="135" t="s">
        <v>434</v>
      </c>
      <c r="I528" s="136" t="s">
        <v>2638</v>
      </c>
      <c r="J528" s="137">
        <v>3</v>
      </c>
      <c r="K528" s="138" t="s">
        <v>2641</v>
      </c>
      <c r="M528" s="140">
        <v>3</v>
      </c>
    </row>
    <row r="529" spans="1:13" x14ac:dyDescent="0.25">
      <c r="A529" s="96" t="str">
        <f t="shared" si="42"/>
        <v>37171BH WINTERS</v>
      </c>
      <c r="B529" s="141" t="str">
        <f t="shared" si="43"/>
        <v>37171BH</v>
      </c>
      <c r="C529" s="141" t="str">
        <f t="shared" si="44"/>
        <v>WINTERS</v>
      </c>
      <c r="D529" s="141" t="str">
        <f t="shared" si="45"/>
        <v>Шляпа</v>
      </c>
      <c r="E529" s="142" t="str">
        <f t="shared" si="46"/>
        <v>Шляпы</v>
      </c>
      <c r="F529" s="133" t="s">
        <v>2642</v>
      </c>
      <c r="G529" s="134" t="s">
        <v>2637</v>
      </c>
      <c r="H529" s="135" t="s">
        <v>431</v>
      </c>
      <c r="I529" s="136" t="s">
        <v>2638</v>
      </c>
      <c r="J529" s="137">
        <v>2</v>
      </c>
      <c r="K529" s="138" t="s">
        <v>2639</v>
      </c>
      <c r="M529" s="140">
        <v>2</v>
      </c>
    </row>
    <row r="530" spans="1:13" x14ac:dyDescent="0.25">
      <c r="A530" s="96" t="str">
        <f t="shared" si="42"/>
        <v>37171BH WINTERS</v>
      </c>
      <c r="B530" s="141" t="str">
        <f t="shared" si="43"/>
        <v>37171BH</v>
      </c>
      <c r="C530" s="141" t="str">
        <f t="shared" si="44"/>
        <v>WINTERS</v>
      </c>
      <c r="D530" s="141" t="str">
        <f t="shared" si="45"/>
        <v>Шляпа</v>
      </c>
      <c r="E530" s="142" t="str">
        <f t="shared" si="46"/>
        <v>Шляпы</v>
      </c>
      <c r="F530" s="133" t="s">
        <v>2643</v>
      </c>
      <c r="G530" s="134" t="s">
        <v>586</v>
      </c>
      <c r="H530" s="135" t="s">
        <v>433</v>
      </c>
      <c r="I530" s="136" t="s">
        <v>2638</v>
      </c>
      <c r="J530" s="137">
        <v>2</v>
      </c>
      <c r="K530" s="138" t="s">
        <v>2639</v>
      </c>
      <c r="M530" s="140">
        <v>2</v>
      </c>
    </row>
    <row r="531" spans="1:13" x14ac:dyDescent="0.25">
      <c r="A531" s="96" t="str">
        <f t="shared" si="42"/>
        <v>37171BH WINTERS</v>
      </c>
      <c r="B531" s="141" t="str">
        <f t="shared" si="43"/>
        <v>37171BH</v>
      </c>
      <c r="C531" s="141" t="str">
        <f t="shared" si="44"/>
        <v>WINTERS</v>
      </c>
      <c r="D531" s="141" t="str">
        <f t="shared" si="45"/>
        <v>Шляпа</v>
      </c>
      <c r="E531" s="142" t="str">
        <f t="shared" si="46"/>
        <v>Шляпы</v>
      </c>
      <c r="F531" s="133" t="s">
        <v>1242</v>
      </c>
      <c r="G531" s="134" t="s">
        <v>586</v>
      </c>
      <c r="H531" s="135" t="s">
        <v>434</v>
      </c>
      <c r="I531" s="136" t="s">
        <v>2638</v>
      </c>
      <c r="J531" s="137">
        <v>4</v>
      </c>
      <c r="K531" s="138" t="s">
        <v>2644</v>
      </c>
      <c r="M531" s="140">
        <v>4</v>
      </c>
    </row>
    <row r="532" spans="1:13" x14ac:dyDescent="0.25">
      <c r="A532" s="96" t="str">
        <f t="shared" si="42"/>
        <v>37171BH WINTERS</v>
      </c>
      <c r="B532" s="141" t="str">
        <f t="shared" si="43"/>
        <v>37171BH</v>
      </c>
      <c r="C532" s="141" t="str">
        <f t="shared" si="44"/>
        <v>WINTERS</v>
      </c>
      <c r="D532" s="141" t="str">
        <f t="shared" si="45"/>
        <v>Шляпа</v>
      </c>
      <c r="E532" s="142" t="str">
        <f t="shared" si="46"/>
        <v>Шляпы</v>
      </c>
      <c r="F532" s="133" t="s">
        <v>812</v>
      </c>
      <c r="G532" s="134" t="s">
        <v>586</v>
      </c>
      <c r="H532" s="135" t="s">
        <v>431</v>
      </c>
      <c r="I532" s="136" t="s">
        <v>2635</v>
      </c>
      <c r="J532" s="137">
        <v>1</v>
      </c>
      <c r="K532" s="138" t="s">
        <v>2635</v>
      </c>
      <c r="M532" s="140">
        <v>1</v>
      </c>
    </row>
    <row r="533" spans="1:13" x14ac:dyDescent="0.25">
      <c r="A533" s="96" t="str">
        <f t="shared" si="42"/>
        <v>37171BH WINTERS</v>
      </c>
      <c r="B533" s="141" t="str">
        <f t="shared" si="43"/>
        <v>37171BH</v>
      </c>
      <c r="C533" s="141" t="str">
        <f t="shared" si="44"/>
        <v>WINTERS</v>
      </c>
      <c r="D533" s="141" t="str">
        <f t="shared" si="45"/>
        <v>Шляпа</v>
      </c>
      <c r="E533" s="142" t="str">
        <f t="shared" si="46"/>
        <v>Шляпы</v>
      </c>
      <c r="F533" s="133" t="s">
        <v>1241</v>
      </c>
      <c r="G533" s="134" t="s">
        <v>530</v>
      </c>
      <c r="H533" s="135" t="s">
        <v>434</v>
      </c>
      <c r="I533" s="136" t="s">
        <v>2645</v>
      </c>
      <c r="J533" s="137">
        <v>1</v>
      </c>
      <c r="K533" s="138" t="s">
        <v>2645</v>
      </c>
      <c r="M533" s="140">
        <v>1</v>
      </c>
    </row>
    <row r="534" spans="1:13" x14ac:dyDescent="0.25">
      <c r="A534" s="96" t="str">
        <f t="shared" si="42"/>
        <v>37171BH WINTERS</v>
      </c>
      <c r="B534" s="141" t="str">
        <f t="shared" si="43"/>
        <v>37171BH</v>
      </c>
      <c r="C534" s="141" t="str">
        <f t="shared" si="44"/>
        <v>WINTERS</v>
      </c>
      <c r="D534" s="141" t="str">
        <f t="shared" si="45"/>
        <v>Шляпа</v>
      </c>
      <c r="E534" s="142" t="str">
        <f t="shared" si="46"/>
        <v>Шляпы</v>
      </c>
      <c r="F534" s="133" t="s">
        <v>587</v>
      </c>
      <c r="G534" s="134" t="s">
        <v>530</v>
      </c>
      <c r="H534" s="135" t="s">
        <v>431</v>
      </c>
      <c r="I534" s="136" t="s">
        <v>2645</v>
      </c>
      <c r="J534" s="137">
        <v>1</v>
      </c>
      <c r="K534" s="138" t="s">
        <v>2645</v>
      </c>
      <c r="M534" s="140">
        <v>1</v>
      </c>
    </row>
    <row r="535" spans="1:13" x14ac:dyDescent="0.25">
      <c r="A535" s="96" t="str">
        <f t="shared" si="42"/>
        <v>37171BH WINTERS</v>
      </c>
      <c r="B535" s="141" t="str">
        <f t="shared" si="43"/>
        <v>37171BH</v>
      </c>
      <c r="C535" s="141" t="str">
        <f t="shared" si="44"/>
        <v>WINTERS</v>
      </c>
      <c r="D535" s="141" t="str">
        <f t="shared" si="45"/>
        <v>Шляпа</v>
      </c>
      <c r="E535" s="142" t="str">
        <f t="shared" si="46"/>
        <v>Шляпы</v>
      </c>
      <c r="F535" s="133" t="s">
        <v>920</v>
      </c>
      <c r="G535" s="134" t="s">
        <v>501</v>
      </c>
      <c r="H535" s="135" t="s">
        <v>436</v>
      </c>
      <c r="I535" s="136" t="s">
        <v>2635</v>
      </c>
      <c r="J535" s="137">
        <v>3</v>
      </c>
      <c r="K535" s="138" t="s">
        <v>2646</v>
      </c>
      <c r="M535" s="140">
        <v>3</v>
      </c>
    </row>
    <row r="536" spans="1:13" x14ac:dyDescent="0.25">
      <c r="A536" s="96" t="str">
        <f t="shared" si="42"/>
        <v>37171BH WINTERS</v>
      </c>
      <c r="B536" s="141" t="str">
        <f t="shared" si="43"/>
        <v>37171BH</v>
      </c>
      <c r="C536" s="141" t="str">
        <f t="shared" si="44"/>
        <v>WINTERS</v>
      </c>
      <c r="D536" s="141" t="str">
        <f t="shared" si="45"/>
        <v>Шляпа</v>
      </c>
      <c r="E536" s="142" t="str">
        <f t="shared" si="46"/>
        <v>Шляпы</v>
      </c>
      <c r="F536" s="133" t="s">
        <v>2647</v>
      </c>
      <c r="G536" s="134" t="s">
        <v>501</v>
      </c>
      <c r="H536" s="135" t="s">
        <v>433</v>
      </c>
      <c r="I536" s="136" t="s">
        <v>2648</v>
      </c>
      <c r="J536" s="137">
        <v>6</v>
      </c>
      <c r="K536" s="138" t="s">
        <v>3646</v>
      </c>
      <c r="M536" s="140">
        <v>6</v>
      </c>
    </row>
    <row r="537" spans="1:13" x14ac:dyDescent="0.25">
      <c r="A537" s="96" t="str">
        <f t="shared" si="42"/>
        <v>37171BH WINTERS</v>
      </c>
      <c r="B537" s="141" t="str">
        <f t="shared" si="43"/>
        <v>37171BH</v>
      </c>
      <c r="C537" s="141" t="str">
        <f t="shared" si="44"/>
        <v>WINTERS</v>
      </c>
      <c r="D537" s="141" t="str">
        <f t="shared" si="45"/>
        <v>Шляпа</v>
      </c>
      <c r="E537" s="142" t="str">
        <f t="shared" si="46"/>
        <v>Шляпы</v>
      </c>
      <c r="F537" s="133" t="s">
        <v>502</v>
      </c>
      <c r="G537" s="134" t="s">
        <v>501</v>
      </c>
      <c r="H537" s="135" t="s">
        <v>434</v>
      </c>
      <c r="I537" s="136" t="s">
        <v>2638</v>
      </c>
      <c r="J537" s="137">
        <v>4</v>
      </c>
      <c r="K537" s="138" t="s">
        <v>2644</v>
      </c>
      <c r="M537" s="140">
        <v>4</v>
      </c>
    </row>
    <row r="538" spans="1:13" x14ac:dyDescent="0.25">
      <c r="A538" s="96" t="str">
        <f t="shared" si="42"/>
        <v>37171BH WINTERS</v>
      </c>
      <c r="B538" s="141" t="str">
        <f t="shared" si="43"/>
        <v>37171BH</v>
      </c>
      <c r="C538" s="141" t="str">
        <f t="shared" si="44"/>
        <v>WINTERS</v>
      </c>
      <c r="D538" s="141" t="str">
        <f t="shared" si="45"/>
        <v>Шляпа</v>
      </c>
      <c r="E538" s="142" t="str">
        <f t="shared" si="46"/>
        <v>Шляпы</v>
      </c>
      <c r="F538" s="133" t="s">
        <v>1243</v>
      </c>
      <c r="G538" s="134" t="s">
        <v>501</v>
      </c>
      <c r="H538" s="135" t="s">
        <v>431</v>
      </c>
      <c r="I538" s="136" t="s">
        <v>2633</v>
      </c>
      <c r="J538" s="137">
        <v>3</v>
      </c>
      <c r="K538" s="138" t="s">
        <v>2649</v>
      </c>
      <c r="M538" s="140">
        <v>3</v>
      </c>
    </row>
    <row r="539" spans="1:13" x14ac:dyDescent="0.25">
      <c r="A539" s="96" t="str">
        <f t="shared" si="42"/>
        <v>37172BH BOGAN</v>
      </c>
      <c r="B539" s="141" t="str">
        <f t="shared" si="43"/>
        <v>37172BH</v>
      </c>
      <c r="C539" s="141" t="str">
        <f t="shared" si="44"/>
        <v>BOGAN</v>
      </c>
      <c r="D539" s="141" t="str">
        <f t="shared" si="45"/>
        <v>Шляпа</v>
      </c>
      <c r="E539" s="142" t="str">
        <f t="shared" si="46"/>
        <v>Шляпы</v>
      </c>
      <c r="F539" s="133" t="s">
        <v>1250</v>
      </c>
      <c r="G539" s="134" t="s">
        <v>1251</v>
      </c>
      <c r="H539" s="135" t="s">
        <v>434</v>
      </c>
      <c r="I539" s="136" t="s">
        <v>2650</v>
      </c>
      <c r="J539" s="137">
        <v>1</v>
      </c>
      <c r="K539" s="138" t="s">
        <v>2650</v>
      </c>
      <c r="M539" s="140">
        <v>1</v>
      </c>
    </row>
    <row r="540" spans="1:13" x14ac:dyDescent="0.25">
      <c r="A540" s="96" t="str">
        <f t="shared" si="42"/>
        <v>37172BH BOGAN</v>
      </c>
      <c r="B540" s="141" t="str">
        <f t="shared" si="43"/>
        <v>37172BH</v>
      </c>
      <c r="C540" s="141" t="str">
        <f t="shared" si="44"/>
        <v>BOGAN</v>
      </c>
      <c r="D540" s="141" t="str">
        <f t="shared" si="45"/>
        <v>Шляпа</v>
      </c>
      <c r="E540" s="142" t="str">
        <f t="shared" si="46"/>
        <v>Шляпы</v>
      </c>
      <c r="F540" s="133" t="s">
        <v>2651</v>
      </c>
      <c r="G540" s="134" t="s">
        <v>2652</v>
      </c>
      <c r="H540" s="135" t="s">
        <v>434</v>
      </c>
      <c r="I540" s="136" t="s">
        <v>2645</v>
      </c>
      <c r="J540" s="137">
        <v>1</v>
      </c>
      <c r="K540" s="138" t="s">
        <v>2645</v>
      </c>
      <c r="M540" s="140">
        <v>1</v>
      </c>
    </row>
    <row r="541" spans="1:13" x14ac:dyDescent="0.25">
      <c r="A541" s="96" t="str">
        <f t="shared" si="42"/>
        <v>37172BH BOGAN</v>
      </c>
      <c r="B541" s="141" t="str">
        <f t="shared" si="43"/>
        <v>37172BH</v>
      </c>
      <c r="C541" s="141" t="str">
        <f t="shared" si="44"/>
        <v>BOGAN</v>
      </c>
      <c r="D541" s="141" t="str">
        <f t="shared" si="45"/>
        <v>Шляпа</v>
      </c>
      <c r="E541" s="142" t="str">
        <f t="shared" si="46"/>
        <v>Шляпы</v>
      </c>
      <c r="F541" s="133" t="s">
        <v>921</v>
      </c>
      <c r="G541" s="134" t="s">
        <v>922</v>
      </c>
      <c r="H541" s="135" t="s">
        <v>434</v>
      </c>
      <c r="I541" s="136" t="s">
        <v>2653</v>
      </c>
      <c r="J541" s="137">
        <v>1</v>
      </c>
      <c r="K541" s="138" t="s">
        <v>2654</v>
      </c>
      <c r="M541" s="140">
        <v>1</v>
      </c>
    </row>
    <row r="542" spans="1:13" x14ac:dyDescent="0.25">
      <c r="A542" s="96" t="str">
        <f t="shared" si="42"/>
        <v>37172BH BOGAN</v>
      </c>
      <c r="B542" s="141" t="str">
        <f t="shared" si="43"/>
        <v>37172BH</v>
      </c>
      <c r="C542" s="141" t="str">
        <f t="shared" si="44"/>
        <v>BOGAN</v>
      </c>
      <c r="D542" s="141" t="str">
        <f t="shared" si="45"/>
        <v>Шляпа</v>
      </c>
      <c r="E542" s="142" t="str">
        <f t="shared" si="46"/>
        <v>Шляпы</v>
      </c>
      <c r="F542" s="133" t="s">
        <v>531</v>
      </c>
      <c r="G542" s="134" t="s">
        <v>532</v>
      </c>
      <c r="H542" s="135" t="s">
        <v>434</v>
      </c>
      <c r="I542" s="136" t="s">
        <v>2645</v>
      </c>
      <c r="J542" s="137">
        <v>2</v>
      </c>
      <c r="K542" s="138" t="s">
        <v>2655</v>
      </c>
      <c r="M542" s="140">
        <v>2</v>
      </c>
    </row>
    <row r="543" spans="1:13" x14ac:dyDescent="0.25">
      <c r="A543" s="96" t="str">
        <f t="shared" si="42"/>
        <v>37172BH BOGAN</v>
      </c>
      <c r="B543" s="141" t="str">
        <f t="shared" si="43"/>
        <v>37172BH</v>
      </c>
      <c r="C543" s="141" t="str">
        <f t="shared" si="44"/>
        <v>BOGAN</v>
      </c>
      <c r="D543" s="141" t="str">
        <f t="shared" si="45"/>
        <v>Шляпа</v>
      </c>
      <c r="E543" s="142" t="str">
        <f t="shared" si="46"/>
        <v>Шляпы</v>
      </c>
      <c r="F543" s="133" t="s">
        <v>1247</v>
      </c>
      <c r="G543" s="134" t="s">
        <v>1248</v>
      </c>
      <c r="H543" s="135" t="s">
        <v>433</v>
      </c>
      <c r="I543" s="136" t="s">
        <v>2656</v>
      </c>
      <c r="J543" s="137">
        <v>1</v>
      </c>
      <c r="K543" s="138" t="s">
        <v>2656</v>
      </c>
      <c r="M543" s="140">
        <v>1</v>
      </c>
    </row>
    <row r="544" spans="1:13" x14ac:dyDescent="0.25">
      <c r="A544" s="96" t="str">
        <f t="shared" si="42"/>
        <v>37172BH BOGAN</v>
      </c>
      <c r="B544" s="141" t="str">
        <f t="shared" si="43"/>
        <v>37172BH</v>
      </c>
      <c r="C544" s="141" t="str">
        <f t="shared" si="44"/>
        <v>BOGAN</v>
      </c>
      <c r="D544" s="141" t="str">
        <f t="shared" si="45"/>
        <v>Шляпа</v>
      </c>
      <c r="E544" s="142" t="str">
        <f t="shared" si="46"/>
        <v>Шляпы</v>
      </c>
      <c r="F544" s="133" t="s">
        <v>1249</v>
      </c>
      <c r="G544" s="134" t="s">
        <v>1248</v>
      </c>
      <c r="H544" s="135" t="s">
        <v>434</v>
      </c>
      <c r="I544" s="136" t="s">
        <v>2657</v>
      </c>
      <c r="J544" s="137">
        <v>2</v>
      </c>
      <c r="K544" s="138" t="s">
        <v>2658</v>
      </c>
      <c r="M544" s="140">
        <v>2</v>
      </c>
    </row>
    <row r="545" spans="1:13" x14ac:dyDescent="0.25">
      <c r="A545" s="96" t="str">
        <f t="shared" si="42"/>
        <v>37172BH BOGAN</v>
      </c>
      <c r="B545" s="141" t="str">
        <f t="shared" si="43"/>
        <v>37172BH</v>
      </c>
      <c r="C545" s="141" t="str">
        <f t="shared" si="44"/>
        <v>BOGAN</v>
      </c>
      <c r="D545" s="141" t="str">
        <f t="shared" si="45"/>
        <v>Шляпа</v>
      </c>
      <c r="E545" s="142" t="str">
        <f t="shared" si="46"/>
        <v>Шляпы</v>
      </c>
      <c r="F545" s="133" t="s">
        <v>1669</v>
      </c>
      <c r="G545" s="134" t="s">
        <v>1248</v>
      </c>
      <c r="H545" s="135" t="s">
        <v>431</v>
      </c>
      <c r="I545" s="136" t="s">
        <v>2633</v>
      </c>
      <c r="J545" s="137">
        <v>4</v>
      </c>
      <c r="K545" s="138" t="s">
        <v>2659</v>
      </c>
      <c r="M545" s="140">
        <v>4</v>
      </c>
    </row>
    <row r="546" spans="1:13" x14ac:dyDescent="0.25">
      <c r="A546" s="96" t="str">
        <f t="shared" si="42"/>
        <v>37173BH AMMON</v>
      </c>
      <c r="B546" s="141" t="str">
        <f t="shared" si="43"/>
        <v>37173BH</v>
      </c>
      <c r="C546" s="141" t="str">
        <f t="shared" si="44"/>
        <v>AMMON</v>
      </c>
      <c r="D546" s="141" t="str">
        <f t="shared" si="45"/>
        <v>Шляпа</v>
      </c>
      <c r="E546" s="142" t="str">
        <f t="shared" si="46"/>
        <v>Шляпы</v>
      </c>
      <c r="F546" s="133" t="s">
        <v>1254</v>
      </c>
      <c r="G546" s="134" t="s">
        <v>1255</v>
      </c>
      <c r="H546" s="135" t="s">
        <v>433</v>
      </c>
      <c r="I546" s="136" t="s">
        <v>2650</v>
      </c>
      <c r="J546" s="137">
        <v>1</v>
      </c>
      <c r="K546" s="138" t="s">
        <v>2650</v>
      </c>
      <c r="M546" s="140">
        <v>1</v>
      </c>
    </row>
    <row r="547" spans="1:13" x14ac:dyDescent="0.25">
      <c r="A547" s="96" t="str">
        <f t="shared" si="42"/>
        <v>37173BH AMMON</v>
      </c>
      <c r="B547" s="141" t="str">
        <f t="shared" si="43"/>
        <v>37173BH</v>
      </c>
      <c r="C547" s="141" t="str">
        <f t="shared" si="44"/>
        <v>AMMON</v>
      </c>
      <c r="D547" s="141" t="str">
        <f t="shared" si="45"/>
        <v>Шляпа</v>
      </c>
      <c r="E547" s="142" t="str">
        <f t="shared" si="46"/>
        <v>Шляпы</v>
      </c>
      <c r="F547" s="133" t="s">
        <v>1256</v>
      </c>
      <c r="G547" s="134" t="s">
        <v>1257</v>
      </c>
      <c r="H547" s="135" t="s">
        <v>433</v>
      </c>
      <c r="I547" s="136" t="s">
        <v>2657</v>
      </c>
      <c r="J547" s="137">
        <v>1</v>
      </c>
      <c r="K547" s="138" t="s">
        <v>2657</v>
      </c>
      <c r="M547" s="140">
        <v>1</v>
      </c>
    </row>
    <row r="548" spans="1:13" x14ac:dyDescent="0.25">
      <c r="A548" s="96" t="str">
        <f t="shared" si="42"/>
        <v>37173BH AMMON</v>
      </c>
      <c r="B548" s="141" t="str">
        <f t="shared" si="43"/>
        <v>37173BH</v>
      </c>
      <c r="C548" s="141" t="str">
        <f t="shared" si="44"/>
        <v>AMMON</v>
      </c>
      <c r="D548" s="141" t="str">
        <f t="shared" si="45"/>
        <v>Шляпа</v>
      </c>
      <c r="E548" s="142" t="str">
        <f t="shared" si="46"/>
        <v>Шляпы</v>
      </c>
      <c r="F548" s="133" t="s">
        <v>1258</v>
      </c>
      <c r="G548" s="134" t="s">
        <v>1257</v>
      </c>
      <c r="H548" s="135" t="s">
        <v>431</v>
      </c>
      <c r="I548" s="136" t="s">
        <v>2657</v>
      </c>
      <c r="J548" s="137">
        <v>1</v>
      </c>
      <c r="K548" s="138" t="s">
        <v>2657</v>
      </c>
      <c r="M548" s="140">
        <v>1</v>
      </c>
    </row>
    <row r="549" spans="1:13" x14ac:dyDescent="0.25">
      <c r="A549" s="96" t="str">
        <f t="shared" si="42"/>
        <v>37173BH AMMON</v>
      </c>
      <c r="B549" s="141" t="str">
        <f t="shared" si="43"/>
        <v>37173BH</v>
      </c>
      <c r="C549" s="141" t="str">
        <f t="shared" si="44"/>
        <v>AMMON</v>
      </c>
      <c r="D549" s="141" t="str">
        <f t="shared" si="45"/>
        <v>Шляпа</v>
      </c>
      <c r="E549" s="142" t="str">
        <f t="shared" si="46"/>
        <v>Шляпы</v>
      </c>
      <c r="F549" s="133" t="s">
        <v>2660</v>
      </c>
      <c r="G549" s="134" t="s">
        <v>503</v>
      </c>
      <c r="H549" s="135" t="s">
        <v>433</v>
      </c>
      <c r="I549" s="136" t="s">
        <v>2661</v>
      </c>
      <c r="J549" s="137">
        <v>1</v>
      </c>
      <c r="K549" s="138" t="s">
        <v>2661</v>
      </c>
      <c r="M549" s="140">
        <v>1</v>
      </c>
    </row>
    <row r="550" spans="1:13" x14ac:dyDescent="0.25">
      <c r="A550" s="96" t="str">
        <f t="shared" si="42"/>
        <v>37173BH AMMON</v>
      </c>
      <c r="B550" s="141" t="str">
        <f t="shared" si="43"/>
        <v>37173BH</v>
      </c>
      <c r="C550" s="141" t="str">
        <f t="shared" si="44"/>
        <v>AMMON</v>
      </c>
      <c r="D550" s="141" t="str">
        <f t="shared" si="45"/>
        <v>Шляпа</v>
      </c>
      <c r="E550" s="142" t="str">
        <f t="shared" si="46"/>
        <v>Шляпы</v>
      </c>
      <c r="F550" s="133" t="s">
        <v>1252</v>
      </c>
      <c r="G550" s="134" t="s">
        <v>503</v>
      </c>
      <c r="H550" s="135" t="s">
        <v>434</v>
      </c>
      <c r="I550" s="136" t="s">
        <v>2656</v>
      </c>
      <c r="J550" s="137">
        <v>3</v>
      </c>
      <c r="K550" s="138" t="s">
        <v>2663</v>
      </c>
      <c r="M550" s="140">
        <v>3</v>
      </c>
    </row>
    <row r="551" spans="1:13" x14ac:dyDescent="0.25">
      <c r="A551" s="96" t="str">
        <f t="shared" si="42"/>
        <v>37173BH AMMON</v>
      </c>
      <c r="B551" s="141" t="str">
        <f t="shared" si="43"/>
        <v>37173BH</v>
      </c>
      <c r="C551" s="141" t="str">
        <f t="shared" si="44"/>
        <v>AMMON</v>
      </c>
      <c r="D551" s="141" t="str">
        <f t="shared" si="45"/>
        <v>Шляпа</v>
      </c>
      <c r="E551" s="142" t="str">
        <f t="shared" si="46"/>
        <v>Шляпы</v>
      </c>
      <c r="F551" s="133" t="s">
        <v>813</v>
      </c>
      <c r="G551" s="134" t="s">
        <v>534</v>
      </c>
      <c r="H551" s="135" t="s">
        <v>436</v>
      </c>
      <c r="I551" s="136" t="s">
        <v>2645</v>
      </c>
      <c r="J551" s="137">
        <v>1</v>
      </c>
      <c r="K551" s="138" t="s">
        <v>2645</v>
      </c>
      <c r="M551" s="140">
        <v>1</v>
      </c>
    </row>
    <row r="552" spans="1:13" x14ac:dyDescent="0.25">
      <c r="A552" s="96" t="str">
        <f t="shared" si="42"/>
        <v>37173BH AMMON</v>
      </c>
      <c r="B552" s="141" t="str">
        <f t="shared" si="43"/>
        <v>37173BH</v>
      </c>
      <c r="C552" s="141" t="str">
        <f t="shared" si="44"/>
        <v>AMMON</v>
      </c>
      <c r="D552" s="141" t="str">
        <f t="shared" si="45"/>
        <v>Шляпа</v>
      </c>
      <c r="E552" s="142" t="str">
        <f t="shared" si="46"/>
        <v>Шляпы</v>
      </c>
      <c r="F552" s="133" t="s">
        <v>588</v>
      </c>
      <c r="G552" s="134" t="s">
        <v>534</v>
      </c>
      <c r="H552" s="135" t="s">
        <v>433</v>
      </c>
      <c r="I552" s="136" t="s">
        <v>2645</v>
      </c>
      <c r="J552" s="137">
        <v>2</v>
      </c>
      <c r="K552" s="138" t="s">
        <v>2655</v>
      </c>
      <c r="M552" s="140">
        <v>2</v>
      </c>
    </row>
    <row r="553" spans="1:13" x14ac:dyDescent="0.25">
      <c r="A553" s="96" t="str">
        <f t="shared" si="42"/>
        <v>37173BH AMMON</v>
      </c>
      <c r="B553" s="141" t="str">
        <f t="shared" si="43"/>
        <v>37173BH</v>
      </c>
      <c r="C553" s="141" t="str">
        <f t="shared" si="44"/>
        <v>AMMON</v>
      </c>
      <c r="D553" s="141" t="str">
        <f t="shared" si="45"/>
        <v>Шляпа</v>
      </c>
      <c r="E553" s="142" t="str">
        <f t="shared" si="46"/>
        <v>Шляпы</v>
      </c>
      <c r="F553" s="133" t="s">
        <v>533</v>
      </c>
      <c r="G553" s="134" t="s">
        <v>534</v>
      </c>
      <c r="H553" s="135" t="s">
        <v>434</v>
      </c>
      <c r="I553" s="136" t="s">
        <v>2661</v>
      </c>
      <c r="J553" s="137">
        <v>2</v>
      </c>
      <c r="K553" s="138" t="s">
        <v>2662</v>
      </c>
      <c r="M553" s="140">
        <v>2</v>
      </c>
    </row>
    <row r="554" spans="1:13" x14ac:dyDescent="0.25">
      <c r="A554" s="96" t="str">
        <f t="shared" si="42"/>
        <v>37173BH AMMON</v>
      </c>
      <c r="B554" s="141" t="str">
        <f t="shared" si="43"/>
        <v>37173BH</v>
      </c>
      <c r="C554" s="141" t="str">
        <f t="shared" si="44"/>
        <v>AMMON</v>
      </c>
      <c r="D554" s="141" t="str">
        <f t="shared" si="45"/>
        <v>Шляпа</v>
      </c>
      <c r="E554" s="142" t="str">
        <f t="shared" si="46"/>
        <v>Шляпы</v>
      </c>
      <c r="F554" s="133" t="s">
        <v>2664</v>
      </c>
      <c r="G554" s="134" t="s">
        <v>504</v>
      </c>
      <c r="H554" s="135" t="s">
        <v>436</v>
      </c>
      <c r="I554" s="136" t="s">
        <v>2661</v>
      </c>
      <c r="J554" s="137">
        <v>1</v>
      </c>
      <c r="K554" s="138" t="s">
        <v>2661</v>
      </c>
      <c r="M554" s="140">
        <v>1</v>
      </c>
    </row>
    <row r="555" spans="1:13" x14ac:dyDescent="0.25">
      <c r="A555" s="96" t="str">
        <f t="shared" si="42"/>
        <v>37173BH AMMON</v>
      </c>
      <c r="B555" s="141" t="str">
        <f t="shared" si="43"/>
        <v>37173BH</v>
      </c>
      <c r="C555" s="141" t="str">
        <f t="shared" si="44"/>
        <v>AMMON</v>
      </c>
      <c r="D555" s="141" t="str">
        <f t="shared" si="45"/>
        <v>Шляпа</v>
      </c>
      <c r="E555" s="142" t="str">
        <f t="shared" si="46"/>
        <v>Шляпы</v>
      </c>
      <c r="F555" s="133" t="s">
        <v>505</v>
      </c>
      <c r="G555" s="134" t="s">
        <v>504</v>
      </c>
      <c r="H555" s="135" t="s">
        <v>433</v>
      </c>
      <c r="I555" s="136" t="s">
        <v>2661</v>
      </c>
      <c r="J555" s="137">
        <v>2</v>
      </c>
      <c r="K555" s="138" t="s">
        <v>2662</v>
      </c>
      <c r="M555" s="140">
        <v>2</v>
      </c>
    </row>
    <row r="556" spans="1:13" x14ac:dyDescent="0.25">
      <c r="A556" s="96" t="str">
        <f t="shared" si="42"/>
        <v>37173BH AMMON</v>
      </c>
      <c r="B556" s="141" t="str">
        <f t="shared" si="43"/>
        <v>37173BH</v>
      </c>
      <c r="C556" s="141" t="str">
        <f t="shared" si="44"/>
        <v>AMMON</v>
      </c>
      <c r="D556" s="141" t="str">
        <f t="shared" si="45"/>
        <v>Шляпа</v>
      </c>
      <c r="E556" s="142" t="str">
        <f t="shared" si="46"/>
        <v>Шляпы</v>
      </c>
      <c r="F556" s="133" t="s">
        <v>1253</v>
      </c>
      <c r="G556" s="134" t="s">
        <v>504</v>
      </c>
      <c r="H556" s="135" t="s">
        <v>434</v>
      </c>
      <c r="I556" s="136" t="s">
        <v>2661</v>
      </c>
      <c r="J556" s="137">
        <v>5</v>
      </c>
      <c r="K556" s="138" t="s">
        <v>3647</v>
      </c>
      <c r="M556" s="140">
        <v>5</v>
      </c>
    </row>
    <row r="557" spans="1:13" x14ac:dyDescent="0.25">
      <c r="A557" s="96" t="str">
        <f t="shared" si="42"/>
        <v>37176BH HEREFORD</v>
      </c>
      <c r="B557" s="141" t="str">
        <f t="shared" si="43"/>
        <v>37176BH</v>
      </c>
      <c r="C557" s="141" t="str">
        <f t="shared" si="44"/>
        <v>HEREFORD</v>
      </c>
      <c r="D557" s="141" t="str">
        <f t="shared" si="45"/>
        <v>Шляпа</v>
      </c>
      <c r="E557" s="142" t="str">
        <f t="shared" si="46"/>
        <v>Шляпы</v>
      </c>
      <c r="F557" s="133" t="s">
        <v>937</v>
      </c>
      <c r="G557" s="134" t="s">
        <v>936</v>
      </c>
      <c r="H557" s="135" t="s">
        <v>434</v>
      </c>
      <c r="I557" s="136" t="s">
        <v>2665</v>
      </c>
      <c r="J557" s="137">
        <v>2</v>
      </c>
      <c r="K557" s="138" t="s">
        <v>2666</v>
      </c>
      <c r="M557" s="140">
        <v>2</v>
      </c>
    </row>
    <row r="558" spans="1:13" x14ac:dyDescent="0.25">
      <c r="A558" s="96" t="str">
        <f t="shared" si="42"/>
        <v>37178BH CODNER</v>
      </c>
      <c r="B558" s="141" t="str">
        <f t="shared" si="43"/>
        <v>37178BH</v>
      </c>
      <c r="C558" s="141" t="str">
        <f t="shared" si="44"/>
        <v>CODNER</v>
      </c>
      <c r="D558" s="141" t="str">
        <f t="shared" si="45"/>
        <v>Шляпа</v>
      </c>
      <c r="E558" s="142" t="str">
        <f t="shared" si="46"/>
        <v>Шляпы</v>
      </c>
      <c r="F558" s="133" t="s">
        <v>1008</v>
      </c>
      <c r="G558" s="134" t="s">
        <v>1007</v>
      </c>
      <c r="H558" s="135" t="s">
        <v>433</v>
      </c>
      <c r="I558" s="136" t="s">
        <v>2667</v>
      </c>
      <c r="J558" s="137">
        <v>4</v>
      </c>
      <c r="K558" s="138" t="s">
        <v>2668</v>
      </c>
      <c r="M558" s="140">
        <v>4</v>
      </c>
    </row>
    <row r="559" spans="1:13" x14ac:dyDescent="0.25">
      <c r="A559" s="96" t="str">
        <f t="shared" si="42"/>
        <v>37178BH CODNER</v>
      </c>
      <c r="B559" s="141" t="str">
        <f t="shared" si="43"/>
        <v>37178BH</v>
      </c>
      <c r="C559" s="141" t="str">
        <f t="shared" si="44"/>
        <v>CODNER</v>
      </c>
      <c r="D559" s="141" t="str">
        <f t="shared" si="45"/>
        <v>Шляпа</v>
      </c>
      <c r="E559" s="142" t="str">
        <f t="shared" si="46"/>
        <v>Шляпы</v>
      </c>
      <c r="F559" s="133" t="s">
        <v>1009</v>
      </c>
      <c r="G559" s="134" t="s">
        <v>1007</v>
      </c>
      <c r="H559" s="135" t="s">
        <v>434</v>
      </c>
      <c r="I559" s="136" t="s">
        <v>2669</v>
      </c>
      <c r="J559" s="137">
        <v>4</v>
      </c>
      <c r="K559" s="138" t="s">
        <v>3648</v>
      </c>
      <c r="M559" s="140">
        <v>4</v>
      </c>
    </row>
    <row r="560" spans="1:13" x14ac:dyDescent="0.25">
      <c r="A560" s="96" t="str">
        <f t="shared" si="42"/>
        <v>37178BH CODNER</v>
      </c>
      <c r="B560" s="141" t="str">
        <f t="shared" si="43"/>
        <v>37178BH</v>
      </c>
      <c r="C560" s="141" t="str">
        <f t="shared" si="44"/>
        <v>CODNER</v>
      </c>
      <c r="D560" s="141" t="str">
        <f t="shared" si="45"/>
        <v>Шляпа</v>
      </c>
      <c r="E560" s="142" t="str">
        <f t="shared" si="46"/>
        <v>Шляпы</v>
      </c>
      <c r="F560" s="133" t="s">
        <v>1010</v>
      </c>
      <c r="G560" s="134" t="s">
        <v>1007</v>
      </c>
      <c r="H560" s="135" t="s">
        <v>431</v>
      </c>
      <c r="I560" s="136" t="s">
        <v>2667</v>
      </c>
      <c r="J560" s="137">
        <v>1</v>
      </c>
      <c r="K560" s="138" t="s">
        <v>2670</v>
      </c>
      <c r="M560" s="140">
        <v>1</v>
      </c>
    </row>
    <row r="561" spans="1:13" x14ac:dyDescent="0.25">
      <c r="A561" s="96" t="str">
        <f t="shared" si="42"/>
        <v>37179BH RECTOR</v>
      </c>
      <c r="B561" s="141" t="str">
        <f t="shared" si="43"/>
        <v>37179BH</v>
      </c>
      <c r="C561" s="141" t="str">
        <f t="shared" si="44"/>
        <v>RECTOR</v>
      </c>
      <c r="D561" s="141" t="str">
        <f t="shared" si="45"/>
        <v>Шляпа</v>
      </c>
      <c r="E561" s="142" t="str">
        <f t="shared" si="46"/>
        <v>Шляпы</v>
      </c>
      <c r="F561" s="133" t="s">
        <v>978</v>
      </c>
      <c r="G561" s="134" t="s">
        <v>979</v>
      </c>
      <c r="H561" s="135" t="s">
        <v>434</v>
      </c>
      <c r="I561" s="136" t="s">
        <v>2671</v>
      </c>
      <c r="J561" s="137">
        <v>1</v>
      </c>
      <c r="K561" s="138" t="s">
        <v>2671</v>
      </c>
      <c r="M561" s="140">
        <v>1</v>
      </c>
    </row>
    <row r="562" spans="1:13" x14ac:dyDescent="0.25">
      <c r="A562" s="96" t="str">
        <f t="shared" si="42"/>
        <v>37180BH STEDMAN</v>
      </c>
      <c r="B562" s="141" t="str">
        <f t="shared" si="43"/>
        <v>37180BH</v>
      </c>
      <c r="C562" s="141" t="str">
        <f t="shared" si="44"/>
        <v>STEDMAN</v>
      </c>
      <c r="D562" s="141" t="str">
        <f t="shared" si="45"/>
        <v>Шляпа</v>
      </c>
      <c r="E562" s="142" t="str">
        <f t="shared" si="46"/>
        <v>Шляпы</v>
      </c>
      <c r="F562" s="133" t="s">
        <v>3649</v>
      </c>
      <c r="G562" s="134" t="s">
        <v>3650</v>
      </c>
      <c r="H562" s="135" t="s">
        <v>434</v>
      </c>
      <c r="I562" s="136" t="s">
        <v>3651</v>
      </c>
      <c r="J562" s="137">
        <v>1</v>
      </c>
      <c r="K562" s="138" t="s">
        <v>3651</v>
      </c>
      <c r="M562" s="140">
        <v>1</v>
      </c>
    </row>
    <row r="563" spans="1:13" x14ac:dyDescent="0.25">
      <c r="A563" s="96" t="str">
        <f t="shared" si="42"/>
        <v>37180BH Stedman</v>
      </c>
      <c r="B563" s="141" t="str">
        <f t="shared" si="43"/>
        <v>37180BH</v>
      </c>
      <c r="C563" s="141" t="str">
        <f t="shared" si="44"/>
        <v>Stedman</v>
      </c>
      <c r="D563" s="141" t="str">
        <f t="shared" si="45"/>
        <v>Шляпа</v>
      </c>
      <c r="E563" s="142" t="str">
        <f t="shared" si="46"/>
        <v>Шляпы</v>
      </c>
      <c r="F563" s="133" t="s">
        <v>2672</v>
      </c>
      <c r="G563" s="134" t="s">
        <v>2673</v>
      </c>
      <c r="H563" s="135" t="s">
        <v>433</v>
      </c>
      <c r="I563" s="136" t="s">
        <v>2674</v>
      </c>
      <c r="J563" s="137">
        <v>1</v>
      </c>
      <c r="K563" s="138" t="s">
        <v>2674</v>
      </c>
      <c r="M563" s="140">
        <v>1</v>
      </c>
    </row>
    <row r="564" spans="1:13" x14ac:dyDescent="0.25">
      <c r="A564" s="96" t="str">
        <f t="shared" si="42"/>
        <v>37180BH STEDMAN</v>
      </c>
      <c r="B564" s="141" t="str">
        <f t="shared" si="43"/>
        <v>37180BH</v>
      </c>
      <c r="C564" s="141" t="str">
        <f t="shared" si="44"/>
        <v>STEDMAN</v>
      </c>
      <c r="D564" s="141" t="str">
        <f t="shared" si="45"/>
        <v>Шляпа</v>
      </c>
      <c r="E564" s="142" t="str">
        <f t="shared" si="46"/>
        <v>Шляпы</v>
      </c>
      <c r="F564" s="133" t="s">
        <v>1765</v>
      </c>
      <c r="G564" s="134" t="s">
        <v>1764</v>
      </c>
      <c r="H564" s="135" t="s">
        <v>434</v>
      </c>
      <c r="I564" s="136" t="s">
        <v>2675</v>
      </c>
      <c r="J564" s="137">
        <v>2</v>
      </c>
      <c r="K564" s="138" t="s">
        <v>2676</v>
      </c>
      <c r="M564" s="140">
        <v>2</v>
      </c>
    </row>
    <row r="565" spans="1:13" x14ac:dyDescent="0.25">
      <c r="A565" s="96" t="str">
        <f t="shared" si="42"/>
        <v>37180BH STEDMAN</v>
      </c>
      <c r="B565" s="141" t="str">
        <f t="shared" si="43"/>
        <v>37180BH</v>
      </c>
      <c r="C565" s="141" t="str">
        <f t="shared" si="44"/>
        <v>STEDMAN</v>
      </c>
      <c r="D565" s="141" t="str">
        <f t="shared" si="45"/>
        <v>Шляпа</v>
      </c>
      <c r="E565" s="142" t="str">
        <f t="shared" si="46"/>
        <v>Шляпы</v>
      </c>
      <c r="F565" s="133" t="s">
        <v>1766</v>
      </c>
      <c r="G565" s="134" t="s">
        <v>1764</v>
      </c>
      <c r="H565" s="135" t="s">
        <v>431</v>
      </c>
      <c r="I565" s="136" t="s">
        <v>2675</v>
      </c>
      <c r="J565" s="137">
        <v>2</v>
      </c>
      <c r="K565" s="138" t="s">
        <v>2676</v>
      </c>
      <c r="M565" s="140">
        <v>2</v>
      </c>
    </row>
    <row r="566" spans="1:13" x14ac:dyDescent="0.25">
      <c r="A566" s="96" t="str">
        <f t="shared" si="42"/>
        <v>37180BH STEDMAN</v>
      </c>
      <c r="B566" s="141" t="str">
        <f t="shared" si="43"/>
        <v>37180BH</v>
      </c>
      <c r="C566" s="141" t="str">
        <f t="shared" si="44"/>
        <v>STEDMAN</v>
      </c>
      <c r="D566" s="141" t="str">
        <f t="shared" si="45"/>
        <v>Шляпа</v>
      </c>
      <c r="E566" s="142" t="str">
        <f t="shared" si="46"/>
        <v>Шляпы</v>
      </c>
      <c r="F566" s="133" t="s">
        <v>1767</v>
      </c>
      <c r="G566" s="134" t="s">
        <v>1012</v>
      </c>
      <c r="H566" s="135" t="s">
        <v>433</v>
      </c>
      <c r="I566" s="136" t="s">
        <v>2677</v>
      </c>
      <c r="J566" s="137">
        <v>2</v>
      </c>
      <c r="K566" s="138" t="s">
        <v>2678</v>
      </c>
      <c r="M566" s="140">
        <v>2</v>
      </c>
    </row>
    <row r="567" spans="1:13" x14ac:dyDescent="0.25">
      <c r="A567" s="96" t="str">
        <f t="shared" si="42"/>
        <v>37180BH STEDMAN</v>
      </c>
      <c r="B567" s="141" t="str">
        <f t="shared" si="43"/>
        <v>37180BH</v>
      </c>
      <c r="C567" s="141" t="str">
        <f t="shared" si="44"/>
        <v>STEDMAN</v>
      </c>
      <c r="D567" s="141" t="str">
        <f t="shared" si="45"/>
        <v>Шляпа</v>
      </c>
      <c r="E567" s="142" t="str">
        <f t="shared" si="46"/>
        <v>Шляпы</v>
      </c>
      <c r="F567" s="133" t="s">
        <v>1011</v>
      </c>
      <c r="G567" s="134" t="s">
        <v>1012</v>
      </c>
      <c r="H567" s="135" t="s">
        <v>434</v>
      </c>
      <c r="I567" s="136" t="s">
        <v>2675</v>
      </c>
      <c r="J567" s="137">
        <v>3</v>
      </c>
      <c r="K567" s="138" t="s">
        <v>3652</v>
      </c>
      <c r="M567" s="140">
        <v>3</v>
      </c>
    </row>
    <row r="568" spans="1:13" x14ac:dyDescent="0.25">
      <c r="A568" s="96" t="str">
        <f t="shared" si="42"/>
        <v>37183BH CLARKSON</v>
      </c>
      <c r="B568" s="141" t="str">
        <f t="shared" si="43"/>
        <v>37183BH</v>
      </c>
      <c r="C568" s="141" t="str">
        <f t="shared" si="44"/>
        <v>CLARKSON</v>
      </c>
      <c r="D568" s="141" t="str">
        <f t="shared" si="45"/>
        <v>Шляпа</v>
      </c>
      <c r="E568" s="142" t="str">
        <f t="shared" si="46"/>
        <v>Шляпы</v>
      </c>
      <c r="F568" s="133" t="s">
        <v>2679</v>
      </c>
      <c r="G568" s="134" t="s">
        <v>2680</v>
      </c>
      <c r="H568" s="135" t="s">
        <v>433</v>
      </c>
      <c r="I568" s="136" t="s">
        <v>2681</v>
      </c>
      <c r="J568" s="137">
        <v>1</v>
      </c>
      <c r="K568" s="138" t="s">
        <v>2681</v>
      </c>
      <c r="M568" s="140">
        <v>1</v>
      </c>
    </row>
    <row r="569" spans="1:13" x14ac:dyDescent="0.25">
      <c r="A569" s="96" t="str">
        <f t="shared" si="42"/>
        <v>37183BH CLARKSON</v>
      </c>
      <c r="B569" s="141" t="str">
        <f t="shared" si="43"/>
        <v>37183BH</v>
      </c>
      <c r="C569" s="141" t="str">
        <f t="shared" si="44"/>
        <v>CLARKSON</v>
      </c>
      <c r="D569" s="141" t="str">
        <f t="shared" si="45"/>
        <v>Шляпа</v>
      </c>
      <c r="E569" s="142" t="str">
        <f t="shared" si="46"/>
        <v>Шляпы</v>
      </c>
      <c r="F569" s="133" t="s">
        <v>1397</v>
      </c>
      <c r="G569" s="134" t="s">
        <v>1396</v>
      </c>
      <c r="H569" s="135" t="s">
        <v>431</v>
      </c>
      <c r="I569" s="136" t="s">
        <v>2681</v>
      </c>
      <c r="J569" s="137">
        <v>2</v>
      </c>
      <c r="K569" s="138" t="s">
        <v>2682</v>
      </c>
      <c r="M569" s="140">
        <v>2</v>
      </c>
    </row>
    <row r="570" spans="1:13" x14ac:dyDescent="0.25">
      <c r="A570" s="96" t="str">
        <f t="shared" si="42"/>
        <v>37184BH ABBOTT</v>
      </c>
      <c r="B570" s="141" t="str">
        <f t="shared" si="43"/>
        <v>37184BH</v>
      </c>
      <c r="C570" s="141" t="str">
        <f t="shared" si="44"/>
        <v>ABBOTT</v>
      </c>
      <c r="D570" s="141" t="str">
        <f t="shared" si="45"/>
        <v>Шляпа</v>
      </c>
      <c r="E570" s="142" t="str">
        <f t="shared" si="46"/>
        <v>Шляпы</v>
      </c>
      <c r="F570" s="133" t="s">
        <v>1402</v>
      </c>
      <c r="G570" s="134" t="s">
        <v>1403</v>
      </c>
      <c r="H570" s="135" t="s">
        <v>433</v>
      </c>
      <c r="I570" s="136" t="s">
        <v>2683</v>
      </c>
      <c r="J570" s="137">
        <v>1</v>
      </c>
      <c r="K570" s="138" t="s">
        <v>2683</v>
      </c>
      <c r="M570" s="140">
        <v>1</v>
      </c>
    </row>
    <row r="571" spans="1:13" x14ac:dyDescent="0.25">
      <c r="A571" s="96" t="str">
        <f t="shared" si="42"/>
        <v>37184BH ABBOTT</v>
      </c>
      <c r="B571" s="141" t="str">
        <f t="shared" si="43"/>
        <v>37184BH</v>
      </c>
      <c r="C571" s="141" t="str">
        <f t="shared" si="44"/>
        <v>ABBOTT</v>
      </c>
      <c r="D571" s="141" t="str">
        <f t="shared" si="45"/>
        <v>Шляпа</v>
      </c>
      <c r="E571" s="142" t="str">
        <f t="shared" si="46"/>
        <v>Шляпы</v>
      </c>
      <c r="F571" s="133" t="s">
        <v>1398</v>
      </c>
      <c r="G571" s="134" t="s">
        <v>1399</v>
      </c>
      <c r="H571" s="135" t="s">
        <v>433</v>
      </c>
      <c r="I571" s="136" t="s">
        <v>2684</v>
      </c>
      <c r="J571" s="137">
        <v>2</v>
      </c>
      <c r="K571" s="138" t="s">
        <v>2685</v>
      </c>
      <c r="M571" s="140">
        <v>2</v>
      </c>
    </row>
    <row r="572" spans="1:13" x14ac:dyDescent="0.25">
      <c r="A572" s="96" t="str">
        <f t="shared" si="42"/>
        <v>37184BH ABBOTT</v>
      </c>
      <c r="B572" s="141" t="str">
        <f t="shared" si="43"/>
        <v>37184BH</v>
      </c>
      <c r="C572" s="141" t="str">
        <f t="shared" si="44"/>
        <v>ABBOTT</v>
      </c>
      <c r="D572" s="141" t="str">
        <f t="shared" si="45"/>
        <v>Шляпа</v>
      </c>
      <c r="E572" s="142" t="str">
        <f t="shared" si="46"/>
        <v>Шляпы</v>
      </c>
      <c r="F572" s="133" t="s">
        <v>1400</v>
      </c>
      <c r="G572" s="134" t="s">
        <v>1399</v>
      </c>
      <c r="H572" s="135" t="s">
        <v>434</v>
      </c>
      <c r="I572" s="136" t="s">
        <v>2684</v>
      </c>
      <c r="J572" s="137">
        <v>1</v>
      </c>
      <c r="K572" s="138" t="s">
        <v>2684</v>
      </c>
      <c r="M572" s="140">
        <v>1</v>
      </c>
    </row>
    <row r="573" spans="1:13" x14ac:dyDescent="0.25">
      <c r="A573" s="96" t="str">
        <f t="shared" si="42"/>
        <v>37184BH ABBOTT</v>
      </c>
      <c r="B573" s="141" t="str">
        <f t="shared" si="43"/>
        <v>37184BH</v>
      </c>
      <c r="C573" s="141" t="str">
        <f t="shared" si="44"/>
        <v>ABBOTT</v>
      </c>
      <c r="D573" s="141" t="str">
        <f t="shared" si="45"/>
        <v>Шляпа</v>
      </c>
      <c r="E573" s="142" t="str">
        <f t="shared" si="46"/>
        <v>Шляпы</v>
      </c>
      <c r="F573" s="133" t="s">
        <v>1401</v>
      </c>
      <c r="G573" s="134" t="s">
        <v>1399</v>
      </c>
      <c r="H573" s="135" t="s">
        <v>431</v>
      </c>
      <c r="I573" s="136" t="s">
        <v>2684</v>
      </c>
      <c r="J573" s="137">
        <v>3</v>
      </c>
      <c r="K573" s="138" t="s">
        <v>2686</v>
      </c>
      <c r="M573" s="140">
        <v>3</v>
      </c>
    </row>
    <row r="574" spans="1:13" x14ac:dyDescent="0.25">
      <c r="A574" s="96" t="str">
        <f t="shared" si="42"/>
        <v>37184BH ABBOTT</v>
      </c>
      <c r="B574" s="141" t="str">
        <f t="shared" si="43"/>
        <v>37184BH</v>
      </c>
      <c r="C574" s="141" t="str">
        <f t="shared" si="44"/>
        <v>ABBOTT</v>
      </c>
      <c r="D574" s="141" t="str">
        <f t="shared" si="45"/>
        <v>Шляпа</v>
      </c>
      <c r="E574" s="142" t="str">
        <f t="shared" si="46"/>
        <v>Шляпы</v>
      </c>
      <c r="F574" s="133" t="s">
        <v>1404</v>
      </c>
      <c r="G574" s="134" t="s">
        <v>1405</v>
      </c>
      <c r="H574" s="135" t="s">
        <v>433</v>
      </c>
      <c r="I574" s="136" t="s">
        <v>2684</v>
      </c>
      <c r="J574" s="137">
        <v>1</v>
      </c>
      <c r="K574" s="138" t="s">
        <v>2684</v>
      </c>
      <c r="M574" s="140">
        <v>1</v>
      </c>
    </row>
    <row r="575" spans="1:13" x14ac:dyDescent="0.25">
      <c r="A575" s="96" t="str">
        <f t="shared" si="42"/>
        <v>37184BH ABBOTT</v>
      </c>
      <c r="B575" s="141" t="str">
        <f t="shared" si="43"/>
        <v>37184BH</v>
      </c>
      <c r="C575" s="141" t="str">
        <f t="shared" si="44"/>
        <v>ABBOTT</v>
      </c>
      <c r="D575" s="141" t="str">
        <f t="shared" si="45"/>
        <v>Шляпа</v>
      </c>
      <c r="E575" s="142" t="str">
        <f t="shared" si="46"/>
        <v>Шляпы</v>
      </c>
      <c r="F575" s="133" t="s">
        <v>1406</v>
      </c>
      <c r="G575" s="134" t="s">
        <v>1405</v>
      </c>
      <c r="H575" s="135" t="s">
        <v>434</v>
      </c>
      <c r="I575" s="136" t="s">
        <v>2684</v>
      </c>
      <c r="J575" s="137">
        <v>5</v>
      </c>
      <c r="K575" s="138" t="s">
        <v>3653</v>
      </c>
      <c r="M575" s="140">
        <v>5</v>
      </c>
    </row>
    <row r="576" spans="1:13" x14ac:dyDescent="0.25">
      <c r="A576" s="96" t="str">
        <f t="shared" si="42"/>
        <v>37184BH ABBOTT</v>
      </c>
      <c r="B576" s="141" t="str">
        <f t="shared" si="43"/>
        <v>37184BH</v>
      </c>
      <c r="C576" s="141" t="str">
        <f t="shared" si="44"/>
        <v>ABBOTT</v>
      </c>
      <c r="D576" s="141" t="str">
        <f t="shared" si="45"/>
        <v>Шляпа</v>
      </c>
      <c r="E576" s="142" t="str">
        <f t="shared" si="46"/>
        <v>Шляпы</v>
      </c>
      <c r="F576" s="133" t="s">
        <v>1407</v>
      </c>
      <c r="G576" s="134" t="s">
        <v>1405</v>
      </c>
      <c r="H576" s="135" t="s">
        <v>431</v>
      </c>
      <c r="I576" s="136" t="s">
        <v>2684</v>
      </c>
      <c r="J576" s="137">
        <v>1</v>
      </c>
      <c r="K576" s="138" t="s">
        <v>2684</v>
      </c>
      <c r="M576" s="140">
        <v>1</v>
      </c>
    </row>
    <row r="577" spans="1:13" x14ac:dyDescent="0.25">
      <c r="A577" s="96" t="str">
        <f t="shared" si="42"/>
        <v>37185BH ELLETT</v>
      </c>
      <c r="B577" s="141" t="str">
        <f t="shared" si="43"/>
        <v>37185BH</v>
      </c>
      <c r="C577" s="141" t="str">
        <f t="shared" si="44"/>
        <v>ELLETT</v>
      </c>
      <c r="D577" s="141" t="str">
        <f t="shared" si="45"/>
        <v>Шляпа</v>
      </c>
      <c r="E577" s="142" t="str">
        <f t="shared" si="46"/>
        <v>Шляпы</v>
      </c>
      <c r="F577" s="133" t="s">
        <v>3654</v>
      </c>
      <c r="G577" s="134" t="s">
        <v>3655</v>
      </c>
      <c r="H577" s="135" t="s">
        <v>433</v>
      </c>
      <c r="I577" s="136" t="s">
        <v>3656</v>
      </c>
      <c r="J577" s="137">
        <v>1</v>
      </c>
      <c r="K577" s="138" t="s">
        <v>3656</v>
      </c>
      <c r="M577" s="140">
        <v>1</v>
      </c>
    </row>
    <row r="578" spans="1:13" x14ac:dyDescent="0.25">
      <c r="A578" s="96" t="str">
        <f t="shared" si="42"/>
        <v>37185BH ELLETT</v>
      </c>
      <c r="B578" s="141" t="str">
        <f t="shared" si="43"/>
        <v>37185BH</v>
      </c>
      <c r="C578" s="141" t="str">
        <f t="shared" si="44"/>
        <v>ELLETT</v>
      </c>
      <c r="D578" s="141" t="str">
        <f t="shared" si="45"/>
        <v>Шляпа</v>
      </c>
      <c r="E578" s="142" t="str">
        <f t="shared" si="46"/>
        <v>Шляпы</v>
      </c>
      <c r="F578" s="133" t="s">
        <v>2687</v>
      </c>
      <c r="G578" s="134" t="s">
        <v>2688</v>
      </c>
      <c r="H578" s="135" t="s">
        <v>433</v>
      </c>
      <c r="I578" s="136" t="s">
        <v>2689</v>
      </c>
      <c r="J578" s="137">
        <v>1</v>
      </c>
      <c r="K578" s="138" t="s">
        <v>2689</v>
      </c>
      <c r="M578" s="140">
        <v>1</v>
      </c>
    </row>
    <row r="579" spans="1:13" x14ac:dyDescent="0.25">
      <c r="A579" s="96" t="str">
        <f t="shared" ref="A579:A642" si="47">B579&amp;" "&amp;C579</f>
        <v>37185BH ELLETT</v>
      </c>
      <c r="B579" s="141" t="str">
        <f t="shared" ref="B579:B642" si="48">_xlfn.LET(_xlpm.START,FIND("арт. ",G579)+5,_xlpm.END,FIND(" ",G579,_xlpm.START),_xlpm.Result,TRIM(MID(G579,_xlpm.START,_xlpm.END-_xlpm.START)),IFERROR(VALUE(_xlpm.Result),_xlpm.Result))</f>
        <v>37185BH</v>
      </c>
      <c r="C579" s="141" t="str">
        <f t="shared" ref="C579:C642" si="49">_xlfn.LET(_xlpm.START,FIND("арт. ",G579)+13,_xlpm.END,FIND("(",G579),TRIM(MID(G579,_xlpm.START,_xlpm.END-_xlpm.START)))</f>
        <v>ELLETT</v>
      </c>
      <c r="D579" s="141" t="str">
        <f t="shared" ref="D579:D642" si="50">_xlfn.LET(_xlpm.START,1,_xlpm.END,FIND(MID($R$1,1,1),G579),TRIM(MID(G579,_xlpm.START,_xlpm.END-_xlpm.START)))</f>
        <v>Шляпа</v>
      </c>
      <c r="E579" s="142" t="str">
        <f t="shared" ref="E579:E642" si="51">VLOOKUP(D579,N:O,2,0)</f>
        <v>Шляпы</v>
      </c>
      <c r="F579" s="133" t="s">
        <v>2691</v>
      </c>
      <c r="G579" s="134" t="s">
        <v>2688</v>
      </c>
      <c r="H579" s="135" t="s">
        <v>434</v>
      </c>
      <c r="I579" s="136" t="s">
        <v>2689</v>
      </c>
      <c r="J579" s="137">
        <v>3</v>
      </c>
      <c r="K579" s="138" t="s">
        <v>2692</v>
      </c>
      <c r="M579" s="140">
        <v>3</v>
      </c>
    </row>
    <row r="580" spans="1:13" x14ac:dyDescent="0.25">
      <c r="A580" s="96" t="str">
        <f t="shared" si="47"/>
        <v>37185BH ELLETT</v>
      </c>
      <c r="B580" s="141" t="str">
        <f t="shared" si="48"/>
        <v>37185BH</v>
      </c>
      <c r="C580" s="141" t="str">
        <f t="shared" si="49"/>
        <v>ELLETT</v>
      </c>
      <c r="D580" s="141" t="str">
        <f t="shared" si="50"/>
        <v>Шляпа</v>
      </c>
      <c r="E580" s="142" t="str">
        <f t="shared" si="51"/>
        <v>Шляпы</v>
      </c>
      <c r="F580" s="133" t="s">
        <v>2693</v>
      </c>
      <c r="G580" s="134" t="s">
        <v>2688</v>
      </c>
      <c r="H580" s="135" t="s">
        <v>431</v>
      </c>
      <c r="I580" s="136" t="s">
        <v>2689</v>
      </c>
      <c r="J580" s="137">
        <v>2</v>
      </c>
      <c r="K580" s="138" t="s">
        <v>2690</v>
      </c>
      <c r="M580" s="140">
        <v>2</v>
      </c>
    </row>
    <row r="581" spans="1:13" x14ac:dyDescent="0.25">
      <c r="A581" s="96" t="str">
        <f t="shared" si="47"/>
        <v>37185BH ELLETT</v>
      </c>
      <c r="B581" s="141" t="str">
        <f t="shared" si="48"/>
        <v>37185BH</v>
      </c>
      <c r="C581" s="141" t="str">
        <f t="shared" si="49"/>
        <v>ELLETT</v>
      </c>
      <c r="D581" s="141" t="str">
        <f t="shared" si="50"/>
        <v>Шляпа</v>
      </c>
      <c r="E581" s="142" t="str">
        <f t="shared" si="51"/>
        <v>Шляпы</v>
      </c>
      <c r="F581" s="133" t="s">
        <v>1830</v>
      </c>
      <c r="G581" s="134" t="s">
        <v>1831</v>
      </c>
      <c r="H581" s="135" t="s">
        <v>433</v>
      </c>
      <c r="I581" s="136" t="s">
        <v>2694</v>
      </c>
      <c r="J581" s="137">
        <v>1</v>
      </c>
      <c r="K581" s="138" t="s">
        <v>2694</v>
      </c>
      <c r="M581" s="140">
        <v>1</v>
      </c>
    </row>
    <row r="582" spans="1:13" x14ac:dyDescent="0.25">
      <c r="A582" s="96" t="str">
        <f t="shared" si="47"/>
        <v>37186BH ERNEST</v>
      </c>
      <c r="B582" s="141" t="str">
        <f t="shared" si="48"/>
        <v>37186BH</v>
      </c>
      <c r="C582" s="141" t="str">
        <f t="shared" si="49"/>
        <v>ERNEST</v>
      </c>
      <c r="D582" s="141" t="str">
        <f t="shared" si="50"/>
        <v>Шляпа</v>
      </c>
      <c r="E582" s="142" t="str">
        <f t="shared" si="51"/>
        <v>Шляпы</v>
      </c>
      <c r="F582" s="133" t="s">
        <v>2695</v>
      </c>
      <c r="G582" s="134" t="s">
        <v>2696</v>
      </c>
      <c r="H582" s="135" t="s">
        <v>433</v>
      </c>
      <c r="I582" s="136" t="s">
        <v>2697</v>
      </c>
      <c r="J582" s="137">
        <v>1</v>
      </c>
      <c r="K582" s="138" t="s">
        <v>2697</v>
      </c>
      <c r="M582" s="140">
        <v>1</v>
      </c>
    </row>
    <row r="583" spans="1:13" x14ac:dyDescent="0.25">
      <c r="A583" s="96" t="str">
        <f t="shared" si="47"/>
        <v>37186BH ERNEST</v>
      </c>
      <c r="B583" s="141" t="str">
        <f t="shared" si="48"/>
        <v>37186BH</v>
      </c>
      <c r="C583" s="141" t="str">
        <f t="shared" si="49"/>
        <v>ERNEST</v>
      </c>
      <c r="D583" s="141" t="str">
        <f t="shared" si="50"/>
        <v>Шляпа</v>
      </c>
      <c r="E583" s="142" t="str">
        <f t="shared" si="51"/>
        <v>Шляпы</v>
      </c>
      <c r="F583" s="133" t="s">
        <v>2698</v>
      </c>
      <c r="G583" s="134" t="s">
        <v>2696</v>
      </c>
      <c r="H583" s="135" t="s">
        <v>434</v>
      </c>
      <c r="I583" s="136" t="s">
        <v>2697</v>
      </c>
      <c r="J583" s="137">
        <v>2</v>
      </c>
      <c r="K583" s="138" t="s">
        <v>2699</v>
      </c>
      <c r="M583" s="140">
        <v>2</v>
      </c>
    </row>
    <row r="584" spans="1:13" x14ac:dyDescent="0.25">
      <c r="A584" s="96" t="str">
        <f t="shared" si="47"/>
        <v>37186BH ERNEST</v>
      </c>
      <c r="B584" s="141" t="str">
        <f t="shared" si="48"/>
        <v>37186BH</v>
      </c>
      <c r="C584" s="141" t="str">
        <f t="shared" si="49"/>
        <v>ERNEST</v>
      </c>
      <c r="D584" s="141" t="str">
        <f t="shared" si="50"/>
        <v>Шляпа</v>
      </c>
      <c r="E584" s="142" t="str">
        <f t="shared" si="51"/>
        <v>Шляпы</v>
      </c>
      <c r="F584" s="133" t="s">
        <v>2700</v>
      </c>
      <c r="G584" s="134" t="s">
        <v>2696</v>
      </c>
      <c r="H584" s="135" t="s">
        <v>431</v>
      </c>
      <c r="I584" s="136" t="s">
        <v>2697</v>
      </c>
      <c r="J584" s="137">
        <v>1</v>
      </c>
      <c r="K584" s="138" t="s">
        <v>2697</v>
      </c>
      <c r="M584" s="140">
        <v>1</v>
      </c>
    </row>
    <row r="585" spans="1:13" x14ac:dyDescent="0.25">
      <c r="A585" s="96" t="str">
        <f t="shared" si="47"/>
        <v>37186BH ERNEST</v>
      </c>
      <c r="B585" s="141" t="str">
        <f t="shared" si="48"/>
        <v>37186BH</v>
      </c>
      <c r="C585" s="141" t="str">
        <f t="shared" si="49"/>
        <v>ERNEST</v>
      </c>
      <c r="D585" s="141" t="str">
        <f t="shared" si="50"/>
        <v>Шляпа</v>
      </c>
      <c r="E585" s="142" t="str">
        <f t="shared" si="51"/>
        <v>Шляпы</v>
      </c>
      <c r="F585" s="133" t="s">
        <v>3657</v>
      </c>
      <c r="G585" s="134" t="s">
        <v>3658</v>
      </c>
      <c r="H585" s="135" t="s">
        <v>434</v>
      </c>
      <c r="I585" s="136" t="s">
        <v>3659</v>
      </c>
      <c r="J585" s="137">
        <v>1</v>
      </c>
      <c r="K585" s="138" t="s">
        <v>3660</v>
      </c>
      <c r="M585" s="140">
        <v>1</v>
      </c>
    </row>
    <row r="586" spans="1:13" x14ac:dyDescent="0.25">
      <c r="A586" s="96" t="str">
        <f t="shared" si="47"/>
        <v>37188BH COLBY</v>
      </c>
      <c r="B586" s="141" t="str">
        <f t="shared" si="48"/>
        <v>37188BH</v>
      </c>
      <c r="C586" s="141" t="str">
        <f t="shared" si="49"/>
        <v>COLBY</v>
      </c>
      <c r="D586" s="141" t="str">
        <f t="shared" si="50"/>
        <v>Шляпа</v>
      </c>
      <c r="E586" s="142" t="str">
        <f t="shared" si="51"/>
        <v>Шляпы</v>
      </c>
      <c r="F586" s="133" t="s">
        <v>2701</v>
      </c>
      <c r="G586" s="134" t="s">
        <v>2702</v>
      </c>
      <c r="H586" s="135" t="s">
        <v>433</v>
      </c>
      <c r="I586" s="136" t="s">
        <v>2703</v>
      </c>
      <c r="J586" s="137">
        <v>2</v>
      </c>
      <c r="K586" s="138" t="s">
        <v>2704</v>
      </c>
      <c r="M586" s="140">
        <v>2</v>
      </c>
    </row>
    <row r="587" spans="1:13" x14ac:dyDescent="0.25">
      <c r="A587" s="96" t="str">
        <f t="shared" si="47"/>
        <v>37188BH COLBY</v>
      </c>
      <c r="B587" s="141" t="str">
        <f t="shared" si="48"/>
        <v>37188BH</v>
      </c>
      <c r="C587" s="141" t="str">
        <f t="shared" si="49"/>
        <v>COLBY</v>
      </c>
      <c r="D587" s="141" t="str">
        <f t="shared" si="50"/>
        <v>Шляпа</v>
      </c>
      <c r="E587" s="142" t="str">
        <f t="shared" si="51"/>
        <v>Шляпы</v>
      </c>
      <c r="F587" s="133" t="s">
        <v>2705</v>
      </c>
      <c r="G587" s="134" t="s">
        <v>2702</v>
      </c>
      <c r="H587" s="135" t="s">
        <v>434</v>
      </c>
      <c r="I587" s="136" t="s">
        <v>2706</v>
      </c>
      <c r="J587" s="137">
        <v>2</v>
      </c>
      <c r="K587" s="138" t="s">
        <v>2707</v>
      </c>
      <c r="M587" s="140">
        <v>2</v>
      </c>
    </row>
    <row r="588" spans="1:13" x14ac:dyDescent="0.25">
      <c r="A588" s="96" t="str">
        <f t="shared" si="47"/>
        <v>37188BH COLBY</v>
      </c>
      <c r="B588" s="141" t="str">
        <f t="shared" si="48"/>
        <v>37188BH</v>
      </c>
      <c r="C588" s="141" t="str">
        <f t="shared" si="49"/>
        <v>COLBY</v>
      </c>
      <c r="D588" s="141" t="str">
        <f t="shared" si="50"/>
        <v>Шляпа</v>
      </c>
      <c r="E588" s="142" t="str">
        <f t="shared" si="51"/>
        <v>Шляпы</v>
      </c>
      <c r="F588" s="133" t="s">
        <v>2708</v>
      </c>
      <c r="G588" s="134" t="s">
        <v>2702</v>
      </c>
      <c r="H588" s="135" t="s">
        <v>431</v>
      </c>
      <c r="I588" s="136" t="s">
        <v>2709</v>
      </c>
      <c r="J588" s="137">
        <v>1</v>
      </c>
      <c r="K588" s="138" t="s">
        <v>2709</v>
      </c>
      <c r="M588" s="140">
        <v>1</v>
      </c>
    </row>
    <row r="589" spans="1:13" x14ac:dyDescent="0.25">
      <c r="A589" s="96" t="str">
        <f t="shared" si="47"/>
        <v>37188BH COLBY</v>
      </c>
      <c r="B589" s="141" t="str">
        <f t="shared" si="48"/>
        <v>37188BH</v>
      </c>
      <c r="C589" s="141" t="str">
        <f t="shared" si="49"/>
        <v>COLBY</v>
      </c>
      <c r="D589" s="141" t="str">
        <f t="shared" si="50"/>
        <v>Шляпа</v>
      </c>
      <c r="E589" s="142" t="str">
        <f t="shared" si="51"/>
        <v>Шляпы</v>
      </c>
      <c r="F589" s="133" t="s">
        <v>3661</v>
      </c>
      <c r="G589" s="134" t="s">
        <v>3662</v>
      </c>
      <c r="H589" s="135" t="s">
        <v>433</v>
      </c>
      <c r="I589" s="136" t="s">
        <v>3663</v>
      </c>
      <c r="J589" s="137">
        <v>1</v>
      </c>
      <c r="K589" s="138" t="s">
        <v>3663</v>
      </c>
      <c r="M589" s="140">
        <v>1</v>
      </c>
    </row>
    <row r="590" spans="1:13" x14ac:dyDescent="0.25">
      <c r="A590" s="96" t="str">
        <f t="shared" si="47"/>
        <v>37189BH GODWIN</v>
      </c>
      <c r="B590" s="141" t="str">
        <f t="shared" si="48"/>
        <v>37189BH</v>
      </c>
      <c r="C590" s="141" t="str">
        <f t="shared" si="49"/>
        <v>GODWIN</v>
      </c>
      <c r="D590" s="141" t="str">
        <f t="shared" si="50"/>
        <v>Шляпа</v>
      </c>
      <c r="E590" s="142" t="str">
        <f t="shared" si="51"/>
        <v>Шляпы</v>
      </c>
      <c r="F590" s="133" t="s">
        <v>3664</v>
      </c>
      <c r="G590" s="134" t="s">
        <v>3665</v>
      </c>
      <c r="H590" s="135" t="s">
        <v>434</v>
      </c>
      <c r="I590" s="136" t="s">
        <v>3666</v>
      </c>
      <c r="J590" s="137">
        <v>1</v>
      </c>
      <c r="K590" s="138" t="s">
        <v>3666</v>
      </c>
      <c r="M590" s="140">
        <v>1</v>
      </c>
    </row>
    <row r="591" spans="1:13" x14ac:dyDescent="0.25">
      <c r="A591" s="96" t="str">
        <f t="shared" si="47"/>
        <v>37189BH GODWIN</v>
      </c>
      <c r="B591" s="141" t="str">
        <f t="shared" si="48"/>
        <v>37189BH</v>
      </c>
      <c r="C591" s="141" t="str">
        <f t="shared" si="49"/>
        <v>GODWIN</v>
      </c>
      <c r="D591" s="141" t="str">
        <f t="shared" si="50"/>
        <v>Шляпа</v>
      </c>
      <c r="E591" s="142" t="str">
        <f t="shared" si="51"/>
        <v>Шляпы</v>
      </c>
      <c r="F591" s="133" t="s">
        <v>2710</v>
      </c>
      <c r="G591" s="134" t="s">
        <v>2711</v>
      </c>
      <c r="H591" s="135" t="s">
        <v>434</v>
      </c>
      <c r="I591" s="136" t="s">
        <v>2712</v>
      </c>
      <c r="J591" s="137">
        <v>1</v>
      </c>
      <c r="K591" s="138" t="s">
        <v>2713</v>
      </c>
      <c r="M591" s="140">
        <v>1</v>
      </c>
    </row>
    <row r="592" spans="1:13" x14ac:dyDescent="0.25">
      <c r="A592" s="96" t="str">
        <f t="shared" si="47"/>
        <v>37190BH TREVEL</v>
      </c>
      <c r="B592" s="141" t="str">
        <f t="shared" si="48"/>
        <v>37190BH</v>
      </c>
      <c r="C592" s="141" t="str">
        <f t="shared" si="49"/>
        <v>TREVEL</v>
      </c>
      <c r="D592" s="141" t="str">
        <f t="shared" si="50"/>
        <v>Шляпа</v>
      </c>
      <c r="E592" s="142" t="str">
        <f t="shared" si="51"/>
        <v>Шляпы</v>
      </c>
      <c r="F592" s="133" t="s">
        <v>3667</v>
      </c>
      <c r="G592" s="134" t="s">
        <v>3668</v>
      </c>
      <c r="H592" s="135" t="s">
        <v>433</v>
      </c>
      <c r="I592" s="136" t="s">
        <v>3669</v>
      </c>
      <c r="J592" s="137">
        <v>1</v>
      </c>
      <c r="K592" s="138" t="s">
        <v>3669</v>
      </c>
      <c r="M592" s="140">
        <v>1</v>
      </c>
    </row>
    <row r="593" spans="1:13" x14ac:dyDescent="0.25">
      <c r="A593" s="96" t="str">
        <f t="shared" si="47"/>
        <v>37191BH LEVON</v>
      </c>
      <c r="B593" s="141" t="str">
        <f t="shared" si="48"/>
        <v>37191BH</v>
      </c>
      <c r="C593" s="141" t="str">
        <f t="shared" si="49"/>
        <v>LEVON</v>
      </c>
      <c r="D593" s="141" t="str">
        <f t="shared" si="50"/>
        <v>Шляпа</v>
      </c>
      <c r="E593" s="142" t="str">
        <f t="shared" si="51"/>
        <v>Шляпы</v>
      </c>
      <c r="F593" s="133" t="s">
        <v>3670</v>
      </c>
      <c r="G593" s="134" t="s">
        <v>3671</v>
      </c>
      <c r="H593" s="135" t="s">
        <v>434</v>
      </c>
      <c r="I593" s="136" t="s">
        <v>3672</v>
      </c>
      <c r="J593" s="137">
        <v>1</v>
      </c>
      <c r="K593" s="138" t="s">
        <v>3672</v>
      </c>
      <c r="M593" s="140">
        <v>1</v>
      </c>
    </row>
    <row r="594" spans="1:13" x14ac:dyDescent="0.25">
      <c r="A594" s="96" t="str">
        <f t="shared" si="47"/>
        <v>37192BH CROFT</v>
      </c>
      <c r="B594" s="141" t="str">
        <f t="shared" si="48"/>
        <v>37192BH</v>
      </c>
      <c r="C594" s="141" t="str">
        <f t="shared" si="49"/>
        <v>CROFT</v>
      </c>
      <c r="D594" s="141" t="str">
        <f t="shared" si="50"/>
        <v>Шляпа</v>
      </c>
      <c r="E594" s="142" t="str">
        <f t="shared" si="51"/>
        <v>Шляпы</v>
      </c>
      <c r="F594" s="133" t="s">
        <v>3673</v>
      </c>
      <c r="G594" s="134" t="s">
        <v>3674</v>
      </c>
      <c r="H594" s="135" t="s">
        <v>433</v>
      </c>
      <c r="I594" s="136" t="s">
        <v>3675</v>
      </c>
      <c r="J594" s="137">
        <v>1</v>
      </c>
      <c r="K594" s="138" t="s">
        <v>3675</v>
      </c>
      <c r="M594" s="140">
        <v>1</v>
      </c>
    </row>
    <row r="595" spans="1:13" x14ac:dyDescent="0.25">
      <c r="A595" s="96" t="str">
        <f t="shared" si="47"/>
        <v>37193BH CONLON</v>
      </c>
      <c r="B595" s="141" t="str">
        <f t="shared" si="48"/>
        <v>37193BH</v>
      </c>
      <c r="C595" s="141" t="str">
        <f t="shared" si="49"/>
        <v>CONLON</v>
      </c>
      <c r="D595" s="141" t="str">
        <f t="shared" si="50"/>
        <v>Шляпа</v>
      </c>
      <c r="E595" s="142" t="str">
        <f t="shared" si="51"/>
        <v>Шляпы</v>
      </c>
      <c r="F595" s="133" t="s">
        <v>3676</v>
      </c>
      <c r="G595" s="134" t="s">
        <v>3677</v>
      </c>
      <c r="H595" s="135" t="s">
        <v>434</v>
      </c>
      <c r="I595" s="136" t="s">
        <v>3678</v>
      </c>
      <c r="J595" s="137">
        <v>1</v>
      </c>
      <c r="K595" s="138" t="s">
        <v>3678</v>
      </c>
      <c r="M595" s="140">
        <v>1</v>
      </c>
    </row>
    <row r="596" spans="1:13" x14ac:dyDescent="0.25">
      <c r="A596" s="96" t="str">
        <f t="shared" si="47"/>
        <v>37304 RAM</v>
      </c>
      <c r="B596" s="141">
        <f t="shared" si="48"/>
        <v>37304</v>
      </c>
      <c r="C596" s="141" t="str">
        <f t="shared" si="49"/>
        <v>RAM</v>
      </c>
      <c r="D596" s="141" t="str">
        <f t="shared" si="50"/>
        <v>Шляпа</v>
      </c>
      <c r="E596" s="142" t="str">
        <f t="shared" si="51"/>
        <v>Шляпы</v>
      </c>
      <c r="F596" s="133" t="s">
        <v>3679</v>
      </c>
      <c r="G596" s="134" t="s">
        <v>250</v>
      </c>
      <c r="H596" s="135" t="s">
        <v>436</v>
      </c>
      <c r="I596" s="136" t="s">
        <v>2714</v>
      </c>
      <c r="J596" s="137">
        <v>1</v>
      </c>
      <c r="K596" s="138" t="s">
        <v>2714</v>
      </c>
      <c r="M596" s="140">
        <v>1</v>
      </c>
    </row>
    <row r="597" spans="1:13" x14ac:dyDescent="0.25">
      <c r="A597" s="96" t="str">
        <f t="shared" si="47"/>
        <v>37304 RAM</v>
      </c>
      <c r="B597" s="141">
        <f t="shared" si="48"/>
        <v>37304</v>
      </c>
      <c r="C597" s="141" t="str">
        <f t="shared" si="49"/>
        <v>RAM</v>
      </c>
      <c r="D597" s="141" t="str">
        <f t="shared" si="50"/>
        <v>Шляпа</v>
      </c>
      <c r="E597" s="142" t="str">
        <f t="shared" si="51"/>
        <v>Шляпы</v>
      </c>
      <c r="F597" s="133" t="s">
        <v>491</v>
      </c>
      <c r="G597" s="134" t="s">
        <v>250</v>
      </c>
      <c r="H597" s="135" t="s">
        <v>433</v>
      </c>
      <c r="I597" s="136" t="s">
        <v>2714</v>
      </c>
      <c r="J597" s="137">
        <v>2</v>
      </c>
      <c r="K597" s="138" t="s">
        <v>2715</v>
      </c>
      <c r="M597" s="140">
        <v>2</v>
      </c>
    </row>
    <row r="598" spans="1:13" x14ac:dyDescent="0.25">
      <c r="A598" s="96" t="str">
        <f t="shared" si="47"/>
        <v>37304 RAM</v>
      </c>
      <c r="B598" s="141">
        <f t="shared" si="48"/>
        <v>37304</v>
      </c>
      <c r="C598" s="141" t="str">
        <f t="shared" si="49"/>
        <v>RAM</v>
      </c>
      <c r="D598" s="141" t="str">
        <f t="shared" si="50"/>
        <v>Шляпа</v>
      </c>
      <c r="E598" s="142" t="str">
        <f t="shared" si="51"/>
        <v>Шляпы</v>
      </c>
      <c r="F598" s="133" t="s">
        <v>249</v>
      </c>
      <c r="G598" s="134" t="s">
        <v>250</v>
      </c>
      <c r="H598" s="135" t="s">
        <v>434</v>
      </c>
      <c r="I598" s="136" t="s">
        <v>2714</v>
      </c>
      <c r="J598" s="137">
        <v>1</v>
      </c>
      <c r="K598" s="138" t="s">
        <v>2714</v>
      </c>
      <c r="M598" s="140">
        <v>1</v>
      </c>
    </row>
    <row r="599" spans="1:13" x14ac:dyDescent="0.25">
      <c r="A599" s="96" t="str">
        <f t="shared" si="47"/>
        <v>37304 RAM</v>
      </c>
      <c r="B599" s="141">
        <f t="shared" si="48"/>
        <v>37304</v>
      </c>
      <c r="C599" s="141" t="str">
        <f t="shared" si="49"/>
        <v>RAM</v>
      </c>
      <c r="D599" s="141" t="str">
        <f t="shared" si="50"/>
        <v>Шляпа</v>
      </c>
      <c r="E599" s="142" t="str">
        <f t="shared" si="51"/>
        <v>Шляпы</v>
      </c>
      <c r="F599" s="133" t="s">
        <v>2716</v>
      </c>
      <c r="G599" s="134" t="s">
        <v>486</v>
      </c>
      <c r="H599" s="135" t="s">
        <v>436</v>
      </c>
      <c r="I599" s="136" t="s">
        <v>2717</v>
      </c>
      <c r="J599" s="137">
        <v>1</v>
      </c>
      <c r="K599" s="138" t="s">
        <v>2717</v>
      </c>
      <c r="M599" s="140">
        <v>1</v>
      </c>
    </row>
    <row r="600" spans="1:13" x14ac:dyDescent="0.25">
      <c r="A600" s="96" t="str">
        <f t="shared" si="47"/>
        <v>37304 RAM</v>
      </c>
      <c r="B600" s="141">
        <f t="shared" si="48"/>
        <v>37304</v>
      </c>
      <c r="C600" s="141" t="str">
        <f t="shared" si="49"/>
        <v>RAM</v>
      </c>
      <c r="D600" s="141" t="str">
        <f t="shared" si="50"/>
        <v>Шляпа</v>
      </c>
      <c r="E600" s="142" t="str">
        <f t="shared" si="51"/>
        <v>Шляпы</v>
      </c>
      <c r="F600" s="133" t="s">
        <v>487</v>
      </c>
      <c r="G600" s="134" t="s">
        <v>486</v>
      </c>
      <c r="H600" s="135" t="s">
        <v>433</v>
      </c>
      <c r="I600" s="136" t="s">
        <v>2718</v>
      </c>
      <c r="J600" s="137">
        <v>1</v>
      </c>
      <c r="K600" s="138" t="s">
        <v>3680</v>
      </c>
      <c r="M600" s="140">
        <v>1</v>
      </c>
    </row>
    <row r="601" spans="1:13" x14ac:dyDescent="0.25">
      <c r="A601" s="96" t="str">
        <f t="shared" si="47"/>
        <v>37304 RAM</v>
      </c>
      <c r="B601" s="141">
        <f t="shared" si="48"/>
        <v>37304</v>
      </c>
      <c r="C601" s="141" t="str">
        <f t="shared" si="49"/>
        <v>RAM</v>
      </c>
      <c r="D601" s="141" t="str">
        <f t="shared" si="50"/>
        <v>Шляпа</v>
      </c>
      <c r="E601" s="142" t="str">
        <f t="shared" si="51"/>
        <v>Шляпы</v>
      </c>
      <c r="F601" s="133" t="s">
        <v>488</v>
      </c>
      <c r="G601" s="134" t="s">
        <v>486</v>
      </c>
      <c r="H601" s="135" t="s">
        <v>434</v>
      </c>
      <c r="I601" s="136" t="s">
        <v>2717</v>
      </c>
      <c r="J601" s="137">
        <v>1</v>
      </c>
      <c r="K601" s="138" t="s">
        <v>2717</v>
      </c>
      <c r="M601" s="140">
        <v>1</v>
      </c>
    </row>
    <row r="602" spans="1:13" x14ac:dyDescent="0.25">
      <c r="A602" s="96" t="str">
        <f t="shared" si="47"/>
        <v>37304 RAM</v>
      </c>
      <c r="B602" s="141">
        <f t="shared" si="48"/>
        <v>37304</v>
      </c>
      <c r="C602" s="141" t="str">
        <f t="shared" si="49"/>
        <v>RAM</v>
      </c>
      <c r="D602" s="141" t="str">
        <f t="shared" si="50"/>
        <v>Шляпа</v>
      </c>
      <c r="E602" s="142" t="str">
        <f t="shared" si="51"/>
        <v>Шляпы</v>
      </c>
      <c r="F602" s="133" t="s">
        <v>490</v>
      </c>
      <c r="G602" s="134" t="s">
        <v>489</v>
      </c>
      <c r="H602" s="135" t="s">
        <v>433</v>
      </c>
      <c r="I602" s="136" t="s">
        <v>2718</v>
      </c>
      <c r="J602" s="137">
        <v>2</v>
      </c>
      <c r="K602" s="138" t="s">
        <v>2719</v>
      </c>
      <c r="M602" s="140">
        <v>2</v>
      </c>
    </row>
    <row r="603" spans="1:13" x14ac:dyDescent="0.25">
      <c r="A603" s="96" t="str">
        <f t="shared" si="47"/>
        <v>37313BH Hender</v>
      </c>
      <c r="B603" s="141" t="str">
        <f t="shared" si="48"/>
        <v>37313BH</v>
      </c>
      <c r="C603" s="141" t="str">
        <f t="shared" si="49"/>
        <v>Hender</v>
      </c>
      <c r="D603" s="141" t="str">
        <f t="shared" si="50"/>
        <v>Шляпа</v>
      </c>
      <c r="E603" s="142" t="str">
        <f t="shared" si="51"/>
        <v>Шляпы</v>
      </c>
      <c r="F603" s="133" t="s">
        <v>508</v>
      </c>
      <c r="G603" s="134" t="s">
        <v>509</v>
      </c>
      <c r="H603" s="135" t="s">
        <v>434</v>
      </c>
      <c r="I603" s="136" t="s">
        <v>2720</v>
      </c>
      <c r="J603" s="137">
        <v>2</v>
      </c>
      <c r="K603" s="138" t="s">
        <v>2721</v>
      </c>
      <c r="M603" s="140">
        <v>2</v>
      </c>
    </row>
    <row r="604" spans="1:13" x14ac:dyDescent="0.25">
      <c r="A604" s="96" t="str">
        <f t="shared" si="47"/>
        <v>37313BH Hender</v>
      </c>
      <c r="B604" s="141" t="str">
        <f t="shared" si="48"/>
        <v>37313BH</v>
      </c>
      <c r="C604" s="141" t="str">
        <f t="shared" si="49"/>
        <v>Hender</v>
      </c>
      <c r="D604" s="141" t="str">
        <f t="shared" si="50"/>
        <v>Шляпа</v>
      </c>
      <c r="E604" s="142" t="str">
        <f t="shared" si="51"/>
        <v>Шляпы</v>
      </c>
      <c r="F604" s="133" t="s">
        <v>1269</v>
      </c>
      <c r="G604" s="134" t="s">
        <v>509</v>
      </c>
      <c r="H604" s="135" t="s">
        <v>431</v>
      </c>
      <c r="I604" s="136" t="s">
        <v>2720</v>
      </c>
      <c r="J604" s="137">
        <v>1</v>
      </c>
      <c r="K604" s="138" t="s">
        <v>2720</v>
      </c>
      <c r="M604" s="140">
        <v>1</v>
      </c>
    </row>
    <row r="605" spans="1:13" x14ac:dyDescent="0.25">
      <c r="A605" s="96" t="str">
        <f t="shared" si="47"/>
        <v xml:space="preserve">3813 </v>
      </c>
      <c r="B605" s="141">
        <f t="shared" si="48"/>
        <v>3813</v>
      </c>
      <c r="C605" s="141" t="str">
        <f t="shared" si="49"/>
        <v/>
      </c>
      <c r="D605" s="141" t="str">
        <f t="shared" si="50"/>
        <v>Шляпа</v>
      </c>
      <c r="E605" s="142" t="str">
        <f t="shared" si="51"/>
        <v>Шляпы</v>
      </c>
      <c r="F605" s="133" t="s">
        <v>1143</v>
      </c>
      <c r="G605" s="134" t="s">
        <v>589</v>
      </c>
      <c r="H605" s="135" t="s">
        <v>436</v>
      </c>
      <c r="I605" s="136" t="s">
        <v>2722</v>
      </c>
      <c r="J605" s="137">
        <v>1</v>
      </c>
      <c r="K605" s="138" t="s">
        <v>2722</v>
      </c>
      <c r="M605" s="140">
        <v>1</v>
      </c>
    </row>
    <row r="606" spans="1:13" x14ac:dyDescent="0.25">
      <c r="A606" s="96" t="str">
        <f t="shared" si="47"/>
        <v xml:space="preserve">3813 </v>
      </c>
      <c r="B606" s="141">
        <f t="shared" si="48"/>
        <v>3813</v>
      </c>
      <c r="C606" s="141" t="str">
        <f t="shared" si="49"/>
        <v/>
      </c>
      <c r="D606" s="141" t="str">
        <f t="shared" si="50"/>
        <v>Шляпа</v>
      </c>
      <c r="E606" s="142" t="str">
        <f t="shared" si="51"/>
        <v>Шляпы</v>
      </c>
      <c r="F606" s="133" t="s">
        <v>590</v>
      </c>
      <c r="G606" s="134" t="s">
        <v>589</v>
      </c>
      <c r="H606" s="135" t="s">
        <v>433</v>
      </c>
      <c r="I606" s="136" t="s">
        <v>2722</v>
      </c>
      <c r="J606" s="137">
        <v>1</v>
      </c>
      <c r="K606" s="138" t="s">
        <v>2722</v>
      </c>
      <c r="M606" s="140">
        <v>1</v>
      </c>
    </row>
    <row r="607" spans="1:13" x14ac:dyDescent="0.25">
      <c r="A607" s="96" t="str">
        <f t="shared" si="47"/>
        <v xml:space="preserve">3813 </v>
      </c>
      <c r="B607" s="141">
        <f t="shared" si="48"/>
        <v>3813</v>
      </c>
      <c r="C607" s="141" t="str">
        <f t="shared" si="49"/>
        <v/>
      </c>
      <c r="D607" s="141" t="str">
        <f t="shared" si="50"/>
        <v>Шляпа</v>
      </c>
      <c r="E607" s="142" t="str">
        <f t="shared" si="51"/>
        <v>Шляпы</v>
      </c>
      <c r="F607" s="133" t="s">
        <v>591</v>
      </c>
      <c r="G607" s="134" t="s">
        <v>589</v>
      </c>
      <c r="H607" s="135" t="s">
        <v>434</v>
      </c>
      <c r="I607" s="136" t="s">
        <v>2722</v>
      </c>
      <c r="J607" s="137">
        <v>5</v>
      </c>
      <c r="K607" s="138" t="s">
        <v>2723</v>
      </c>
      <c r="M607" s="140">
        <v>5</v>
      </c>
    </row>
    <row r="608" spans="1:13" x14ac:dyDescent="0.25">
      <c r="A608" s="96" t="str">
        <f t="shared" si="47"/>
        <v xml:space="preserve">3813 </v>
      </c>
      <c r="B608" s="141">
        <f t="shared" si="48"/>
        <v>3813</v>
      </c>
      <c r="C608" s="141" t="str">
        <f t="shared" si="49"/>
        <v/>
      </c>
      <c r="D608" s="141" t="str">
        <f t="shared" si="50"/>
        <v>Шляпа</v>
      </c>
      <c r="E608" s="142" t="str">
        <f t="shared" si="51"/>
        <v>Шляпы</v>
      </c>
      <c r="F608" s="133" t="s">
        <v>1144</v>
      </c>
      <c r="G608" s="134" t="s">
        <v>589</v>
      </c>
      <c r="H608" s="135" t="s">
        <v>431</v>
      </c>
      <c r="I608" s="136" t="s">
        <v>2722</v>
      </c>
      <c r="J608" s="137">
        <v>1</v>
      </c>
      <c r="K608" s="138" t="s">
        <v>2722</v>
      </c>
      <c r="M608" s="140">
        <v>1</v>
      </c>
    </row>
    <row r="609" spans="1:13" x14ac:dyDescent="0.25">
      <c r="A609" s="96" t="str">
        <f t="shared" si="47"/>
        <v>3816 BY</v>
      </c>
      <c r="B609" s="141">
        <f t="shared" si="48"/>
        <v>3816</v>
      </c>
      <c r="C609" s="141" t="str">
        <f t="shared" si="49"/>
        <v>BY</v>
      </c>
      <c r="D609" s="141" t="str">
        <f t="shared" si="50"/>
        <v>Шляпа</v>
      </c>
      <c r="E609" s="142" t="str">
        <f t="shared" si="51"/>
        <v>Шляпы</v>
      </c>
      <c r="F609" s="133" t="s">
        <v>2724</v>
      </c>
      <c r="G609" s="134" t="s">
        <v>592</v>
      </c>
      <c r="H609" s="135" t="s">
        <v>436</v>
      </c>
      <c r="I609" s="136" t="s">
        <v>2725</v>
      </c>
      <c r="J609" s="137">
        <v>1</v>
      </c>
      <c r="K609" s="138" t="s">
        <v>2725</v>
      </c>
      <c r="M609" s="140">
        <v>1</v>
      </c>
    </row>
    <row r="610" spans="1:13" x14ac:dyDescent="0.25">
      <c r="A610" s="96" t="str">
        <f t="shared" si="47"/>
        <v>3816 BY</v>
      </c>
      <c r="B610" s="141">
        <f t="shared" si="48"/>
        <v>3816</v>
      </c>
      <c r="C610" s="141" t="str">
        <f t="shared" si="49"/>
        <v>BY</v>
      </c>
      <c r="D610" s="141" t="str">
        <f t="shared" si="50"/>
        <v>Шляпа</v>
      </c>
      <c r="E610" s="142" t="str">
        <f t="shared" si="51"/>
        <v>Шляпы</v>
      </c>
      <c r="F610" s="133" t="s">
        <v>1145</v>
      </c>
      <c r="G610" s="134" t="s">
        <v>592</v>
      </c>
      <c r="H610" s="135" t="s">
        <v>433</v>
      </c>
      <c r="I610" s="136" t="s">
        <v>2725</v>
      </c>
      <c r="J610" s="137">
        <v>2</v>
      </c>
      <c r="K610" s="138" t="s">
        <v>2726</v>
      </c>
      <c r="M610" s="140">
        <v>2</v>
      </c>
    </row>
    <row r="611" spans="1:13" x14ac:dyDescent="0.25">
      <c r="A611" s="96" t="str">
        <f t="shared" si="47"/>
        <v>3816 BY</v>
      </c>
      <c r="B611" s="141">
        <f t="shared" si="48"/>
        <v>3816</v>
      </c>
      <c r="C611" s="141" t="str">
        <f t="shared" si="49"/>
        <v>BY</v>
      </c>
      <c r="D611" s="141" t="str">
        <f t="shared" si="50"/>
        <v>Шляпа</v>
      </c>
      <c r="E611" s="142" t="str">
        <f t="shared" si="51"/>
        <v>Шляпы</v>
      </c>
      <c r="F611" s="133" t="s">
        <v>593</v>
      </c>
      <c r="G611" s="134" t="s">
        <v>592</v>
      </c>
      <c r="H611" s="135" t="s">
        <v>434</v>
      </c>
      <c r="I611" s="136" t="s">
        <v>2725</v>
      </c>
      <c r="J611" s="137">
        <v>1</v>
      </c>
      <c r="K611" s="138" t="s">
        <v>2725</v>
      </c>
      <c r="M611" s="140">
        <v>1</v>
      </c>
    </row>
    <row r="612" spans="1:13" x14ac:dyDescent="0.25">
      <c r="A612" s="96" t="str">
        <f t="shared" si="47"/>
        <v>3816 BY</v>
      </c>
      <c r="B612" s="141">
        <f t="shared" si="48"/>
        <v>3816</v>
      </c>
      <c r="C612" s="141" t="str">
        <f t="shared" si="49"/>
        <v>BY</v>
      </c>
      <c r="D612" s="141" t="str">
        <f t="shared" si="50"/>
        <v>Шляпа</v>
      </c>
      <c r="E612" s="142" t="str">
        <f t="shared" si="51"/>
        <v>Шляпы</v>
      </c>
      <c r="F612" s="133" t="s">
        <v>594</v>
      </c>
      <c r="G612" s="134" t="s">
        <v>592</v>
      </c>
      <c r="H612" s="135" t="s">
        <v>431</v>
      </c>
      <c r="I612" s="136" t="s">
        <v>2727</v>
      </c>
      <c r="J612" s="137">
        <v>1</v>
      </c>
      <c r="K612" s="138" t="s">
        <v>2727</v>
      </c>
      <c r="M612" s="140">
        <v>1</v>
      </c>
    </row>
    <row r="613" spans="1:13" x14ac:dyDescent="0.25">
      <c r="A613" s="96" t="str">
        <f t="shared" si="47"/>
        <v>3817 FATHER</v>
      </c>
      <c r="B613" s="141">
        <f t="shared" si="48"/>
        <v>3817</v>
      </c>
      <c r="C613" s="141" t="str">
        <f t="shared" si="49"/>
        <v>FATHER</v>
      </c>
      <c r="D613" s="141" t="str">
        <f t="shared" si="50"/>
        <v>Шляпа</v>
      </c>
      <c r="E613" s="142" t="str">
        <f t="shared" si="51"/>
        <v>Шляпы</v>
      </c>
      <c r="F613" s="133" t="s">
        <v>468</v>
      </c>
      <c r="G613" s="134" t="s">
        <v>467</v>
      </c>
      <c r="H613" s="135" t="s">
        <v>434</v>
      </c>
      <c r="I613" s="136" t="s">
        <v>2728</v>
      </c>
      <c r="J613" s="137">
        <v>1</v>
      </c>
      <c r="K613" s="138" t="s">
        <v>2728</v>
      </c>
      <c r="M613" s="140">
        <v>1</v>
      </c>
    </row>
    <row r="614" spans="1:13" x14ac:dyDescent="0.25">
      <c r="A614" s="96" t="str">
        <f t="shared" si="47"/>
        <v>3817 FATHER</v>
      </c>
      <c r="B614" s="141">
        <f t="shared" si="48"/>
        <v>3817</v>
      </c>
      <c r="C614" s="141" t="str">
        <f t="shared" si="49"/>
        <v>FATHER</v>
      </c>
      <c r="D614" s="141" t="str">
        <f t="shared" si="50"/>
        <v>Шляпа</v>
      </c>
      <c r="E614" s="142" t="str">
        <f t="shared" si="51"/>
        <v>Шляпы</v>
      </c>
      <c r="F614" s="133" t="s">
        <v>888</v>
      </c>
      <c r="G614" s="134" t="s">
        <v>467</v>
      </c>
      <c r="H614" s="135" t="s">
        <v>432</v>
      </c>
      <c r="I614" s="136" t="s">
        <v>2728</v>
      </c>
      <c r="J614" s="137">
        <v>1</v>
      </c>
      <c r="K614" s="138" t="s">
        <v>2728</v>
      </c>
      <c r="M614" s="140">
        <v>1</v>
      </c>
    </row>
    <row r="615" spans="1:13" x14ac:dyDescent="0.25">
      <c r="A615" s="96" t="str">
        <f t="shared" si="47"/>
        <v>38340BH GYSIN</v>
      </c>
      <c r="B615" s="141" t="str">
        <f t="shared" si="48"/>
        <v>38340BH</v>
      </c>
      <c r="C615" s="141" t="str">
        <f t="shared" si="49"/>
        <v>GYSIN</v>
      </c>
      <c r="D615" s="141" t="str">
        <f t="shared" si="50"/>
        <v>Шляпа</v>
      </c>
      <c r="E615" s="142" t="str">
        <f t="shared" si="51"/>
        <v>Шляпы</v>
      </c>
      <c r="F615" s="133" t="s">
        <v>3681</v>
      </c>
      <c r="G615" s="134" t="s">
        <v>251</v>
      </c>
      <c r="H615" s="135" t="s">
        <v>434</v>
      </c>
      <c r="I615" s="136" t="s">
        <v>2729</v>
      </c>
      <c r="J615" s="137">
        <v>1</v>
      </c>
      <c r="K615" s="138" t="s">
        <v>2729</v>
      </c>
      <c r="M615" s="140">
        <v>1</v>
      </c>
    </row>
    <row r="616" spans="1:13" x14ac:dyDescent="0.25">
      <c r="A616" s="96" t="str">
        <f t="shared" si="47"/>
        <v>38340BH GYSIN</v>
      </c>
      <c r="B616" s="141" t="str">
        <f t="shared" si="48"/>
        <v>38340BH</v>
      </c>
      <c r="C616" s="141" t="str">
        <f t="shared" si="49"/>
        <v>GYSIN</v>
      </c>
      <c r="D616" s="141" t="str">
        <f t="shared" si="50"/>
        <v>Шляпа</v>
      </c>
      <c r="E616" s="142" t="str">
        <f t="shared" si="51"/>
        <v>Шляпы</v>
      </c>
      <c r="F616" s="133" t="s">
        <v>495</v>
      </c>
      <c r="G616" s="134" t="s">
        <v>251</v>
      </c>
      <c r="H616" s="135" t="s">
        <v>431</v>
      </c>
      <c r="I616" s="136" t="s">
        <v>2729</v>
      </c>
      <c r="J616" s="137">
        <v>2</v>
      </c>
      <c r="K616" s="138" t="s">
        <v>2730</v>
      </c>
      <c r="M616" s="140">
        <v>2</v>
      </c>
    </row>
    <row r="617" spans="1:13" x14ac:dyDescent="0.25">
      <c r="A617" s="96" t="str">
        <f t="shared" si="47"/>
        <v>38345BH MAGLOR</v>
      </c>
      <c r="B617" s="141" t="str">
        <f t="shared" si="48"/>
        <v>38345BH</v>
      </c>
      <c r="C617" s="141" t="str">
        <f t="shared" si="49"/>
        <v>MAGLOR</v>
      </c>
      <c r="D617" s="141" t="str">
        <f t="shared" si="50"/>
        <v>Шляпа</v>
      </c>
      <c r="E617" s="142" t="str">
        <f t="shared" si="51"/>
        <v>Шляпы</v>
      </c>
      <c r="F617" s="133" t="s">
        <v>2731</v>
      </c>
      <c r="G617" s="134" t="s">
        <v>1724</v>
      </c>
      <c r="H617" s="135" t="s">
        <v>436</v>
      </c>
      <c r="I617" s="136" t="s">
        <v>2732</v>
      </c>
      <c r="J617" s="137">
        <v>1</v>
      </c>
      <c r="K617" s="138" t="s">
        <v>2732</v>
      </c>
      <c r="M617" s="140">
        <v>1</v>
      </c>
    </row>
    <row r="618" spans="1:13" x14ac:dyDescent="0.25">
      <c r="A618" s="96" t="str">
        <f t="shared" si="47"/>
        <v>38345BH MAGLOR</v>
      </c>
      <c r="B618" s="141" t="str">
        <f t="shared" si="48"/>
        <v>38345BH</v>
      </c>
      <c r="C618" s="141" t="str">
        <f t="shared" si="49"/>
        <v>MAGLOR</v>
      </c>
      <c r="D618" s="141" t="str">
        <f t="shared" si="50"/>
        <v>Шляпа</v>
      </c>
      <c r="E618" s="142" t="str">
        <f t="shared" si="51"/>
        <v>Шляпы</v>
      </c>
      <c r="F618" s="133" t="s">
        <v>1723</v>
      </c>
      <c r="G618" s="134" t="s">
        <v>1724</v>
      </c>
      <c r="H618" s="135" t="s">
        <v>433</v>
      </c>
      <c r="I618" s="136" t="s">
        <v>2733</v>
      </c>
      <c r="J618" s="137">
        <v>5</v>
      </c>
      <c r="K618" s="138" t="s">
        <v>2740</v>
      </c>
      <c r="M618" s="140">
        <v>5</v>
      </c>
    </row>
    <row r="619" spans="1:13" x14ac:dyDescent="0.25">
      <c r="A619" s="96" t="str">
        <f t="shared" si="47"/>
        <v>38345BH MAGLOR</v>
      </c>
      <c r="B619" s="141" t="str">
        <f t="shared" si="48"/>
        <v>38345BH</v>
      </c>
      <c r="C619" s="141" t="str">
        <f t="shared" si="49"/>
        <v>MAGLOR</v>
      </c>
      <c r="D619" s="141" t="str">
        <f t="shared" si="50"/>
        <v>Шляпа</v>
      </c>
      <c r="E619" s="142" t="str">
        <f t="shared" si="51"/>
        <v>Шляпы</v>
      </c>
      <c r="F619" s="133" t="s">
        <v>1725</v>
      </c>
      <c r="G619" s="134" t="s">
        <v>1724</v>
      </c>
      <c r="H619" s="135" t="s">
        <v>434</v>
      </c>
      <c r="I619" s="136" t="s">
        <v>2733</v>
      </c>
      <c r="J619" s="137">
        <v>4</v>
      </c>
      <c r="K619" s="138" t="s">
        <v>2735</v>
      </c>
      <c r="M619" s="140">
        <v>4</v>
      </c>
    </row>
    <row r="620" spans="1:13" x14ac:dyDescent="0.25">
      <c r="A620" s="96" t="str">
        <f t="shared" si="47"/>
        <v>38345BH MAGLOR</v>
      </c>
      <c r="B620" s="141" t="str">
        <f t="shared" si="48"/>
        <v>38345BH</v>
      </c>
      <c r="C620" s="141" t="str">
        <f t="shared" si="49"/>
        <v>MAGLOR</v>
      </c>
      <c r="D620" s="141" t="str">
        <f t="shared" si="50"/>
        <v>Шляпа</v>
      </c>
      <c r="E620" s="142" t="str">
        <f t="shared" si="51"/>
        <v>Шляпы</v>
      </c>
      <c r="F620" s="133" t="s">
        <v>1726</v>
      </c>
      <c r="G620" s="134" t="s">
        <v>1724</v>
      </c>
      <c r="H620" s="135" t="s">
        <v>431</v>
      </c>
      <c r="I620" s="136" t="s">
        <v>2733</v>
      </c>
      <c r="J620" s="137">
        <v>2</v>
      </c>
      <c r="K620" s="138" t="s">
        <v>2738</v>
      </c>
      <c r="M620" s="140">
        <v>2</v>
      </c>
    </row>
    <row r="621" spans="1:13" x14ac:dyDescent="0.25">
      <c r="A621" s="96" t="str">
        <f t="shared" si="47"/>
        <v>38345BH MAGLOR</v>
      </c>
      <c r="B621" s="141" t="str">
        <f t="shared" si="48"/>
        <v>38345BH</v>
      </c>
      <c r="C621" s="141" t="str">
        <f t="shared" si="49"/>
        <v>MAGLOR</v>
      </c>
      <c r="D621" s="141" t="str">
        <f t="shared" si="50"/>
        <v>Шляпа</v>
      </c>
      <c r="E621" s="142" t="str">
        <f t="shared" si="51"/>
        <v>Шляпы</v>
      </c>
      <c r="F621" s="133" t="s">
        <v>1727</v>
      </c>
      <c r="G621" s="134" t="s">
        <v>1314</v>
      </c>
      <c r="H621" s="135" t="s">
        <v>436</v>
      </c>
      <c r="I621" s="136" t="s">
        <v>2733</v>
      </c>
      <c r="J621" s="137">
        <v>1</v>
      </c>
      <c r="K621" s="138" t="s">
        <v>2733</v>
      </c>
      <c r="M621" s="140">
        <v>1</v>
      </c>
    </row>
    <row r="622" spans="1:13" x14ac:dyDescent="0.25">
      <c r="A622" s="96" t="str">
        <f t="shared" si="47"/>
        <v>38345BH MAGLOR</v>
      </c>
      <c r="B622" s="141" t="str">
        <f t="shared" si="48"/>
        <v>38345BH</v>
      </c>
      <c r="C622" s="141" t="str">
        <f t="shared" si="49"/>
        <v>MAGLOR</v>
      </c>
      <c r="D622" s="141" t="str">
        <f t="shared" si="50"/>
        <v>Шляпа</v>
      </c>
      <c r="E622" s="142" t="str">
        <f t="shared" si="51"/>
        <v>Шляпы</v>
      </c>
      <c r="F622" s="133" t="s">
        <v>1313</v>
      </c>
      <c r="G622" s="134" t="s">
        <v>1314</v>
      </c>
      <c r="H622" s="135" t="s">
        <v>433</v>
      </c>
      <c r="I622" s="136" t="s">
        <v>2736</v>
      </c>
      <c r="J622" s="137">
        <v>8</v>
      </c>
      <c r="K622" s="138" t="s">
        <v>3682</v>
      </c>
      <c r="M622" s="140">
        <v>8</v>
      </c>
    </row>
    <row r="623" spans="1:13" x14ac:dyDescent="0.25">
      <c r="A623" s="96" t="str">
        <f t="shared" si="47"/>
        <v>38345BH MAGLOR</v>
      </c>
      <c r="B623" s="141" t="str">
        <f t="shared" si="48"/>
        <v>38345BH</v>
      </c>
      <c r="C623" s="141" t="str">
        <f t="shared" si="49"/>
        <v>MAGLOR</v>
      </c>
      <c r="D623" s="141" t="str">
        <f t="shared" si="50"/>
        <v>Шляпа</v>
      </c>
      <c r="E623" s="142" t="str">
        <f t="shared" si="51"/>
        <v>Шляпы</v>
      </c>
      <c r="F623" s="133" t="s">
        <v>1315</v>
      </c>
      <c r="G623" s="134" t="s">
        <v>1314</v>
      </c>
      <c r="H623" s="135" t="s">
        <v>434</v>
      </c>
      <c r="I623" s="136" t="s">
        <v>2736</v>
      </c>
      <c r="J623" s="137">
        <v>8</v>
      </c>
      <c r="K623" s="138" t="s">
        <v>3682</v>
      </c>
      <c r="M623" s="140">
        <v>8</v>
      </c>
    </row>
    <row r="624" spans="1:13" x14ac:dyDescent="0.25">
      <c r="A624" s="96" t="str">
        <f t="shared" si="47"/>
        <v>38345BH MAGLOR</v>
      </c>
      <c r="B624" s="141" t="str">
        <f t="shared" si="48"/>
        <v>38345BH</v>
      </c>
      <c r="C624" s="141" t="str">
        <f t="shared" si="49"/>
        <v>MAGLOR</v>
      </c>
      <c r="D624" s="141" t="str">
        <f t="shared" si="50"/>
        <v>Шляпа</v>
      </c>
      <c r="E624" s="142" t="str">
        <f t="shared" si="51"/>
        <v>Шляпы</v>
      </c>
      <c r="F624" s="133" t="s">
        <v>1728</v>
      </c>
      <c r="G624" s="134" t="s">
        <v>1314</v>
      </c>
      <c r="H624" s="135" t="s">
        <v>431</v>
      </c>
      <c r="I624" s="136" t="s">
        <v>2733</v>
      </c>
      <c r="J624" s="137">
        <v>1</v>
      </c>
      <c r="K624" s="138" t="s">
        <v>2733</v>
      </c>
      <c r="M624" s="140">
        <v>1</v>
      </c>
    </row>
    <row r="625" spans="1:13" x14ac:dyDescent="0.25">
      <c r="A625" s="96" t="str">
        <f t="shared" si="47"/>
        <v>38345BH MAGLOR</v>
      </c>
      <c r="B625" s="141" t="str">
        <f t="shared" si="48"/>
        <v>38345BH</v>
      </c>
      <c r="C625" s="141" t="str">
        <f t="shared" si="49"/>
        <v>MAGLOR</v>
      </c>
      <c r="D625" s="141" t="str">
        <f t="shared" si="50"/>
        <v>Шляпа</v>
      </c>
      <c r="E625" s="142" t="str">
        <f t="shared" si="51"/>
        <v>Шляпы</v>
      </c>
      <c r="F625" s="133" t="s">
        <v>1729</v>
      </c>
      <c r="G625" s="134" t="s">
        <v>981</v>
      </c>
      <c r="H625" s="135" t="s">
        <v>436</v>
      </c>
      <c r="I625" s="136" t="s">
        <v>2733</v>
      </c>
      <c r="J625" s="137">
        <v>2</v>
      </c>
      <c r="K625" s="138" t="s">
        <v>2738</v>
      </c>
      <c r="M625" s="140">
        <v>2</v>
      </c>
    </row>
    <row r="626" spans="1:13" x14ac:dyDescent="0.25">
      <c r="A626" s="96" t="str">
        <f t="shared" si="47"/>
        <v>38345BH MAGLOR</v>
      </c>
      <c r="B626" s="141" t="str">
        <f t="shared" si="48"/>
        <v>38345BH</v>
      </c>
      <c r="C626" s="141" t="str">
        <f t="shared" si="49"/>
        <v>MAGLOR</v>
      </c>
      <c r="D626" s="141" t="str">
        <f t="shared" si="50"/>
        <v>Шляпа</v>
      </c>
      <c r="E626" s="142" t="str">
        <f t="shared" si="51"/>
        <v>Шляпы</v>
      </c>
      <c r="F626" s="133" t="s">
        <v>1316</v>
      </c>
      <c r="G626" s="134" t="s">
        <v>981</v>
      </c>
      <c r="H626" s="135" t="s">
        <v>433</v>
      </c>
      <c r="I626" s="136" t="s">
        <v>2733</v>
      </c>
      <c r="J626" s="137">
        <v>8</v>
      </c>
      <c r="K626" s="138" t="s">
        <v>3683</v>
      </c>
      <c r="M626" s="140">
        <v>8</v>
      </c>
    </row>
    <row r="627" spans="1:13" x14ac:dyDescent="0.25">
      <c r="A627" s="96" t="str">
        <f t="shared" si="47"/>
        <v>38345BH MAGLOR</v>
      </c>
      <c r="B627" s="141" t="str">
        <f t="shared" si="48"/>
        <v>38345BH</v>
      </c>
      <c r="C627" s="141" t="str">
        <f t="shared" si="49"/>
        <v>MAGLOR</v>
      </c>
      <c r="D627" s="141" t="str">
        <f t="shared" si="50"/>
        <v>Шляпа</v>
      </c>
      <c r="E627" s="142" t="str">
        <f t="shared" si="51"/>
        <v>Шляпы</v>
      </c>
      <c r="F627" s="133" t="s">
        <v>1730</v>
      </c>
      <c r="G627" s="134" t="s">
        <v>981</v>
      </c>
      <c r="H627" s="135" t="s">
        <v>434</v>
      </c>
      <c r="I627" s="136" t="s">
        <v>2733</v>
      </c>
      <c r="J627" s="137">
        <v>5</v>
      </c>
      <c r="K627" s="138" t="s">
        <v>2740</v>
      </c>
      <c r="M627" s="140">
        <v>5</v>
      </c>
    </row>
    <row r="628" spans="1:13" x14ac:dyDescent="0.25">
      <c r="A628" s="96" t="str">
        <f t="shared" si="47"/>
        <v>38345BH MAGLOR</v>
      </c>
      <c r="B628" s="141" t="str">
        <f t="shared" si="48"/>
        <v>38345BH</v>
      </c>
      <c r="C628" s="141" t="str">
        <f t="shared" si="49"/>
        <v>MAGLOR</v>
      </c>
      <c r="D628" s="141" t="str">
        <f t="shared" si="50"/>
        <v>Шляпа</v>
      </c>
      <c r="E628" s="142" t="str">
        <f t="shared" si="51"/>
        <v>Шляпы</v>
      </c>
      <c r="F628" s="133" t="s">
        <v>1317</v>
      </c>
      <c r="G628" s="134" t="s">
        <v>981</v>
      </c>
      <c r="H628" s="135" t="s">
        <v>431</v>
      </c>
      <c r="I628" s="136" t="s">
        <v>2736</v>
      </c>
      <c r="J628" s="137">
        <v>4</v>
      </c>
      <c r="K628" s="138" t="s">
        <v>2739</v>
      </c>
      <c r="M628" s="140">
        <v>4</v>
      </c>
    </row>
    <row r="629" spans="1:13" x14ac:dyDescent="0.25">
      <c r="A629" s="96" t="str">
        <f t="shared" si="47"/>
        <v>38345BH MAGLOR</v>
      </c>
      <c r="B629" s="141" t="str">
        <f t="shared" si="48"/>
        <v>38345BH</v>
      </c>
      <c r="C629" s="141" t="str">
        <f t="shared" si="49"/>
        <v>MAGLOR</v>
      </c>
      <c r="D629" s="141" t="str">
        <f t="shared" si="50"/>
        <v>Шляпа</v>
      </c>
      <c r="E629" s="142" t="str">
        <f t="shared" si="51"/>
        <v>Шляпы</v>
      </c>
      <c r="F629" s="133" t="s">
        <v>1721</v>
      </c>
      <c r="G629" s="134" t="s">
        <v>980</v>
      </c>
      <c r="H629" s="135" t="s">
        <v>436</v>
      </c>
      <c r="I629" s="136" t="s">
        <v>2733</v>
      </c>
      <c r="J629" s="137">
        <v>3</v>
      </c>
      <c r="K629" s="138" t="s">
        <v>2734</v>
      </c>
      <c r="M629" s="140">
        <v>3</v>
      </c>
    </row>
    <row r="630" spans="1:13" x14ac:dyDescent="0.25">
      <c r="A630" s="96" t="str">
        <f t="shared" si="47"/>
        <v>38345BH MAGLOR</v>
      </c>
      <c r="B630" s="141" t="str">
        <f t="shared" si="48"/>
        <v>38345BH</v>
      </c>
      <c r="C630" s="141" t="str">
        <f t="shared" si="49"/>
        <v>MAGLOR</v>
      </c>
      <c r="D630" s="141" t="str">
        <f t="shared" si="50"/>
        <v>Шляпа</v>
      </c>
      <c r="E630" s="142" t="str">
        <f t="shared" si="51"/>
        <v>Шляпы</v>
      </c>
      <c r="F630" s="133" t="s">
        <v>1311</v>
      </c>
      <c r="G630" s="134" t="s">
        <v>980</v>
      </c>
      <c r="H630" s="135" t="s">
        <v>433</v>
      </c>
      <c r="I630" s="136" t="s">
        <v>2733</v>
      </c>
      <c r="J630" s="137">
        <v>12</v>
      </c>
      <c r="K630" s="138" t="s">
        <v>3684</v>
      </c>
      <c r="M630" s="140">
        <v>12</v>
      </c>
    </row>
    <row r="631" spans="1:13" x14ac:dyDescent="0.25">
      <c r="A631" s="96" t="str">
        <f t="shared" si="47"/>
        <v>38345BH MAGLOR</v>
      </c>
      <c r="B631" s="141" t="str">
        <f t="shared" si="48"/>
        <v>38345BH</v>
      </c>
      <c r="C631" s="141" t="str">
        <f t="shared" si="49"/>
        <v>MAGLOR</v>
      </c>
      <c r="D631" s="141" t="str">
        <f t="shared" si="50"/>
        <v>Шляпа</v>
      </c>
      <c r="E631" s="142" t="str">
        <f t="shared" si="51"/>
        <v>Шляпы</v>
      </c>
      <c r="F631" s="133" t="s">
        <v>1312</v>
      </c>
      <c r="G631" s="134" t="s">
        <v>980</v>
      </c>
      <c r="H631" s="135" t="s">
        <v>434</v>
      </c>
      <c r="I631" s="136" t="s">
        <v>2736</v>
      </c>
      <c r="J631" s="137">
        <v>9</v>
      </c>
      <c r="K631" s="138" t="s">
        <v>2737</v>
      </c>
      <c r="M631" s="140">
        <v>9</v>
      </c>
    </row>
    <row r="632" spans="1:13" x14ac:dyDescent="0.25">
      <c r="A632" s="96" t="str">
        <f t="shared" si="47"/>
        <v>38345BH MAGLOR</v>
      </c>
      <c r="B632" s="141" t="str">
        <f t="shared" si="48"/>
        <v>38345BH</v>
      </c>
      <c r="C632" s="141" t="str">
        <f t="shared" si="49"/>
        <v>MAGLOR</v>
      </c>
      <c r="D632" s="141" t="str">
        <f t="shared" si="50"/>
        <v>Шляпа</v>
      </c>
      <c r="E632" s="142" t="str">
        <f t="shared" si="51"/>
        <v>Шляпы</v>
      </c>
      <c r="F632" s="133" t="s">
        <v>1722</v>
      </c>
      <c r="G632" s="134" t="s">
        <v>980</v>
      </c>
      <c r="H632" s="135" t="s">
        <v>431</v>
      </c>
      <c r="I632" s="136" t="s">
        <v>2733</v>
      </c>
      <c r="J632" s="137">
        <v>4</v>
      </c>
      <c r="K632" s="138" t="s">
        <v>2735</v>
      </c>
      <c r="M632" s="140">
        <v>4</v>
      </c>
    </row>
    <row r="633" spans="1:13" x14ac:dyDescent="0.25">
      <c r="A633" s="96" t="str">
        <f t="shared" si="47"/>
        <v>38348BH MARR</v>
      </c>
      <c r="B633" s="141" t="str">
        <f t="shared" si="48"/>
        <v>38348BH</v>
      </c>
      <c r="C633" s="141" t="str">
        <f t="shared" si="49"/>
        <v>MARR</v>
      </c>
      <c r="D633" s="141" t="str">
        <f t="shared" si="50"/>
        <v>Шляпа</v>
      </c>
      <c r="E633" s="142" t="str">
        <f t="shared" si="51"/>
        <v>Шляпы</v>
      </c>
      <c r="F633" s="133" t="s">
        <v>2741</v>
      </c>
      <c r="G633" s="134" t="s">
        <v>2742</v>
      </c>
      <c r="H633" s="135" t="s">
        <v>436</v>
      </c>
      <c r="I633" s="136" t="s">
        <v>2743</v>
      </c>
      <c r="J633" s="137">
        <v>2</v>
      </c>
      <c r="K633" s="138" t="s">
        <v>2744</v>
      </c>
      <c r="M633" s="140">
        <v>2</v>
      </c>
    </row>
    <row r="634" spans="1:13" x14ac:dyDescent="0.25">
      <c r="A634" s="96" t="str">
        <f t="shared" si="47"/>
        <v>38348BH MARR</v>
      </c>
      <c r="B634" s="141" t="str">
        <f t="shared" si="48"/>
        <v>38348BH</v>
      </c>
      <c r="C634" s="141" t="str">
        <f t="shared" si="49"/>
        <v>MARR</v>
      </c>
      <c r="D634" s="141" t="str">
        <f t="shared" si="50"/>
        <v>Шляпа</v>
      </c>
      <c r="E634" s="142" t="str">
        <f t="shared" si="51"/>
        <v>Шляпы</v>
      </c>
      <c r="F634" s="133" t="s">
        <v>2745</v>
      </c>
      <c r="G634" s="134" t="s">
        <v>2742</v>
      </c>
      <c r="H634" s="135" t="s">
        <v>433</v>
      </c>
      <c r="I634" s="136" t="s">
        <v>2743</v>
      </c>
      <c r="J634" s="137">
        <v>7</v>
      </c>
      <c r="K634" s="138" t="s">
        <v>3685</v>
      </c>
      <c r="M634" s="140">
        <v>7</v>
      </c>
    </row>
    <row r="635" spans="1:13" x14ac:dyDescent="0.25">
      <c r="A635" s="96" t="str">
        <f t="shared" si="47"/>
        <v>38348BH MARR</v>
      </c>
      <c r="B635" s="141" t="str">
        <f t="shared" si="48"/>
        <v>38348BH</v>
      </c>
      <c r="C635" s="141" t="str">
        <f t="shared" si="49"/>
        <v>MARR</v>
      </c>
      <c r="D635" s="141" t="str">
        <f t="shared" si="50"/>
        <v>Шляпа</v>
      </c>
      <c r="E635" s="142" t="str">
        <f t="shared" si="51"/>
        <v>Шляпы</v>
      </c>
      <c r="F635" s="133" t="s">
        <v>2747</v>
      </c>
      <c r="G635" s="134" t="s">
        <v>2742</v>
      </c>
      <c r="H635" s="135" t="s">
        <v>434</v>
      </c>
      <c r="I635" s="136" t="s">
        <v>2743</v>
      </c>
      <c r="J635" s="137">
        <v>8</v>
      </c>
      <c r="K635" s="138" t="s">
        <v>2746</v>
      </c>
      <c r="M635" s="140">
        <v>8</v>
      </c>
    </row>
    <row r="636" spans="1:13" x14ac:dyDescent="0.25">
      <c r="A636" s="96" t="str">
        <f t="shared" si="47"/>
        <v>38348BH MARR</v>
      </c>
      <c r="B636" s="141" t="str">
        <f t="shared" si="48"/>
        <v>38348BH</v>
      </c>
      <c r="C636" s="141" t="str">
        <f t="shared" si="49"/>
        <v>MARR</v>
      </c>
      <c r="D636" s="141" t="str">
        <f t="shared" si="50"/>
        <v>Шляпа</v>
      </c>
      <c r="E636" s="142" t="str">
        <f t="shared" si="51"/>
        <v>Шляпы</v>
      </c>
      <c r="F636" s="133" t="s">
        <v>2748</v>
      </c>
      <c r="G636" s="134" t="s">
        <v>2742</v>
      </c>
      <c r="H636" s="135" t="s">
        <v>431</v>
      </c>
      <c r="I636" s="136" t="s">
        <v>2743</v>
      </c>
      <c r="J636" s="137">
        <v>2</v>
      </c>
      <c r="K636" s="138" t="s">
        <v>2744</v>
      </c>
      <c r="M636" s="140">
        <v>2</v>
      </c>
    </row>
    <row r="637" spans="1:13" x14ac:dyDescent="0.25">
      <c r="A637" s="96" t="str">
        <f t="shared" si="47"/>
        <v>38348BH MARR</v>
      </c>
      <c r="B637" s="141" t="str">
        <f t="shared" si="48"/>
        <v>38348BH</v>
      </c>
      <c r="C637" s="141" t="str">
        <f t="shared" si="49"/>
        <v>MARR</v>
      </c>
      <c r="D637" s="141" t="str">
        <f t="shared" si="50"/>
        <v>Шляпа</v>
      </c>
      <c r="E637" s="142" t="str">
        <f t="shared" si="51"/>
        <v>Шляпы</v>
      </c>
      <c r="F637" s="133" t="s">
        <v>1732</v>
      </c>
      <c r="G637" s="134" t="s">
        <v>1731</v>
      </c>
      <c r="H637" s="135" t="s">
        <v>433</v>
      </c>
      <c r="I637" s="136" t="s">
        <v>2749</v>
      </c>
      <c r="J637" s="137">
        <v>1</v>
      </c>
      <c r="K637" s="138" t="s">
        <v>2749</v>
      </c>
      <c r="M637" s="140">
        <v>1</v>
      </c>
    </row>
    <row r="638" spans="1:13" x14ac:dyDescent="0.25">
      <c r="A638" s="96" t="str">
        <f t="shared" si="47"/>
        <v>38348BH MARR</v>
      </c>
      <c r="B638" s="141" t="str">
        <f t="shared" si="48"/>
        <v>38348BH</v>
      </c>
      <c r="C638" s="141" t="str">
        <f t="shared" si="49"/>
        <v>MARR</v>
      </c>
      <c r="D638" s="141" t="str">
        <f t="shared" si="50"/>
        <v>Шляпа</v>
      </c>
      <c r="E638" s="142" t="str">
        <f t="shared" si="51"/>
        <v>Шляпы</v>
      </c>
      <c r="F638" s="133" t="s">
        <v>1733</v>
      </c>
      <c r="G638" s="134" t="s">
        <v>1731</v>
      </c>
      <c r="H638" s="135" t="s">
        <v>434</v>
      </c>
      <c r="I638" s="136" t="s">
        <v>2749</v>
      </c>
      <c r="J638" s="137">
        <v>1</v>
      </c>
      <c r="K638" s="138" t="s">
        <v>2749</v>
      </c>
      <c r="M638" s="140">
        <v>1</v>
      </c>
    </row>
    <row r="639" spans="1:13" x14ac:dyDescent="0.25">
      <c r="A639" s="96" t="str">
        <f t="shared" si="47"/>
        <v>38349BH KLAXON</v>
      </c>
      <c r="B639" s="141" t="str">
        <f t="shared" si="48"/>
        <v>38349BH</v>
      </c>
      <c r="C639" s="141" t="str">
        <f t="shared" si="49"/>
        <v>KLAXON</v>
      </c>
      <c r="D639" s="141" t="str">
        <f t="shared" si="50"/>
        <v>Шляпа</v>
      </c>
      <c r="E639" s="142" t="str">
        <f t="shared" si="51"/>
        <v>Шляпы</v>
      </c>
      <c r="F639" s="133" t="s">
        <v>982</v>
      </c>
      <c r="G639" s="134" t="s">
        <v>983</v>
      </c>
      <c r="H639" s="135" t="s">
        <v>434</v>
      </c>
      <c r="I639" s="136" t="s">
        <v>2750</v>
      </c>
      <c r="J639" s="137">
        <v>1</v>
      </c>
      <c r="K639" s="138" t="s">
        <v>2750</v>
      </c>
      <c r="M639" s="140">
        <v>1</v>
      </c>
    </row>
    <row r="640" spans="1:13" x14ac:dyDescent="0.25">
      <c r="A640" s="96" t="str">
        <f t="shared" si="47"/>
        <v>38349BH KLAXON</v>
      </c>
      <c r="B640" s="141" t="str">
        <f t="shared" si="48"/>
        <v>38349BH</v>
      </c>
      <c r="C640" s="141" t="str">
        <f t="shared" si="49"/>
        <v>KLAXON</v>
      </c>
      <c r="D640" s="141" t="str">
        <f t="shared" si="50"/>
        <v>Шляпа</v>
      </c>
      <c r="E640" s="142" t="str">
        <f t="shared" si="51"/>
        <v>Шляпы</v>
      </c>
      <c r="F640" s="133" t="s">
        <v>3686</v>
      </c>
      <c r="G640" s="134" t="s">
        <v>983</v>
      </c>
      <c r="H640" s="135" t="s">
        <v>431</v>
      </c>
      <c r="I640" s="136" t="s">
        <v>2750</v>
      </c>
      <c r="J640" s="137">
        <v>1</v>
      </c>
      <c r="K640" s="138" t="s">
        <v>2750</v>
      </c>
      <c r="M640" s="140">
        <v>1</v>
      </c>
    </row>
    <row r="641" spans="1:13" x14ac:dyDescent="0.25">
      <c r="A641" s="96" t="str">
        <f t="shared" si="47"/>
        <v>38349BH KLAXON</v>
      </c>
      <c r="B641" s="141" t="str">
        <f t="shared" si="48"/>
        <v>38349BH</v>
      </c>
      <c r="C641" s="141" t="str">
        <f t="shared" si="49"/>
        <v>KLAXON</v>
      </c>
      <c r="D641" s="141" t="str">
        <f t="shared" si="50"/>
        <v>Шляпа</v>
      </c>
      <c r="E641" s="142" t="str">
        <f t="shared" si="51"/>
        <v>Шляпы</v>
      </c>
      <c r="F641" s="133" t="s">
        <v>2751</v>
      </c>
      <c r="G641" s="134" t="s">
        <v>1318</v>
      </c>
      <c r="H641" s="135" t="s">
        <v>436</v>
      </c>
      <c r="I641" s="136" t="s">
        <v>2732</v>
      </c>
      <c r="J641" s="137">
        <v>1</v>
      </c>
      <c r="K641" s="138" t="s">
        <v>2732</v>
      </c>
      <c r="M641" s="140">
        <v>1</v>
      </c>
    </row>
    <row r="642" spans="1:13" x14ac:dyDescent="0.25">
      <c r="A642" s="96" t="str">
        <f t="shared" si="47"/>
        <v>38349BH KLAXON</v>
      </c>
      <c r="B642" s="141" t="str">
        <f t="shared" si="48"/>
        <v>38349BH</v>
      </c>
      <c r="C642" s="141" t="str">
        <f t="shared" si="49"/>
        <v>KLAXON</v>
      </c>
      <c r="D642" s="141" t="str">
        <f t="shared" si="50"/>
        <v>Шляпа</v>
      </c>
      <c r="E642" s="142" t="str">
        <f t="shared" si="51"/>
        <v>Шляпы</v>
      </c>
      <c r="F642" s="133" t="s">
        <v>1734</v>
      </c>
      <c r="G642" s="134" t="s">
        <v>1318</v>
      </c>
      <c r="H642" s="135" t="s">
        <v>433</v>
      </c>
      <c r="I642" s="136" t="s">
        <v>2752</v>
      </c>
      <c r="J642" s="137">
        <v>5</v>
      </c>
      <c r="K642" s="138" t="s">
        <v>3687</v>
      </c>
      <c r="M642" s="140">
        <v>5</v>
      </c>
    </row>
    <row r="643" spans="1:13" x14ac:dyDescent="0.25">
      <c r="A643" s="96" t="str">
        <f t="shared" ref="A643:A706" si="52">B643&amp;" "&amp;C643</f>
        <v>38349BH KLAXON</v>
      </c>
      <c r="B643" s="141" t="str">
        <f t="shared" ref="B643:B706" si="53">_xlfn.LET(_xlpm.START,FIND("арт. ",G643)+5,_xlpm.END,FIND(" ",G643,_xlpm.START),_xlpm.Result,TRIM(MID(G643,_xlpm.START,_xlpm.END-_xlpm.START)),IFERROR(VALUE(_xlpm.Result),_xlpm.Result))</f>
        <v>38349BH</v>
      </c>
      <c r="C643" s="141" t="str">
        <f t="shared" ref="C643:C706" si="54">_xlfn.LET(_xlpm.START,FIND("арт. ",G643)+13,_xlpm.END,FIND("(",G643),TRIM(MID(G643,_xlpm.START,_xlpm.END-_xlpm.START)))</f>
        <v>KLAXON</v>
      </c>
      <c r="D643" s="141" t="str">
        <f t="shared" ref="D643:D706" si="55">_xlfn.LET(_xlpm.START,1,_xlpm.END,FIND(MID($R$1,1,1),G643),TRIM(MID(G643,_xlpm.START,_xlpm.END-_xlpm.START)))</f>
        <v>Шляпа</v>
      </c>
      <c r="E643" s="142" t="str">
        <f t="shared" ref="E643:E706" si="56">VLOOKUP(D643,N:O,2,0)</f>
        <v>Шляпы</v>
      </c>
      <c r="F643" s="133" t="s">
        <v>1735</v>
      </c>
      <c r="G643" s="134" t="s">
        <v>1318</v>
      </c>
      <c r="H643" s="135" t="s">
        <v>434</v>
      </c>
      <c r="I643" s="136" t="s">
        <v>2733</v>
      </c>
      <c r="J643" s="137">
        <v>4</v>
      </c>
      <c r="K643" s="138" t="s">
        <v>2735</v>
      </c>
      <c r="M643" s="140">
        <v>4</v>
      </c>
    </row>
    <row r="644" spans="1:13" x14ac:dyDescent="0.25">
      <c r="A644" s="96" t="str">
        <f t="shared" si="52"/>
        <v>38349BH KLAXON</v>
      </c>
      <c r="B644" s="141" t="str">
        <f t="shared" si="53"/>
        <v>38349BH</v>
      </c>
      <c r="C644" s="141" t="str">
        <f t="shared" si="54"/>
        <v>KLAXON</v>
      </c>
      <c r="D644" s="141" t="str">
        <f t="shared" si="55"/>
        <v>Шляпа</v>
      </c>
      <c r="E644" s="142" t="str">
        <f t="shared" si="56"/>
        <v>Шляпы</v>
      </c>
      <c r="F644" s="133" t="s">
        <v>1319</v>
      </c>
      <c r="G644" s="134" t="s">
        <v>1318</v>
      </c>
      <c r="H644" s="135" t="s">
        <v>431</v>
      </c>
      <c r="I644" s="136" t="s">
        <v>2733</v>
      </c>
      <c r="J644" s="137">
        <v>2</v>
      </c>
      <c r="K644" s="138" t="s">
        <v>2738</v>
      </c>
      <c r="M644" s="140">
        <v>2</v>
      </c>
    </row>
    <row r="645" spans="1:13" x14ac:dyDescent="0.25">
      <c r="A645" s="96" t="str">
        <f t="shared" si="52"/>
        <v>38350BH PISTON</v>
      </c>
      <c r="B645" s="141" t="str">
        <f t="shared" si="53"/>
        <v>38350BH</v>
      </c>
      <c r="C645" s="141" t="str">
        <f t="shared" si="54"/>
        <v>PISTON</v>
      </c>
      <c r="D645" s="141" t="str">
        <f t="shared" si="55"/>
        <v>Шляпа</v>
      </c>
      <c r="E645" s="142" t="str">
        <f t="shared" si="56"/>
        <v>Шляпы</v>
      </c>
      <c r="F645" s="133" t="s">
        <v>1741</v>
      </c>
      <c r="G645" s="134" t="s">
        <v>1742</v>
      </c>
      <c r="H645" s="135" t="s">
        <v>436</v>
      </c>
      <c r="I645" s="136" t="s">
        <v>2753</v>
      </c>
      <c r="J645" s="137">
        <v>1</v>
      </c>
      <c r="K645" s="138" t="s">
        <v>2753</v>
      </c>
      <c r="M645" s="140">
        <v>1</v>
      </c>
    </row>
    <row r="646" spans="1:13" x14ac:dyDescent="0.25">
      <c r="A646" s="96" t="str">
        <f t="shared" si="52"/>
        <v>38350BH PISTON</v>
      </c>
      <c r="B646" s="141" t="str">
        <f t="shared" si="53"/>
        <v>38350BH</v>
      </c>
      <c r="C646" s="141" t="str">
        <f t="shared" si="54"/>
        <v>PISTON</v>
      </c>
      <c r="D646" s="141" t="str">
        <f t="shared" si="55"/>
        <v>Шляпа</v>
      </c>
      <c r="E646" s="142" t="str">
        <f t="shared" si="56"/>
        <v>Шляпы</v>
      </c>
      <c r="F646" s="133" t="s">
        <v>2754</v>
      </c>
      <c r="G646" s="134" t="s">
        <v>1742</v>
      </c>
      <c r="H646" s="135" t="s">
        <v>431</v>
      </c>
      <c r="I646" s="136" t="s">
        <v>2753</v>
      </c>
      <c r="J646" s="137">
        <v>2</v>
      </c>
      <c r="K646" s="138" t="s">
        <v>2755</v>
      </c>
      <c r="M646" s="140">
        <v>2</v>
      </c>
    </row>
    <row r="647" spans="1:13" x14ac:dyDescent="0.25">
      <c r="A647" s="96" t="str">
        <f t="shared" si="52"/>
        <v>38350BH PISTON</v>
      </c>
      <c r="B647" s="141" t="str">
        <f t="shared" si="53"/>
        <v>38350BH</v>
      </c>
      <c r="C647" s="141" t="str">
        <f t="shared" si="54"/>
        <v>PISTON</v>
      </c>
      <c r="D647" s="141" t="str">
        <f t="shared" si="55"/>
        <v>Шляпа</v>
      </c>
      <c r="E647" s="142" t="str">
        <f t="shared" si="56"/>
        <v>Шляпы</v>
      </c>
      <c r="F647" s="133" t="s">
        <v>1736</v>
      </c>
      <c r="G647" s="134" t="s">
        <v>1737</v>
      </c>
      <c r="H647" s="135" t="s">
        <v>436</v>
      </c>
      <c r="I647" s="136" t="s">
        <v>2753</v>
      </c>
      <c r="J647" s="137">
        <v>1</v>
      </c>
      <c r="K647" s="138" t="s">
        <v>2753</v>
      </c>
      <c r="M647" s="140">
        <v>1</v>
      </c>
    </row>
    <row r="648" spans="1:13" x14ac:dyDescent="0.25">
      <c r="A648" s="96" t="str">
        <f t="shared" si="52"/>
        <v>38350BH PISTON</v>
      </c>
      <c r="B648" s="141" t="str">
        <f t="shared" si="53"/>
        <v>38350BH</v>
      </c>
      <c r="C648" s="141" t="str">
        <f t="shared" si="54"/>
        <v>PISTON</v>
      </c>
      <c r="D648" s="141" t="str">
        <f t="shared" si="55"/>
        <v>Шляпа</v>
      </c>
      <c r="E648" s="142" t="str">
        <f t="shared" si="56"/>
        <v>Шляпы</v>
      </c>
      <c r="F648" s="133" t="s">
        <v>1738</v>
      </c>
      <c r="G648" s="134" t="s">
        <v>1737</v>
      </c>
      <c r="H648" s="135" t="s">
        <v>433</v>
      </c>
      <c r="I648" s="136" t="s">
        <v>2753</v>
      </c>
      <c r="J648" s="137">
        <v>2</v>
      </c>
      <c r="K648" s="138" t="s">
        <v>2755</v>
      </c>
      <c r="M648" s="140">
        <v>2</v>
      </c>
    </row>
    <row r="649" spans="1:13" x14ac:dyDescent="0.25">
      <c r="A649" s="96" t="str">
        <f t="shared" si="52"/>
        <v>38350BH PISTON</v>
      </c>
      <c r="B649" s="141" t="str">
        <f t="shared" si="53"/>
        <v>38350BH</v>
      </c>
      <c r="C649" s="141" t="str">
        <f t="shared" si="54"/>
        <v>PISTON</v>
      </c>
      <c r="D649" s="141" t="str">
        <f t="shared" si="55"/>
        <v>Шляпа</v>
      </c>
      <c r="E649" s="142" t="str">
        <f t="shared" si="56"/>
        <v>Шляпы</v>
      </c>
      <c r="F649" s="133" t="s">
        <v>1739</v>
      </c>
      <c r="G649" s="134" t="s">
        <v>1737</v>
      </c>
      <c r="H649" s="135" t="s">
        <v>434</v>
      </c>
      <c r="I649" s="136" t="s">
        <v>2756</v>
      </c>
      <c r="J649" s="137">
        <v>3</v>
      </c>
      <c r="K649" s="138" t="s">
        <v>2757</v>
      </c>
      <c r="M649" s="140">
        <v>3</v>
      </c>
    </row>
    <row r="650" spans="1:13" x14ac:dyDescent="0.25">
      <c r="A650" s="96" t="str">
        <f t="shared" si="52"/>
        <v>38350BH PISTON</v>
      </c>
      <c r="B650" s="141" t="str">
        <f t="shared" si="53"/>
        <v>38350BH</v>
      </c>
      <c r="C650" s="141" t="str">
        <f t="shared" si="54"/>
        <v>PISTON</v>
      </c>
      <c r="D650" s="141" t="str">
        <f t="shared" si="55"/>
        <v>Шляпа</v>
      </c>
      <c r="E650" s="142" t="str">
        <f t="shared" si="56"/>
        <v>Шляпы</v>
      </c>
      <c r="F650" s="133" t="s">
        <v>1740</v>
      </c>
      <c r="G650" s="134" t="s">
        <v>1737</v>
      </c>
      <c r="H650" s="135" t="s">
        <v>431</v>
      </c>
      <c r="I650" s="136" t="s">
        <v>2753</v>
      </c>
      <c r="J650" s="137">
        <v>1</v>
      </c>
      <c r="K650" s="138" t="s">
        <v>2753</v>
      </c>
      <c r="M650" s="140">
        <v>1</v>
      </c>
    </row>
    <row r="651" spans="1:13" x14ac:dyDescent="0.25">
      <c r="A651" s="96" t="str">
        <f t="shared" si="52"/>
        <v>38350BH PISTON</v>
      </c>
      <c r="B651" s="141" t="str">
        <f t="shared" si="53"/>
        <v>38350BH</v>
      </c>
      <c r="C651" s="141" t="str">
        <f t="shared" si="54"/>
        <v>PISTON</v>
      </c>
      <c r="D651" s="141" t="str">
        <f t="shared" si="55"/>
        <v>Шляпа</v>
      </c>
      <c r="E651" s="142" t="str">
        <f t="shared" si="56"/>
        <v>Шляпы</v>
      </c>
      <c r="F651" s="133" t="s">
        <v>1744</v>
      </c>
      <c r="G651" s="134" t="s">
        <v>1745</v>
      </c>
      <c r="H651" s="135" t="s">
        <v>436</v>
      </c>
      <c r="I651" s="136" t="s">
        <v>2753</v>
      </c>
      <c r="J651" s="137">
        <v>1</v>
      </c>
      <c r="K651" s="138" t="s">
        <v>2753</v>
      </c>
      <c r="M651" s="140">
        <v>1</v>
      </c>
    </row>
    <row r="652" spans="1:13" x14ac:dyDescent="0.25">
      <c r="A652" s="96" t="str">
        <f t="shared" si="52"/>
        <v>38350BH PISTON</v>
      </c>
      <c r="B652" s="141" t="str">
        <f t="shared" si="53"/>
        <v>38350BH</v>
      </c>
      <c r="C652" s="141" t="str">
        <f t="shared" si="54"/>
        <v>PISTON</v>
      </c>
      <c r="D652" s="141" t="str">
        <f t="shared" si="55"/>
        <v>Шляпа</v>
      </c>
      <c r="E652" s="142" t="str">
        <f t="shared" si="56"/>
        <v>Шляпы</v>
      </c>
      <c r="F652" s="133" t="s">
        <v>1743</v>
      </c>
      <c r="G652" s="134" t="s">
        <v>1320</v>
      </c>
      <c r="H652" s="135" t="s">
        <v>436</v>
      </c>
      <c r="I652" s="136" t="s">
        <v>2753</v>
      </c>
      <c r="J652" s="137">
        <v>1</v>
      </c>
      <c r="K652" s="138" t="s">
        <v>2753</v>
      </c>
      <c r="M652" s="140">
        <v>1</v>
      </c>
    </row>
    <row r="653" spans="1:13" x14ac:dyDescent="0.25">
      <c r="A653" s="96" t="str">
        <f t="shared" si="52"/>
        <v>38350BH PISTON</v>
      </c>
      <c r="B653" s="141" t="str">
        <f t="shared" si="53"/>
        <v>38350BH</v>
      </c>
      <c r="C653" s="141" t="str">
        <f t="shared" si="54"/>
        <v>PISTON</v>
      </c>
      <c r="D653" s="141" t="str">
        <f t="shared" si="55"/>
        <v>Шляпа</v>
      </c>
      <c r="E653" s="142" t="str">
        <f t="shared" si="56"/>
        <v>Шляпы</v>
      </c>
      <c r="F653" s="133" t="s">
        <v>1321</v>
      </c>
      <c r="G653" s="134" t="s">
        <v>1320</v>
      </c>
      <c r="H653" s="135" t="s">
        <v>433</v>
      </c>
      <c r="I653" s="136" t="s">
        <v>2753</v>
      </c>
      <c r="J653" s="137">
        <v>2</v>
      </c>
      <c r="K653" s="138" t="s">
        <v>2755</v>
      </c>
      <c r="M653" s="140">
        <v>2</v>
      </c>
    </row>
    <row r="654" spans="1:13" x14ac:dyDescent="0.25">
      <c r="A654" s="96" t="str">
        <f t="shared" si="52"/>
        <v>38353BH LEVOY</v>
      </c>
      <c r="B654" s="141" t="str">
        <f t="shared" si="53"/>
        <v>38353BH</v>
      </c>
      <c r="C654" s="141" t="str">
        <f t="shared" si="54"/>
        <v>LEVOY</v>
      </c>
      <c r="D654" s="141" t="str">
        <f t="shared" si="55"/>
        <v>Шляпа</v>
      </c>
      <c r="E654" s="142" t="str">
        <f t="shared" si="56"/>
        <v>Шляпы</v>
      </c>
      <c r="F654" s="133" t="s">
        <v>1746</v>
      </c>
      <c r="G654" s="134" t="s">
        <v>985</v>
      </c>
      <c r="H654" s="135" t="s">
        <v>433</v>
      </c>
      <c r="I654" s="136" t="s">
        <v>2758</v>
      </c>
      <c r="J654" s="137">
        <v>2</v>
      </c>
      <c r="K654" s="138" t="s">
        <v>3688</v>
      </c>
      <c r="M654" s="140">
        <v>2</v>
      </c>
    </row>
    <row r="655" spans="1:13" x14ac:dyDescent="0.25">
      <c r="A655" s="96" t="str">
        <f t="shared" si="52"/>
        <v>38353BH LEVOY</v>
      </c>
      <c r="B655" s="141" t="str">
        <f t="shared" si="53"/>
        <v>38353BH</v>
      </c>
      <c r="C655" s="141" t="str">
        <f t="shared" si="54"/>
        <v>LEVOY</v>
      </c>
      <c r="D655" s="141" t="str">
        <f t="shared" si="55"/>
        <v>Шляпа</v>
      </c>
      <c r="E655" s="142" t="str">
        <f t="shared" si="56"/>
        <v>Шляпы</v>
      </c>
      <c r="F655" s="133" t="s">
        <v>984</v>
      </c>
      <c r="G655" s="134" t="s">
        <v>985</v>
      </c>
      <c r="H655" s="135" t="s">
        <v>434</v>
      </c>
      <c r="I655" s="136" t="s">
        <v>2759</v>
      </c>
      <c r="J655" s="137">
        <v>2</v>
      </c>
      <c r="K655" s="138" t="s">
        <v>3689</v>
      </c>
      <c r="M655" s="140">
        <v>2</v>
      </c>
    </row>
    <row r="656" spans="1:13" x14ac:dyDescent="0.25">
      <c r="A656" s="96" t="str">
        <f t="shared" si="52"/>
        <v>38355BH BOSS</v>
      </c>
      <c r="B656" s="141" t="str">
        <f t="shared" si="53"/>
        <v>38355BH</v>
      </c>
      <c r="C656" s="141" t="str">
        <f t="shared" si="54"/>
        <v>BOSS</v>
      </c>
      <c r="D656" s="141" t="str">
        <f t="shared" si="55"/>
        <v>Шляпа</v>
      </c>
      <c r="E656" s="142" t="str">
        <f t="shared" si="56"/>
        <v>Шляпы</v>
      </c>
      <c r="F656" s="133" t="s">
        <v>1322</v>
      </c>
      <c r="G656" s="134" t="s">
        <v>1323</v>
      </c>
      <c r="H656" s="135" t="s">
        <v>434</v>
      </c>
      <c r="I656" s="136" t="s">
        <v>2760</v>
      </c>
      <c r="J656" s="137">
        <v>1</v>
      </c>
      <c r="K656" s="138" t="s">
        <v>2760</v>
      </c>
      <c r="M656" s="140">
        <v>1</v>
      </c>
    </row>
    <row r="657" spans="1:13" x14ac:dyDescent="0.25">
      <c r="A657" s="96" t="str">
        <f t="shared" si="52"/>
        <v>38357BH KISNER</v>
      </c>
      <c r="B657" s="141" t="str">
        <f t="shared" si="53"/>
        <v>38357BH</v>
      </c>
      <c r="C657" s="141" t="str">
        <f t="shared" si="54"/>
        <v>KISNER</v>
      </c>
      <c r="D657" s="141" t="str">
        <f t="shared" si="55"/>
        <v>Шляпа</v>
      </c>
      <c r="E657" s="142" t="str">
        <f t="shared" si="56"/>
        <v>Шляпы</v>
      </c>
      <c r="F657" s="133" t="s">
        <v>2764</v>
      </c>
      <c r="G657" s="134" t="s">
        <v>2761</v>
      </c>
      <c r="H657" s="135" t="s">
        <v>434</v>
      </c>
      <c r="I657" s="136" t="s">
        <v>2762</v>
      </c>
      <c r="J657" s="137">
        <v>1</v>
      </c>
      <c r="K657" s="138" t="s">
        <v>2763</v>
      </c>
      <c r="M657" s="140">
        <v>1</v>
      </c>
    </row>
    <row r="658" spans="1:13" x14ac:dyDescent="0.25">
      <c r="A658" s="96" t="str">
        <f t="shared" si="52"/>
        <v>38359BH TROPE</v>
      </c>
      <c r="B658" s="141" t="str">
        <f t="shared" si="53"/>
        <v>38359BH</v>
      </c>
      <c r="C658" s="141" t="str">
        <f t="shared" si="54"/>
        <v>TROPE</v>
      </c>
      <c r="D658" s="141" t="str">
        <f t="shared" si="55"/>
        <v>Шляпа</v>
      </c>
      <c r="E658" s="142" t="str">
        <f t="shared" si="56"/>
        <v>Шляпы</v>
      </c>
      <c r="F658" s="133" t="s">
        <v>3690</v>
      </c>
      <c r="G658" s="134" t="s">
        <v>3691</v>
      </c>
      <c r="H658" s="135" t="s">
        <v>433</v>
      </c>
      <c r="I658" s="136" t="s">
        <v>3692</v>
      </c>
      <c r="J658" s="137">
        <v>1</v>
      </c>
      <c r="K658" s="138" t="s">
        <v>3692</v>
      </c>
      <c r="M658" s="140">
        <v>1</v>
      </c>
    </row>
    <row r="659" spans="1:13" x14ac:dyDescent="0.25">
      <c r="A659" s="96" t="str">
        <f t="shared" si="52"/>
        <v>38366BH THALER</v>
      </c>
      <c r="B659" s="141" t="str">
        <f t="shared" si="53"/>
        <v>38366BH</v>
      </c>
      <c r="C659" s="141" t="str">
        <f t="shared" si="54"/>
        <v>THALER</v>
      </c>
      <c r="D659" s="141" t="str">
        <f t="shared" si="55"/>
        <v>Шляпа</v>
      </c>
      <c r="E659" s="142" t="str">
        <f t="shared" si="56"/>
        <v>Шляпы</v>
      </c>
      <c r="F659" s="133" t="s">
        <v>3693</v>
      </c>
      <c r="G659" s="134" t="s">
        <v>3694</v>
      </c>
      <c r="H659" s="135" t="s">
        <v>434</v>
      </c>
      <c r="I659" s="136" t="s">
        <v>3692</v>
      </c>
      <c r="J659" s="137">
        <v>1</v>
      </c>
      <c r="K659" s="138" t="s">
        <v>3692</v>
      </c>
      <c r="M659" s="140">
        <v>1</v>
      </c>
    </row>
    <row r="660" spans="1:13" x14ac:dyDescent="0.25">
      <c r="A660" s="96" t="str">
        <f t="shared" si="52"/>
        <v>38367BH NIALL</v>
      </c>
      <c r="B660" s="141" t="str">
        <f t="shared" si="53"/>
        <v>38367BH</v>
      </c>
      <c r="C660" s="141" t="str">
        <f t="shared" si="54"/>
        <v>NIALL</v>
      </c>
      <c r="D660" s="141" t="str">
        <f t="shared" si="55"/>
        <v>Шляпа</v>
      </c>
      <c r="E660" s="142" t="str">
        <f t="shared" si="56"/>
        <v>Шляпы</v>
      </c>
      <c r="F660" s="133" t="s">
        <v>3695</v>
      </c>
      <c r="G660" s="134" t="s">
        <v>3696</v>
      </c>
      <c r="H660" s="135" t="s">
        <v>434</v>
      </c>
      <c r="I660" s="136" t="s">
        <v>3697</v>
      </c>
      <c r="J660" s="137">
        <v>1</v>
      </c>
      <c r="K660" s="138" t="s">
        <v>3697</v>
      </c>
      <c r="M660" s="140">
        <v>1</v>
      </c>
    </row>
    <row r="661" spans="1:13" x14ac:dyDescent="0.25">
      <c r="A661" s="96" t="str">
        <f t="shared" si="52"/>
        <v>38368BH CYD</v>
      </c>
      <c r="B661" s="141" t="str">
        <f t="shared" si="53"/>
        <v>38368BH</v>
      </c>
      <c r="C661" s="141" t="str">
        <f t="shared" si="54"/>
        <v>CYD</v>
      </c>
      <c r="D661" s="141" t="str">
        <f t="shared" si="55"/>
        <v>Шляпа</v>
      </c>
      <c r="E661" s="142" t="str">
        <f t="shared" si="56"/>
        <v>Шляпы</v>
      </c>
      <c r="F661" s="133" t="s">
        <v>3698</v>
      </c>
      <c r="G661" s="134" t="s">
        <v>3699</v>
      </c>
      <c r="H661" s="135" t="s">
        <v>433</v>
      </c>
      <c r="I661" s="136" t="s">
        <v>3700</v>
      </c>
      <c r="J661" s="137">
        <v>1</v>
      </c>
      <c r="K661" s="138" t="s">
        <v>3700</v>
      </c>
      <c r="M661" s="140">
        <v>1</v>
      </c>
    </row>
    <row r="662" spans="1:13" x14ac:dyDescent="0.25">
      <c r="A662" s="96" t="str">
        <f t="shared" si="52"/>
        <v>4204 GAN</v>
      </c>
      <c r="B662" s="141">
        <f t="shared" si="53"/>
        <v>4204</v>
      </c>
      <c r="C662" s="141" t="str">
        <f t="shared" si="54"/>
        <v>GAN</v>
      </c>
      <c r="D662" s="141" t="str">
        <f t="shared" si="55"/>
        <v>Шляпа</v>
      </c>
      <c r="E662" s="142" t="str">
        <f t="shared" si="56"/>
        <v>Шляпы</v>
      </c>
      <c r="F662" s="133" t="s">
        <v>1672</v>
      </c>
      <c r="G662" s="134" t="s">
        <v>1268</v>
      </c>
      <c r="H662" s="135" t="s">
        <v>433</v>
      </c>
      <c r="I662" s="136" t="s">
        <v>2765</v>
      </c>
      <c r="J662" s="137">
        <v>1</v>
      </c>
      <c r="K662" s="138" t="s">
        <v>2765</v>
      </c>
      <c r="M662" s="140">
        <v>1</v>
      </c>
    </row>
    <row r="663" spans="1:13" x14ac:dyDescent="0.25">
      <c r="A663" s="96" t="str">
        <f t="shared" si="52"/>
        <v>4204 GAN</v>
      </c>
      <c r="B663" s="141">
        <f t="shared" si="53"/>
        <v>4204</v>
      </c>
      <c r="C663" s="141" t="str">
        <f t="shared" si="54"/>
        <v>GAN</v>
      </c>
      <c r="D663" s="141" t="str">
        <f t="shared" si="55"/>
        <v>Шляпа</v>
      </c>
      <c r="E663" s="142" t="str">
        <f t="shared" si="56"/>
        <v>Шляпы</v>
      </c>
      <c r="F663" s="133" t="s">
        <v>1267</v>
      </c>
      <c r="G663" s="134" t="s">
        <v>1268</v>
      </c>
      <c r="H663" s="135" t="s">
        <v>434</v>
      </c>
      <c r="I663" s="136" t="s">
        <v>2765</v>
      </c>
      <c r="J663" s="137">
        <v>3</v>
      </c>
      <c r="K663" s="138" t="s">
        <v>3701</v>
      </c>
      <c r="M663" s="140">
        <v>3</v>
      </c>
    </row>
    <row r="664" spans="1:13" x14ac:dyDescent="0.25">
      <c r="A664" s="96" t="str">
        <f t="shared" si="52"/>
        <v>47008BH DORAN</v>
      </c>
      <c r="B664" s="141" t="str">
        <f t="shared" si="53"/>
        <v>47008BH</v>
      </c>
      <c r="C664" s="141" t="str">
        <f t="shared" si="54"/>
        <v>DORAN</v>
      </c>
      <c r="D664" s="141" t="str">
        <f t="shared" si="55"/>
        <v>Шляпа</v>
      </c>
      <c r="E664" s="142" t="str">
        <f t="shared" si="56"/>
        <v>Шляпы</v>
      </c>
      <c r="F664" s="133" t="s">
        <v>535</v>
      </c>
      <c r="G664" s="134" t="s">
        <v>536</v>
      </c>
      <c r="H664" s="135" t="s">
        <v>434</v>
      </c>
      <c r="I664" s="136" t="s">
        <v>2766</v>
      </c>
      <c r="J664" s="137">
        <v>1</v>
      </c>
      <c r="K664" s="138" t="s">
        <v>2766</v>
      </c>
      <c r="M664" s="140">
        <v>1</v>
      </c>
    </row>
    <row r="665" spans="1:13" x14ac:dyDescent="0.25">
      <c r="A665" s="96" t="str">
        <f t="shared" si="52"/>
        <v>47009BH FLUME</v>
      </c>
      <c r="B665" s="141" t="str">
        <f t="shared" si="53"/>
        <v>47009BH</v>
      </c>
      <c r="C665" s="141" t="str">
        <f t="shared" si="54"/>
        <v>FLUME</v>
      </c>
      <c r="D665" s="141" t="str">
        <f t="shared" si="55"/>
        <v>Шляпа</v>
      </c>
      <c r="E665" s="142" t="str">
        <f t="shared" si="56"/>
        <v>Шляпы</v>
      </c>
      <c r="F665" s="133" t="s">
        <v>2767</v>
      </c>
      <c r="G665" s="134" t="s">
        <v>2768</v>
      </c>
      <c r="H665" s="135" t="s">
        <v>434</v>
      </c>
      <c r="I665" s="136" t="s">
        <v>2769</v>
      </c>
      <c r="J665" s="137">
        <v>1</v>
      </c>
      <c r="K665" s="138" t="s">
        <v>2769</v>
      </c>
      <c r="M665" s="140">
        <v>1</v>
      </c>
    </row>
    <row r="666" spans="1:13" x14ac:dyDescent="0.25">
      <c r="A666" s="96" t="str">
        <f t="shared" si="52"/>
        <v>47010BH BRADFORD</v>
      </c>
      <c r="B666" s="141" t="str">
        <f t="shared" si="53"/>
        <v>47010BH</v>
      </c>
      <c r="C666" s="141" t="str">
        <f t="shared" si="54"/>
        <v>BRADFORD</v>
      </c>
      <c r="D666" s="141" t="str">
        <f t="shared" si="55"/>
        <v>Шляпа</v>
      </c>
      <c r="E666" s="142" t="str">
        <f t="shared" si="56"/>
        <v>Шляпы</v>
      </c>
      <c r="F666" s="133" t="s">
        <v>537</v>
      </c>
      <c r="G666" s="134" t="s">
        <v>538</v>
      </c>
      <c r="H666" s="135" t="s">
        <v>434</v>
      </c>
      <c r="I666" s="136" t="s">
        <v>2766</v>
      </c>
      <c r="J666" s="137">
        <v>1</v>
      </c>
      <c r="K666" s="138" t="s">
        <v>2766</v>
      </c>
      <c r="M666" s="140">
        <v>1</v>
      </c>
    </row>
    <row r="667" spans="1:13" x14ac:dyDescent="0.25">
      <c r="A667" s="96" t="str">
        <f t="shared" si="52"/>
        <v>47012BH NEWSTEN</v>
      </c>
      <c r="B667" s="141" t="str">
        <f t="shared" si="53"/>
        <v>47012BH</v>
      </c>
      <c r="C667" s="141" t="str">
        <f t="shared" si="54"/>
        <v>NEWSTEN</v>
      </c>
      <c r="D667" s="141" t="str">
        <f t="shared" si="55"/>
        <v>Шляпа</v>
      </c>
      <c r="E667" s="142" t="str">
        <f t="shared" si="56"/>
        <v>Шляпы</v>
      </c>
      <c r="F667" s="133" t="s">
        <v>986</v>
      </c>
      <c r="G667" s="134" t="s">
        <v>987</v>
      </c>
      <c r="H667" s="135" t="s">
        <v>433</v>
      </c>
      <c r="I667" s="136" t="s">
        <v>2769</v>
      </c>
      <c r="J667" s="137">
        <v>1</v>
      </c>
      <c r="K667" s="138" t="s">
        <v>2769</v>
      </c>
      <c r="M667" s="140">
        <v>1</v>
      </c>
    </row>
    <row r="668" spans="1:13" x14ac:dyDescent="0.25">
      <c r="A668" s="96" t="str">
        <f t="shared" si="52"/>
        <v>5001BH ERIAN</v>
      </c>
      <c r="B668" s="141" t="str">
        <f t="shared" si="53"/>
        <v>5001BH</v>
      </c>
      <c r="C668" s="141" t="str">
        <f t="shared" si="54"/>
        <v>ERIAN</v>
      </c>
      <c r="D668" s="141" t="str">
        <f t="shared" si="55"/>
        <v>Шляпа</v>
      </c>
      <c r="E668" s="142" t="str">
        <f t="shared" si="56"/>
        <v>Шляпы</v>
      </c>
      <c r="F668" s="133" t="s">
        <v>2770</v>
      </c>
      <c r="G668" s="134" t="s">
        <v>2771</v>
      </c>
      <c r="H668" s="135" t="s">
        <v>436</v>
      </c>
      <c r="I668" s="136" t="s">
        <v>2772</v>
      </c>
      <c r="J668" s="137">
        <v>1</v>
      </c>
      <c r="K668" s="138" t="s">
        <v>2772</v>
      </c>
      <c r="M668" s="140">
        <v>1</v>
      </c>
    </row>
    <row r="669" spans="1:13" x14ac:dyDescent="0.25">
      <c r="A669" s="96" t="str">
        <f t="shared" si="52"/>
        <v>5001BH ERIAN</v>
      </c>
      <c r="B669" s="141" t="str">
        <f t="shared" si="53"/>
        <v>5001BH</v>
      </c>
      <c r="C669" s="141" t="str">
        <f t="shared" si="54"/>
        <v>ERIAN</v>
      </c>
      <c r="D669" s="141" t="str">
        <f t="shared" si="55"/>
        <v>Шляпа</v>
      </c>
      <c r="E669" s="142" t="str">
        <f t="shared" si="56"/>
        <v>Шляпы</v>
      </c>
      <c r="F669" s="133" t="s">
        <v>2773</v>
      </c>
      <c r="G669" s="134" t="s">
        <v>2771</v>
      </c>
      <c r="H669" s="135" t="s">
        <v>433</v>
      </c>
      <c r="I669" s="136" t="s">
        <v>2772</v>
      </c>
      <c r="J669" s="137">
        <v>2</v>
      </c>
      <c r="K669" s="138" t="s">
        <v>3702</v>
      </c>
      <c r="M669" s="140">
        <v>2</v>
      </c>
    </row>
    <row r="670" spans="1:13" x14ac:dyDescent="0.25">
      <c r="A670" s="96" t="str">
        <f t="shared" si="52"/>
        <v>5001BH ERIAN</v>
      </c>
      <c r="B670" s="141" t="str">
        <f t="shared" si="53"/>
        <v>5001BH</v>
      </c>
      <c r="C670" s="141" t="str">
        <f t="shared" si="54"/>
        <v>ERIAN</v>
      </c>
      <c r="D670" s="141" t="str">
        <f t="shared" si="55"/>
        <v>Шляпа</v>
      </c>
      <c r="E670" s="142" t="str">
        <f t="shared" si="56"/>
        <v>Шляпы</v>
      </c>
      <c r="F670" s="133" t="s">
        <v>2774</v>
      </c>
      <c r="G670" s="134" t="s">
        <v>2771</v>
      </c>
      <c r="H670" s="135" t="s">
        <v>434</v>
      </c>
      <c r="I670" s="136" t="s">
        <v>2772</v>
      </c>
      <c r="J670" s="137">
        <v>4</v>
      </c>
      <c r="K670" s="138" t="s">
        <v>2776</v>
      </c>
      <c r="M670" s="140">
        <v>4</v>
      </c>
    </row>
    <row r="671" spans="1:13" x14ac:dyDescent="0.25">
      <c r="A671" s="96" t="str">
        <f t="shared" si="52"/>
        <v>5001BH ERIAN</v>
      </c>
      <c r="B671" s="141" t="str">
        <f t="shared" si="53"/>
        <v>5001BH</v>
      </c>
      <c r="C671" s="141" t="str">
        <f t="shared" si="54"/>
        <v>ERIAN</v>
      </c>
      <c r="D671" s="141" t="str">
        <f t="shared" si="55"/>
        <v>Шляпа</v>
      </c>
      <c r="E671" s="142" t="str">
        <f t="shared" si="56"/>
        <v>Шляпы</v>
      </c>
      <c r="F671" s="133" t="s">
        <v>2775</v>
      </c>
      <c r="G671" s="134" t="s">
        <v>2771</v>
      </c>
      <c r="H671" s="135" t="s">
        <v>431</v>
      </c>
      <c r="I671" s="136" t="s">
        <v>2772</v>
      </c>
      <c r="J671" s="137">
        <v>2</v>
      </c>
      <c r="K671" s="138" t="s">
        <v>3702</v>
      </c>
      <c r="M671" s="140">
        <v>2</v>
      </c>
    </row>
    <row r="672" spans="1:13" x14ac:dyDescent="0.25">
      <c r="A672" s="96" t="str">
        <f t="shared" si="52"/>
        <v>5005BH APPEN</v>
      </c>
      <c r="B672" s="141" t="str">
        <f t="shared" si="53"/>
        <v>5005BH</v>
      </c>
      <c r="C672" s="141" t="str">
        <f t="shared" si="54"/>
        <v>APPEN</v>
      </c>
      <c r="D672" s="141" t="str">
        <f t="shared" si="55"/>
        <v>Шляпа</v>
      </c>
      <c r="E672" s="142" t="str">
        <f t="shared" si="56"/>
        <v>Шляпы</v>
      </c>
      <c r="F672" s="133" t="s">
        <v>1024</v>
      </c>
      <c r="G672" s="134" t="s">
        <v>1025</v>
      </c>
      <c r="H672" s="135" t="s">
        <v>434</v>
      </c>
      <c r="I672" s="136" t="s">
        <v>2777</v>
      </c>
      <c r="J672" s="137">
        <v>1</v>
      </c>
      <c r="K672" s="138" t="s">
        <v>2777</v>
      </c>
      <c r="M672" s="140">
        <v>1</v>
      </c>
    </row>
    <row r="673" spans="1:13" x14ac:dyDescent="0.25">
      <c r="A673" s="96" t="str">
        <f t="shared" si="52"/>
        <v>5007BH REYER</v>
      </c>
      <c r="B673" s="141" t="str">
        <f t="shared" si="53"/>
        <v>5007BH</v>
      </c>
      <c r="C673" s="141" t="str">
        <f t="shared" si="54"/>
        <v>REYER</v>
      </c>
      <c r="D673" s="141" t="str">
        <f t="shared" si="55"/>
        <v>Шляпа</v>
      </c>
      <c r="E673" s="142" t="str">
        <f t="shared" si="56"/>
        <v>Шляпы</v>
      </c>
      <c r="F673" s="133" t="s">
        <v>1858</v>
      </c>
      <c r="G673" s="134" t="s">
        <v>1859</v>
      </c>
      <c r="H673" s="135" t="s">
        <v>433</v>
      </c>
      <c r="I673" s="136" t="s">
        <v>2778</v>
      </c>
      <c r="J673" s="137">
        <v>1</v>
      </c>
      <c r="K673" s="138" t="s">
        <v>2778</v>
      </c>
      <c r="M673" s="140">
        <v>1</v>
      </c>
    </row>
    <row r="674" spans="1:13" x14ac:dyDescent="0.25">
      <c r="A674" s="96" t="str">
        <f t="shared" si="52"/>
        <v>5008BH RSUN</v>
      </c>
      <c r="B674" s="141" t="str">
        <f t="shared" si="53"/>
        <v>5008BH</v>
      </c>
      <c r="C674" s="141" t="str">
        <f t="shared" si="54"/>
        <v>RSUN</v>
      </c>
      <c r="D674" s="141" t="str">
        <f t="shared" si="55"/>
        <v>Шляпа</v>
      </c>
      <c r="E674" s="142" t="str">
        <f t="shared" si="56"/>
        <v>Шляпы</v>
      </c>
      <c r="F674" s="133" t="s">
        <v>2779</v>
      </c>
      <c r="G674" s="134" t="s">
        <v>2780</v>
      </c>
      <c r="H674" s="135" t="s">
        <v>434</v>
      </c>
      <c r="I674" s="136" t="s">
        <v>2781</v>
      </c>
      <c r="J674" s="137">
        <v>1</v>
      </c>
      <c r="K674" s="138" t="s">
        <v>2781</v>
      </c>
      <c r="M674" s="140">
        <v>1</v>
      </c>
    </row>
    <row r="675" spans="1:13" x14ac:dyDescent="0.25">
      <c r="A675" s="96" t="str">
        <f t="shared" si="52"/>
        <v>60001BH GRAVELY</v>
      </c>
      <c r="B675" s="141" t="str">
        <f t="shared" si="53"/>
        <v>60001BH</v>
      </c>
      <c r="C675" s="141" t="str">
        <f t="shared" si="54"/>
        <v>GRAVELY</v>
      </c>
      <c r="D675" s="141" t="str">
        <f t="shared" si="55"/>
        <v>Шляпа</v>
      </c>
      <c r="E675" s="142" t="str">
        <f t="shared" si="56"/>
        <v>Шляпы</v>
      </c>
      <c r="F675" s="133" t="s">
        <v>1283</v>
      </c>
      <c r="G675" s="134" t="s">
        <v>1284</v>
      </c>
      <c r="H675" s="135" t="s">
        <v>434</v>
      </c>
      <c r="I675" s="136" t="s">
        <v>2782</v>
      </c>
      <c r="J675" s="137">
        <v>1</v>
      </c>
      <c r="K675" s="138" t="s">
        <v>2782</v>
      </c>
      <c r="M675" s="140">
        <v>1</v>
      </c>
    </row>
    <row r="676" spans="1:13" x14ac:dyDescent="0.25">
      <c r="A676" s="96" t="str">
        <f t="shared" si="52"/>
        <v>60003BH Melton</v>
      </c>
      <c r="B676" s="141" t="str">
        <f t="shared" si="53"/>
        <v>60003BH</v>
      </c>
      <c r="C676" s="141" t="str">
        <f t="shared" si="54"/>
        <v>Melton</v>
      </c>
      <c r="D676" s="141" t="str">
        <f t="shared" si="55"/>
        <v>Шляпа</v>
      </c>
      <c r="E676" s="142" t="str">
        <f t="shared" si="56"/>
        <v>Шляпы</v>
      </c>
      <c r="F676" s="133" t="s">
        <v>2785</v>
      </c>
      <c r="G676" s="134" t="s">
        <v>2783</v>
      </c>
      <c r="H676" s="135" t="s">
        <v>434</v>
      </c>
      <c r="I676" s="136" t="s">
        <v>2784</v>
      </c>
      <c r="J676" s="137">
        <v>3</v>
      </c>
      <c r="K676" s="138" t="s">
        <v>3703</v>
      </c>
      <c r="M676" s="140">
        <v>3</v>
      </c>
    </row>
    <row r="677" spans="1:13" x14ac:dyDescent="0.25">
      <c r="A677" s="96" t="str">
        <f t="shared" si="52"/>
        <v>60004BH VERRETT</v>
      </c>
      <c r="B677" s="141" t="str">
        <f t="shared" si="53"/>
        <v>60004BH</v>
      </c>
      <c r="C677" s="141" t="str">
        <f t="shared" si="54"/>
        <v>VERRETT</v>
      </c>
      <c r="D677" s="141" t="str">
        <f t="shared" si="55"/>
        <v>Шляпа</v>
      </c>
      <c r="E677" s="142" t="str">
        <f t="shared" si="56"/>
        <v>Шляпы</v>
      </c>
      <c r="F677" s="133" t="s">
        <v>2786</v>
      </c>
      <c r="G677" s="134" t="s">
        <v>1861</v>
      </c>
      <c r="H677" s="135" t="s">
        <v>436</v>
      </c>
      <c r="I677" s="136" t="s">
        <v>2787</v>
      </c>
      <c r="J677" s="137">
        <v>1</v>
      </c>
      <c r="K677" s="138" t="s">
        <v>2787</v>
      </c>
      <c r="M677" s="140">
        <v>1</v>
      </c>
    </row>
    <row r="678" spans="1:13" x14ac:dyDescent="0.25">
      <c r="A678" s="96" t="str">
        <f t="shared" si="52"/>
        <v>60004BH VERRETT</v>
      </c>
      <c r="B678" s="141" t="str">
        <f t="shared" si="53"/>
        <v>60004BH</v>
      </c>
      <c r="C678" s="141" t="str">
        <f t="shared" si="54"/>
        <v>VERRETT</v>
      </c>
      <c r="D678" s="141" t="str">
        <f t="shared" si="55"/>
        <v>Шляпа</v>
      </c>
      <c r="E678" s="142" t="str">
        <f t="shared" si="56"/>
        <v>Шляпы</v>
      </c>
      <c r="F678" s="133" t="s">
        <v>2788</v>
      </c>
      <c r="G678" s="134" t="s">
        <v>1861</v>
      </c>
      <c r="H678" s="135" t="s">
        <v>433</v>
      </c>
      <c r="I678" s="136" t="s">
        <v>2787</v>
      </c>
      <c r="J678" s="137">
        <v>1</v>
      </c>
      <c r="K678" s="138" t="s">
        <v>2787</v>
      </c>
      <c r="M678" s="140">
        <v>1</v>
      </c>
    </row>
    <row r="679" spans="1:13" x14ac:dyDescent="0.25">
      <c r="A679" s="96" t="str">
        <f t="shared" si="52"/>
        <v>60004BH VERRETT</v>
      </c>
      <c r="B679" s="141" t="str">
        <f t="shared" si="53"/>
        <v>60004BH</v>
      </c>
      <c r="C679" s="141" t="str">
        <f t="shared" si="54"/>
        <v>VERRETT</v>
      </c>
      <c r="D679" s="141" t="str">
        <f t="shared" si="55"/>
        <v>Шляпа</v>
      </c>
      <c r="E679" s="142" t="str">
        <f t="shared" si="56"/>
        <v>Шляпы</v>
      </c>
      <c r="F679" s="133" t="s">
        <v>1860</v>
      </c>
      <c r="G679" s="134" t="s">
        <v>1861</v>
      </c>
      <c r="H679" s="135" t="s">
        <v>434</v>
      </c>
      <c r="I679" s="136" t="s">
        <v>2787</v>
      </c>
      <c r="J679" s="137">
        <v>3</v>
      </c>
      <c r="K679" s="138" t="s">
        <v>3704</v>
      </c>
      <c r="M679" s="140">
        <v>3</v>
      </c>
    </row>
    <row r="680" spans="1:13" x14ac:dyDescent="0.25">
      <c r="A680" s="96" t="str">
        <f t="shared" si="52"/>
        <v>60004BH VERRETT</v>
      </c>
      <c r="B680" s="141" t="str">
        <f t="shared" si="53"/>
        <v>60004BH</v>
      </c>
      <c r="C680" s="141" t="str">
        <f t="shared" si="54"/>
        <v>VERRETT</v>
      </c>
      <c r="D680" s="141" t="str">
        <f t="shared" si="55"/>
        <v>Шляпа</v>
      </c>
      <c r="E680" s="142" t="str">
        <f t="shared" si="56"/>
        <v>Шляпы</v>
      </c>
      <c r="F680" s="133" t="s">
        <v>2789</v>
      </c>
      <c r="G680" s="134" t="s">
        <v>1861</v>
      </c>
      <c r="H680" s="135" t="s">
        <v>431</v>
      </c>
      <c r="I680" s="136" t="s">
        <v>2787</v>
      </c>
      <c r="J680" s="137">
        <v>1</v>
      </c>
      <c r="K680" s="138" t="s">
        <v>2787</v>
      </c>
      <c r="M680" s="140">
        <v>1</v>
      </c>
    </row>
    <row r="681" spans="1:13" x14ac:dyDescent="0.25">
      <c r="A681" s="96" t="str">
        <f t="shared" si="52"/>
        <v>60005BH TELFAR</v>
      </c>
      <c r="B681" s="141" t="str">
        <f t="shared" si="53"/>
        <v>60005BH</v>
      </c>
      <c r="C681" s="141" t="str">
        <f t="shared" si="54"/>
        <v>TELFAR</v>
      </c>
      <c r="D681" s="141" t="str">
        <f t="shared" si="55"/>
        <v>Шляпа</v>
      </c>
      <c r="E681" s="142" t="str">
        <f t="shared" si="56"/>
        <v>Шляпы</v>
      </c>
      <c r="F681" s="133" t="s">
        <v>2790</v>
      </c>
      <c r="G681" s="134" t="s">
        <v>2791</v>
      </c>
      <c r="H681" s="135" t="s">
        <v>434</v>
      </c>
      <c r="I681" s="136" t="s">
        <v>2792</v>
      </c>
      <c r="J681" s="137">
        <v>1</v>
      </c>
      <c r="K681" s="138" t="s">
        <v>2793</v>
      </c>
      <c r="M681" s="140">
        <v>1</v>
      </c>
    </row>
    <row r="682" spans="1:13" x14ac:dyDescent="0.25">
      <c r="A682" s="96" t="str">
        <f t="shared" si="52"/>
        <v>6109 LISH DERBY</v>
      </c>
      <c r="B682" s="141">
        <f t="shared" si="53"/>
        <v>6109</v>
      </c>
      <c r="C682" s="141" t="str">
        <f t="shared" si="54"/>
        <v>LISH DERBY</v>
      </c>
      <c r="D682" s="141" t="str">
        <f t="shared" si="55"/>
        <v>Шляпа</v>
      </c>
      <c r="E682" s="142" t="str">
        <f t="shared" si="56"/>
        <v>Шляпы</v>
      </c>
      <c r="F682" s="133" t="s">
        <v>469</v>
      </c>
      <c r="G682" s="134" t="s">
        <v>470</v>
      </c>
      <c r="H682" s="135" t="s">
        <v>436</v>
      </c>
      <c r="I682" s="136" t="s">
        <v>2794</v>
      </c>
      <c r="J682" s="137">
        <v>1</v>
      </c>
      <c r="K682" s="138" t="s">
        <v>2794</v>
      </c>
      <c r="M682" s="140">
        <v>1</v>
      </c>
    </row>
    <row r="683" spans="1:13" x14ac:dyDescent="0.25">
      <c r="A683" s="96" t="str">
        <f t="shared" si="52"/>
        <v>6109 LISH DERBY</v>
      </c>
      <c r="B683" s="141">
        <f t="shared" si="53"/>
        <v>6109</v>
      </c>
      <c r="C683" s="141" t="str">
        <f t="shared" si="54"/>
        <v>LISH DERBY</v>
      </c>
      <c r="D683" s="141" t="str">
        <f t="shared" si="55"/>
        <v>Шляпа</v>
      </c>
      <c r="E683" s="142" t="str">
        <f t="shared" si="56"/>
        <v>Шляпы</v>
      </c>
      <c r="F683" s="133" t="s">
        <v>471</v>
      </c>
      <c r="G683" s="134" t="s">
        <v>470</v>
      </c>
      <c r="H683" s="135" t="s">
        <v>433</v>
      </c>
      <c r="I683" s="136" t="s">
        <v>2795</v>
      </c>
      <c r="J683" s="137">
        <v>1</v>
      </c>
      <c r="K683" s="138" t="s">
        <v>2795</v>
      </c>
      <c r="M683" s="140">
        <v>1</v>
      </c>
    </row>
    <row r="684" spans="1:13" x14ac:dyDescent="0.25">
      <c r="A684" s="96" t="str">
        <f t="shared" si="52"/>
        <v>6109 LISH DERBY</v>
      </c>
      <c r="B684" s="141">
        <f t="shared" si="53"/>
        <v>6109</v>
      </c>
      <c r="C684" s="141" t="str">
        <f t="shared" si="54"/>
        <v>LISH DERBY</v>
      </c>
      <c r="D684" s="141" t="str">
        <f t="shared" si="55"/>
        <v>Шляпа</v>
      </c>
      <c r="E684" s="142" t="str">
        <f t="shared" si="56"/>
        <v>Шляпы</v>
      </c>
      <c r="F684" s="133" t="s">
        <v>472</v>
      </c>
      <c r="G684" s="134" t="s">
        <v>470</v>
      </c>
      <c r="H684" s="135" t="s">
        <v>434</v>
      </c>
      <c r="I684" s="136" t="s">
        <v>2796</v>
      </c>
      <c r="J684" s="137">
        <v>2</v>
      </c>
      <c r="K684" s="138" t="s">
        <v>2797</v>
      </c>
      <c r="M684" s="140">
        <v>2</v>
      </c>
    </row>
    <row r="685" spans="1:13" x14ac:dyDescent="0.25">
      <c r="A685" s="96" t="str">
        <f t="shared" si="52"/>
        <v>6109 LISH DERBY</v>
      </c>
      <c r="B685" s="141">
        <f t="shared" si="53"/>
        <v>6109</v>
      </c>
      <c r="C685" s="141" t="str">
        <f t="shared" si="54"/>
        <v>LISH DERBY</v>
      </c>
      <c r="D685" s="141" t="str">
        <f t="shared" si="55"/>
        <v>Шляпа</v>
      </c>
      <c r="E685" s="142" t="str">
        <f t="shared" si="56"/>
        <v>Шляпы</v>
      </c>
      <c r="F685" s="133" t="s">
        <v>473</v>
      </c>
      <c r="G685" s="134" t="s">
        <v>470</v>
      </c>
      <c r="H685" s="135" t="s">
        <v>431</v>
      </c>
      <c r="I685" s="136" t="s">
        <v>2796</v>
      </c>
      <c r="J685" s="137">
        <v>1</v>
      </c>
      <c r="K685" s="138" t="s">
        <v>2796</v>
      </c>
      <c r="M685" s="140">
        <v>1</v>
      </c>
    </row>
    <row r="686" spans="1:13" x14ac:dyDescent="0.25">
      <c r="A686" s="96" t="str">
        <f t="shared" si="52"/>
        <v>6127 EL</v>
      </c>
      <c r="B686" s="141">
        <f t="shared" si="53"/>
        <v>6127</v>
      </c>
      <c r="C686" s="141" t="str">
        <f t="shared" si="54"/>
        <v>EL</v>
      </c>
      <c r="D686" s="141" t="str">
        <f t="shared" si="55"/>
        <v>Шляпа</v>
      </c>
      <c r="E686" s="142" t="str">
        <f t="shared" si="56"/>
        <v>Шляпы</v>
      </c>
      <c r="F686" s="133" t="s">
        <v>595</v>
      </c>
      <c r="G686" s="134" t="s">
        <v>499</v>
      </c>
      <c r="H686" s="135" t="s">
        <v>431</v>
      </c>
      <c r="I686" s="136" t="s">
        <v>2798</v>
      </c>
      <c r="J686" s="137">
        <v>1</v>
      </c>
      <c r="K686" s="138" t="s">
        <v>2799</v>
      </c>
      <c r="M686" s="140">
        <v>1</v>
      </c>
    </row>
    <row r="687" spans="1:13" x14ac:dyDescent="0.25">
      <c r="A687" s="96" t="str">
        <f t="shared" si="52"/>
        <v>6129 ONE</v>
      </c>
      <c r="B687" s="141">
        <f t="shared" si="53"/>
        <v>6129</v>
      </c>
      <c r="C687" s="141" t="str">
        <f t="shared" si="54"/>
        <v>ONE</v>
      </c>
      <c r="D687" s="141" t="str">
        <f t="shared" si="55"/>
        <v>Шляпа</v>
      </c>
      <c r="E687" s="142" t="str">
        <f t="shared" si="56"/>
        <v>Шляпы</v>
      </c>
      <c r="F687" s="133" t="s">
        <v>252</v>
      </c>
      <c r="G687" s="134" t="s">
        <v>253</v>
      </c>
      <c r="H687" s="135" t="s">
        <v>433</v>
      </c>
      <c r="I687" s="136" t="s">
        <v>2800</v>
      </c>
      <c r="J687" s="137">
        <v>1</v>
      </c>
      <c r="K687" s="138" t="s">
        <v>2801</v>
      </c>
      <c r="M687" s="140">
        <v>1</v>
      </c>
    </row>
    <row r="688" spans="1:13" x14ac:dyDescent="0.25">
      <c r="A688" s="96" t="str">
        <f t="shared" si="52"/>
        <v>6140 PER III</v>
      </c>
      <c r="B688" s="141">
        <f t="shared" si="53"/>
        <v>6140</v>
      </c>
      <c r="C688" s="141" t="str">
        <f t="shared" si="54"/>
        <v>PER III</v>
      </c>
      <c r="D688" s="141" t="str">
        <f t="shared" si="55"/>
        <v>Шляпа</v>
      </c>
      <c r="E688" s="142" t="str">
        <f t="shared" si="56"/>
        <v>Шляпы</v>
      </c>
      <c r="F688" s="133" t="s">
        <v>3705</v>
      </c>
      <c r="G688" s="134" t="s">
        <v>3706</v>
      </c>
      <c r="H688" s="135" t="s">
        <v>431</v>
      </c>
      <c r="I688" s="136" t="s">
        <v>3707</v>
      </c>
      <c r="J688" s="137">
        <v>1</v>
      </c>
      <c r="K688" s="138" t="s">
        <v>3707</v>
      </c>
      <c r="M688" s="140">
        <v>1</v>
      </c>
    </row>
    <row r="689" spans="1:13" x14ac:dyDescent="0.25">
      <c r="A689" s="96" t="str">
        <f t="shared" si="52"/>
        <v>6140 PER III</v>
      </c>
      <c r="B689" s="141">
        <f t="shared" si="53"/>
        <v>6140</v>
      </c>
      <c r="C689" s="141" t="str">
        <f t="shared" si="54"/>
        <v>PER III</v>
      </c>
      <c r="D689" s="141" t="str">
        <f t="shared" si="55"/>
        <v>Шляпа</v>
      </c>
      <c r="E689" s="142" t="str">
        <f t="shared" si="56"/>
        <v>Шляпы</v>
      </c>
      <c r="F689" s="133" t="s">
        <v>3708</v>
      </c>
      <c r="G689" s="134" t="s">
        <v>3709</v>
      </c>
      <c r="H689" s="135" t="s">
        <v>464</v>
      </c>
      <c r="I689" s="136" t="s">
        <v>3710</v>
      </c>
      <c r="J689" s="137">
        <v>1</v>
      </c>
      <c r="K689" s="138" t="s">
        <v>3710</v>
      </c>
      <c r="M689" s="140">
        <v>1</v>
      </c>
    </row>
    <row r="690" spans="1:13" x14ac:dyDescent="0.25">
      <c r="A690" s="96" t="str">
        <f t="shared" si="52"/>
        <v>6140 PER III</v>
      </c>
      <c r="B690" s="141">
        <f t="shared" si="53"/>
        <v>6140</v>
      </c>
      <c r="C690" s="141" t="str">
        <f t="shared" si="54"/>
        <v>PER III</v>
      </c>
      <c r="D690" s="141" t="str">
        <f t="shared" si="55"/>
        <v>Шляпа</v>
      </c>
      <c r="E690" s="142" t="str">
        <f t="shared" si="56"/>
        <v>Шляпы</v>
      </c>
      <c r="F690" s="133" t="s">
        <v>596</v>
      </c>
      <c r="G690" s="134" t="s">
        <v>500</v>
      </c>
      <c r="H690" s="135" t="s">
        <v>433</v>
      </c>
      <c r="I690" s="136" t="s">
        <v>2802</v>
      </c>
      <c r="J690" s="137">
        <v>1</v>
      </c>
      <c r="K690" s="138" t="s">
        <v>2802</v>
      </c>
      <c r="M690" s="140">
        <v>1</v>
      </c>
    </row>
    <row r="691" spans="1:13" x14ac:dyDescent="0.25">
      <c r="A691" s="96" t="str">
        <f t="shared" si="52"/>
        <v>6140 PER III</v>
      </c>
      <c r="B691" s="141">
        <f t="shared" si="53"/>
        <v>6140</v>
      </c>
      <c r="C691" s="141" t="str">
        <f t="shared" si="54"/>
        <v>PER III</v>
      </c>
      <c r="D691" s="141" t="str">
        <f t="shared" si="55"/>
        <v>Шляпа</v>
      </c>
      <c r="E691" s="142" t="str">
        <f t="shared" si="56"/>
        <v>Шляпы</v>
      </c>
      <c r="F691" s="133" t="s">
        <v>811</v>
      </c>
      <c r="G691" s="134" t="s">
        <v>500</v>
      </c>
      <c r="H691" s="135" t="s">
        <v>434</v>
      </c>
      <c r="I691" s="136" t="s">
        <v>2803</v>
      </c>
      <c r="J691" s="137">
        <v>1</v>
      </c>
      <c r="K691" s="138" t="s">
        <v>2803</v>
      </c>
      <c r="M691" s="140">
        <v>1</v>
      </c>
    </row>
    <row r="692" spans="1:13" x14ac:dyDescent="0.25">
      <c r="A692" s="96" t="str">
        <f t="shared" si="52"/>
        <v>6140 PER III</v>
      </c>
      <c r="B692" s="141">
        <f t="shared" si="53"/>
        <v>6140</v>
      </c>
      <c r="C692" s="141" t="str">
        <f t="shared" si="54"/>
        <v>PER III</v>
      </c>
      <c r="D692" s="141" t="str">
        <f t="shared" si="55"/>
        <v>Шляпа</v>
      </c>
      <c r="E692" s="142" t="str">
        <f t="shared" si="56"/>
        <v>Шляпы</v>
      </c>
      <c r="F692" s="133" t="s">
        <v>2804</v>
      </c>
      <c r="G692" s="134" t="s">
        <v>500</v>
      </c>
      <c r="H692" s="135" t="s">
        <v>431</v>
      </c>
      <c r="I692" s="136" t="s">
        <v>2803</v>
      </c>
      <c r="J692" s="137">
        <v>1</v>
      </c>
      <c r="K692" s="138" t="s">
        <v>2803</v>
      </c>
      <c r="M692" s="140">
        <v>1</v>
      </c>
    </row>
    <row r="693" spans="1:13" x14ac:dyDescent="0.25">
      <c r="A693" s="96" t="str">
        <f t="shared" si="52"/>
        <v>61424BH RALAT</v>
      </c>
      <c r="B693" s="141" t="str">
        <f t="shared" si="53"/>
        <v>61424BH</v>
      </c>
      <c r="C693" s="141" t="str">
        <f t="shared" si="54"/>
        <v>RALAT</v>
      </c>
      <c r="D693" s="141" t="str">
        <f t="shared" si="55"/>
        <v>Шляпа</v>
      </c>
      <c r="E693" s="142" t="str">
        <f t="shared" si="56"/>
        <v>Шляпы</v>
      </c>
      <c r="F693" s="133" t="s">
        <v>597</v>
      </c>
      <c r="G693" s="134" t="s">
        <v>539</v>
      </c>
      <c r="H693" s="135" t="s">
        <v>433</v>
      </c>
      <c r="I693" s="136" t="s">
        <v>2805</v>
      </c>
      <c r="J693" s="137">
        <v>1</v>
      </c>
      <c r="K693" s="138" t="s">
        <v>2805</v>
      </c>
      <c r="M693" s="140">
        <v>1</v>
      </c>
    </row>
    <row r="694" spans="1:13" x14ac:dyDescent="0.25">
      <c r="A694" s="96" t="str">
        <f t="shared" si="52"/>
        <v>61432BH The Architect</v>
      </c>
      <c r="B694" s="141" t="str">
        <f t="shared" si="53"/>
        <v>61432BH</v>
      </c>
      <c r="C694" s="141" t="str">
        <f t="shared" si="54"/>
        <v>The Architect</v>
      </c>
      <c r="D694" s="141" t="str">
        <f t="shared" si="55"/>
        <v>Шляпа</v>
      </c>
      <c r="E694" s="142" t="str">
        <f t="shared" si="56"/>
        <v>Шляпы</v>
      </c>
      <c r="F694" s="133" t="s">
        <v>2806</v>
      </c>
      <c r="G694" s="134" t="s">
        <v>2807</v>
      </c>
      <c r="H694" s="135" t="s">
        <v>433</v>
      </c>
      <c r="I694" s="136" t="s">
        <v>2808</v>
      </c>
      <c r="J694" s="137">
        <v>1</v>
      </c>
      <c r="K694" s="138" t="s">
        <v>2808</v>
      </c>
      <c r="M694" s="140">
        <v>1</v>
      </c>
    </row>
    <row r="695" spans="1:13" x14ac:dyDescent="0.25">
      <c r="A695" s="96" t="str">
        <f t="shared" si="52"/>
        <v>61433BH Cavalier</v>
      </c>
      <c r="B695" s="141" t="str">
        <f t="shared" si="53"/>
        <v>61433BH</v>
      </c>
      <c r="C695" s="141" t="str">
        <f t="shared" si="54"/>
        <v>Cavalier</v>
      </c>
      <c r="D695" s="141" t="str">
        <f t="shared" si="55"/>
        <v>Шляпа</v>
      </c>
      <c r="E695" s="142" t="str">
        <f t="shared" si="56"/>
        <v>Шляпы</v>
      </c>
      <c r="F695" s="133" t="s">
        <v>2809</v>
      </c>
      <c r="G695" s="134" t="s">
        <v>2810</v>
      </c>
      <c r="H695" s="135" t="s">
        <v>434</v>
      </c>
      <c r="I695" s="136" t="s">
        <v>2811</v>
      </c>
      <c r="J695" s="137">
        <v>1</v>
      </c>
      <c r="K695" s="138" t="s">
        <v>2812</v>
      </c>
      <c r="M695" s="140">
        <v>1</v>
      </c>
    </row>
    <row r="696" spans="1:13" x14ac:dyDescent="0.25">
      <c r="A696" s="96" t="str">
        <f t="shared" si="52"/>
        <v>61442BH NILSON</v>
      </c>
      <c r="B696" s="141" t="str">
        <f t="shared" si="53"/>
        <v>61442BH</v>
      </c>
      <c r="C696" s="141" t="str">
        <f t="shared" si="54"/>
        <v>NILSON</v>
      </c>
      <c r="D696" s="141" t="str">
        <f t="shared" si="55"/>
        <v>Шляпа</v>
      </c>
      <c r="E696" s="142" t="str">
        <f t="shared" si="56"/>
        <v>Шляпы</v>
      </c>
      <c r="F696" s="133" t="s">
        <v>3711</v>
      </c>
      <c r="G696" s="134" t="s">
        <v>3712</v>
      </c>
      <c r="H696" s="135" t="s">
        <v>434</v>
      </c>
      <c r="I696" s="136" t="s">
        <v>3713</v>
      </c>
      <c r="J696" s="137">
        <v>1</v>
      </c>
      <c r="K696" s="138" t="s">
        <v>3713</v>
      </c>
      <c r="M696" s="140">
        <v>1</v>
      </c>
    </row>
    <row r="697" spans="1:13" x14ac:dyDescent="0.25">
      <c r="A697" s="96" t="str">
        <f t="shared" si="52"/>
        <v>63112 NSON</v>
      </c>
      <c r="B697" s="141">
        <f t="shared" si="53"/>
        <v>63112</v>
      </c>
      <c r="C697" s="141" t="str">
        <f t="shared" si="54"/>
        <v>NSON</v>
      </c>
      <c r="D697" s="141" t="str">
        <f t="shared" si="55"/>
        <v>Шляпа</v>
      </c>
      <c r="E697" s="142" t="str">
        <f t="shared" si="56"/>
        <v>Шляпы</v>
      </c>
      <c r="F697" s="133" t="s">
        <v>599</v>
      </c>
      <c r="G697" s="134" t="s">
        <v>598</v>
      </c>
      <c r="H697" s="135" t="s">
        <v>434</v>
      </c>
      <c r="I697" s="136" t="s">
        <v>2813</v>
      </c>
      <c r="J697" s="137">
        <v>1</v>
      </c>
      <c r="K697" s="138" t="s">
        <v>2813</v>
      </c>
      <c r="M697" s="140">
        <v>1</v>
      </c>
    </row>
    <row r="698" spans="1:13" x14ac:dyDescent="0.25">
      <c r="A698" s="96" t="str">
        <f t="shared" si="52"/>
        <v>63112 NSON</v>
      </c>
      <c r="B698" s="141">
        <f t="shared" si="53"/>
        <v>63112</v>
      </c>
      <c r="C698" s="141" t="str">
        <f t="shared" si="54"/>
        <v>NSON</v>
      </c>
      <c r="D698" s="141" t="str">
        <f t="shared" si="55"/>
        <v>Шляпа</v>
      </c>
      <c r="E698" s="142" t="str">
        <f t="shared" si="56"/>
        <v>Шляпы</v>
      </c>
      <c r="F698" s="133" t="s">
        <v>600</v>
      </c>
      <c r="G698" s="134" t="s">
        <v>598</v>
      </c>
      <c r="H698" s="135" t="s">
        <v>431</v>
      </c>
      <c r="I698" s="136" t="s">
        <v>2813</v>
      </c>
      <c r="J698" s="137">
        <v>1</v>
      </c>
      <c r="K698" s="138" t="s">
        <v>2813</v>
      </c>
      <c r="M698" s="140">
        <v>1</v>
      </c>
    </row>
    <row r="699" spans="1:13" x14ac:dyDescent="0.25">
      <c r="A699" s="96" t="str">
        <f t="shared" si="52"/>
        <v>63112 NSON</v>
      </c>
      <c r="B699" s="141">
        <f t="shared" si="53"/>
        <v>63112</v>
      </c>
      <c r="C699" s="141" t="str">
        <f t="shared" si="54"/>
        <v>NSON</v>
      </c>
      <c r="D699" s="141" t="str">
        <f t="shared" si="55"/>
        <v>Шляпа</v>
      </c>
      <c r="E699" s="142" t="str">
        <f t="shared" si="56"/>
        <v>Шляпы</v>
      </c>
      <c r="F699" s="133" t="s">
        <v>602</v>
      </c>
      <c r="G699" s="134" t="s">
        <v>601</v>
      </c>
      <c r="H699" s="135" t="s">
        <v>434</v>
      </c>
      <c r="I699" s="136" t="s">
        <v>2813</v>
      </c>
      <c r="J699" s="137">
        <v>1</v>
      </c>
      <c r="K699" s="138" t="s">
        <v>2813</v>
      </c>
      <c r="M699" s="140">
        <v>1</v>
      </c>
    </row>
    <row r="700" spans="1:13" x14ac:dyDescent="0.25">
      <c r="A700" s="96" t="str">
        <f t="shared" si="52"/>
        <v>63117 ACKBURN</v>
      </c>
      <c r="B700" s="141">
        <f t="shared" si="53"/>
        <v>63117</v>
      </c>
      <c r="C700" s="141" t="str">
        <f t="shared" si="54"/>
        <v>ACKBURN</v>
      </c>
      <c r="D700" s="141" t="str">
        <f t="shared" si="55"/>
        <v>Шляпа</v>
      </c>
      <c r="E700" s="142" t="str">
        <f t="shared" si="56"/>
        <v>Шляпы</v>
      </c>
      <c r="F700" s="133" t="s">
        <v>3714</v>
      </c>
      <c r="G700" s="134" t="s">
        <v>3715</v>
      </c>
      <c r="H700" s="135" t="s">
        <v>436</v>
      </c>
      <c r="I700" s="136" t="s">
        <v>3716</v>
      </c>
      <c r="J700" s="137">
        <v>2</v>
      </c>
      <c r="K700" s="138" t="s">
        <v>3717</v>
      </c>
      <c r="M700" s="140">
        <v>2</v>
      </c>
    </row>
    <row r="701" spans="1:13" x14ac:dyDescent="0.25">
      <c r="A701" s="96" t="str">
        <f t="shared" si="52"/>
        <v>63117 ACKBURN</v>
      </c>
      <c r="B701" s="141">
        <f t="shared" si="53"/>
        <v>63117</v>
      </c>
      <c r="C701" s="141" t="str">
        <f t="shared" si="54"/>
        <v>ACKBURN</v>
      </c>
      <c r="D701" s="141" t="str">
        <f t="shared" si="55"/>
        <v>Шляпа</v>
      </c>
      <c r="E701" s="142" t="str">
        <f t="shared" si="56"/>
        <v>Шляпы</v>
      </c>
      <c r="F701" s="133" t="s">
        <v>3718</v>
      </c>
      <c r="G701" s="134" t="s">
        <v>3715</v>
      </c>
      <c r="H701" s="135" t="s">
        <v>433</v>
      </c>
      <c r="I701" s="136" t="s">
        <v>3719</v>
      </c>
      <c r="J701" s="137">
        <v>3</v>
      </c>
      <c r="K701" s="138" t="s">
        <v>3720</v>
      </c>
      <c r="M701" s="140">
        <v>3</v>
      </c>
    </row>
    <row r="702" spans="1:13" x14ac:dyDescent="0.25">
      <c r="A702" s="96" t="str">
        <f t="shared" si="52"/>
        <v>63117 ACKBURN</v>
      </c>
      <c r="B702" s="141">
        <f t="shared" si="53"/>
        <v>63117</v>
      </c>
      <c r="C702" s="141" t="str">
        <f t="shared" si="54"/>
        <v>ACKBURN</v>
      </c>
      <c r="D702" s="141" t="str">
        <f t="shared" si="55"/>
        <v>Шляпа</v>
      </c>
      <c r="E702" s="142" t="str">
        <f t="shared" si="56"/>
        <v>Шляпы</v>
      </c>
      <c r="F702" s="133" t="s">
        <v>3721</v>
      </c>
      <c r="G702" s="134" t="s">
        <v>3715</v>
      </c>
      <c r="H702" s="135" t="s">
        <v>434</v>
      </c>
      <c r="I702" s="136" t="s">
        <v>3716</v>
      </c>
      <c r="J702" s="137">
        <v>4</v>
      </c>
      <c r="K702" s="138" t="s">
        <v>3722</v>
      </c>
      <c r="M702" s="140">
        <v>4</v>
      </c>
    </row>
    <row r="703" spans="1:13" x14ac:dyDescent="0.25">
      <c r="A703" s="96" t="str">
        <f t="shared" si="52"/>
        <v>63117 ACKBURN</v>
      </c>
      <c r="B703" s="141">
        <f t="shared" si="53"/>
        <v>63117</v>
      </c>
      <c r="C703" s="141" t="str">
        <f t="shared" si="54"/>
        <v>ACKBURN</v>
      </c>
      <c r="D703" s="141" t="str">
        <f t="shared" si="55"/>
        <v>Шляпа</v>
      </c>
      <c r="E703" s="142" t="str">
        <f t="shared" si="56"/>
        <v>Шляпы</v>
      </c>
      <c r="F703" s="133" t="s">
        <v>3723</v>
      </c>
      <c r="G703" s="134" t="s">
        <v>3715</v>
      </c>
      <c r="H703" s="135" t="s">
        <v>431</v>
      </c>
      <c r="I703" s="136" t="s">
        <v>3716</v>
      </c>
      <c r="J703" s="137">
        <v>2</v>
      </c>
      <c r="K703" s="138" t="s">
        <v>3717</v>
      </c>
      <c r="M703" s="140">
        <v>2</v>
      </c>
    </row>
    <row r="704" spans="1:13" x14ac:dyDescent="0.25">
      <c r="A704" s="96" t="str">
        <f t="shared" si="52"/>
        <v>63117 ACKBURN</v>
      </c>
      <c r="B704" s="141">
        <f t="shared" si="53"/>
        <v>63117</v>
      </c>
      <c r="C704" s="141" t="str">
        <f t="shared" si="54"/>
        <v>ACKBURN</v>
      </c>
      <c r="D704" s="141" t="str">
        <f t="shared" si="55"/>
        <v>Шляпа</v>
      </c>
      <c r="E704" s="142" t="str">
        <f t="shared" si="56"/>
        <v>Шляпы</v>
      </c>
      <c r="F704" s="133" t="s">
        <v>3724</v>
      </c>
      <c r="G704" s="134" t="s">
        <v>2815</v>
      </c>
      <c r="H704" s="135" t="s">
        <v>433</v>
      </c>
      <c r="I704" s="136" t="s">
        <v>3719</v>
      </c>
      <c r="J704" s="137">
        <v>1</v>
      </c>
      <c r="K704" s="138" t="s">
        <v>3719</v>
      </c>
      <c r="M704" s="140">
        <v>1</v>
      </c>
    </row>
    <row r="705" spans="1:13" x14ac:dyDescent="0.25">
      <c r="A705" s="96" t="str">
        <f t="shared" si="52"/>
        <v>63117 ACKBURN</v>
      </c>
      <c r="B705" s="141">
        <f t="shared" si="53"/>
        <v>63117</v>
      </c>
      <c r="C705" s="141" t="str">
        <f t="shared" si="54"/>
        <v>ACKBURN</v>
      </c>
      <c r="D705" s="141" t="str">
        <f t="shared" si="55"/>
        <v>Шляпа</v>
      </c>
      <c r="E705" s="142" t="str">
        <f t="shared" si="56"/>
        <v>Шляпы</v>
      </c>
      <c r="F705" s="133" t="s">
        <v>2814</v>
      </c>
      <c r="G705" s="134" t="s">
        <v>2815</v>
      </c>
      <c r="H705" s="135" t="s">
        <v>434</v>
      </c>
      <c r="I705" s="136" t="s">
        <v>3716</v>
      </c>
      <c r="J705" s="137">
        <v>1</v>
      </c>
      <c r="K705" s="138" t="s">
        <v>3716</v>
      </c>
      <c r="M705" s="140">
        <v>1</v>
      </c>
    </row>
    <row r="706" spans="1:13" x14ac:dyDescent="0.25">
      <c r="A706" s="96" t="str">
        <f t="shared" si="52"/>
        <v>63117 ACKBURN</v>
      </c>
      <c r="B706" s="141">
        <f t="shared" si="53"/>
        <v>63117</v>
      </c>
      <c r="C706" s="141" t="str">
        <f t="shared" si="54"/>
        <v>ACKBURN</v>
      </c>
      <c r="D706" s="141" t="str">
        <f t="shared" si="55"/>
        <v>Шляпа</v>
      </c>
      <c r="E706" s="142" t="str">
        <f t="shared" si="56"/>
        <v>Шляпы</v>
      </c>
      <c r="F706" s="133" t="s">
        <v>3725</v>
      </c>
      <c r="G706" s="134" t="s">
        <v>2815</v>
      </c>
      <c r="H706" s="135" t="s">
        <v>431</v>
      </c>
      <c r="I706" s="136" t="s">
        <v>3719</v>
      </c>
      <c r="J706" s="137">
        <v>1</v>
      </c>
      <c r="K706" s="138" t="s">
        <v>3719</v>
      </c>
      <c r="M706" s="140">
        <v>1</v>
      </c>
    </row>
    <row r="707" spans="1:13" x14ac:dyDescent="0.25">
      <c r="A707" s="96" t="str">
        <f t="shared" ref="A707:A770" si="57">B707&amp;" "&amp;C707</f>
        <v>63117 ACKBURN</v>
      </c>
      <c r="B707" s="141">
        <f t="shared" ref="B707:B770" si="58">_xlfn.LET(_xlpm.START,FIND("арт. ",G707)+5,_xlpm.END,FIND(" ",G707,_xlpm.START),_xlpm.Result,TRIM(MID(G707,_xlpm.START,_xlpm.END-_xlpm.START)),IFERROR(VALUE(_xlpm.Result),_xlpm.Result))</f>
        <v>63117</v>
      </c>
      <c r="C707" s="141" t="str">
        <f t="shared" ref="C707:C770" si="59">_xlfn.LET(_xlpm.START,FIND("арт. ",G707)+13,_xlpm.END,FIND("(",G707),TRIM(MID(G707,_xlpm.START,_xlpm.END-_xlpm.START)))</f>
        <v>ACKBURN</v>
      </c>
      <c r="D707" s="141" t="str">
        <f t="shared" ref="D707:D770" si="60">_xlfn.LET(_xlpm.START,1,_xlpm.END,FIND(MID($R$1,1,1),G707),TRIM(MID(G707,_xlpm.START,_xlpm.END-_xlpm.START)))</f>
        <v>Шляпа</v>
      </c>
      <c r="E707" s="142" t="str">
        <f t="shared" ref="E707:E770" si="61">VLOOKUP(D707,N:O,2,0)</f>
        <v>Шляпы</v>
      </c>
      <c r="F707" s="133" t="s">
        <v>1654</v>
      </c>
      <c r="G707" s="134" t="s">
        <v>603</v>
      </c>
      <c r="H707" s="135" t="s">
        <v>433</v>
      </c>
      <c r="I707" s="136" t="s">
        <v>2816</v>
      </c>
      <c r="J707" s="137">
        <v>1</v>
      </c>
      <c r="K707" s="138" t="s">
        <v>2816</v>
      </c>
      <c r="M707" s="140">
        <v>1</v>
      </c>
    </row>
    <row r="708" spans="1:13" x14ac:dyDescent="0.25">
      <c r="A708" s="96" t="str">
        <f t="shared" si="57"/>
        <v>63117 ACKBURN</v>
      </c>
      <c r="B708" s="141">
        <f t="shared" si="58"/>
        <v>63117</v>
      </c>
      <c r="C708" s="141" t="str">
        <f t="shared" si="59"/>
        <v>ACKBURN</v>
      </c>
      <c r="D708" s="141" t="str">
        <f t="shared" si="60"/>
        <v>Шляпа</v>
      </c>
      <c r="E708" s="142" t="str">
        <f t="shared" si="61"/>
        <v>Шляпы</v>
      </c>
      <c r="F708" s="133" t="s">
        <v>1655</v>
      </c>
      <c r="G708" s="134" t="s">
        <v>603</v>
      </c>
      <c r="H708" s="135" t="s">
        <v>431</v>
      </c>
      <c r="I708" s="136" t="s">
        <v>2816</v>
      </c>
      <c r="J708" s="137">
        <v>1</v>
      </c>
      <c r="K708" s="138" t="s">
        <v>2816</v>
      </c>
      <c r="M708" s="140">
        <v>1</v>
      </c>
    </row>
    <row r="709" spans="1:13" x14ac:dyDescent="0.25">
      <c r="A709" s="96" t="str">
        <f t="shared" si="57"/>
        <v>63120 CHE</v>
      </c>
      <c r="B709" s="141">
        <f t="shared" si="58"/>
        <v>63120</v>
      </c>
      <c r="C709" s="141" t="str">
        <f t="shared" si="59"/>
        <v>CHE</v>
      </c>
      <c r="D709" s="141" t="str">
        <f t="shared" si="60"/>
        <v>Шляпа</v>
      </c>
      <c r="E709" s="142" t="str">
        <f t="shared" si="61"/>
        <v>Шляпы</v>
      </c>
      <c r="F709" s="133" t="s">
        <v>3726</v>
      </c>
      <c r="G709" s="134" t="s">
        <v>3727</v>
      </c>
      <c r="H709" s="135" t="s">
        <v>436</v>
      </c>
      <c r="I709" s="136" t="s">
        <v>3728</v>
      </c>
      <c r="J709" s="137">
        <v>1</v>
      </c>
      <c r="K709" s="138" t="s">
        <v>3728</v>
      </c>
      <c r="M709" s="140">
        <v>1</v>
      </c>
    </row>
    <row r="710" spans="1:13" x14ac:dyDescent="0.25">
      <c r="A710" s="96" t="str">
        <f t="shared" si="57"/>
        <v>63129BH PENCER</v>
      </c>
      <c r="B710" s="141" t="str">
        <f t="shared" si="58"/>
        <v>63129BH</v>
      </c>
      <c r="C710" s="141" t="str">
        <f t="shared" si="59"/>
        <v>PENCER</v>
      </c>
      <c r="D710" s="141" t="str">
        <f t="shared" si="60"/>
        <v>Шляпа</v>
      </c>
      <c r="E710" s="142" t="str">
        <f t="shared" si="61"/>
        <v>Шляпы</v>
      </c>
      <c r="F710" s="133" t="s">
        <v>931</v>
      </c>
      <c r="G710" s="134" t="s">
        <v>604</v>
      </c>
      <c r="H710" s="135" t="s">
        <v>433</v>
      </c>
      <c r="I710" s="136" t="s">
        <v>2817</v>
      </c>
      <c r="J710" s="137">
        <v>1</v>
      </c>
      <c r="K710" s="138" t="s">
        <v>2817</v>
      </c>
      <c r="M710" s="140">
        <v>1</v>
      </c>
    </row>
    <row r="711" spans="1:13" x14ac:dyDescent="0.25">
      <c r="A711" s="96" t="str">
        <f t="shared" si="57"/>
        <v>63129BH PENCER</v>
      </c>
      <c r="B711" s="141" t="str">
        <f t="shared" si="58"/>
        <v>63129BH</v>
      </c>
      <c r="C711" s="141" t="str">
        <f t="shared" si="59"/>
        <v>PENCER</v>
      </c>
      <c r="D711" s="141" t="str">
        <f t="shared" si="60"/>
        <v>Шляпа</v>
      </c>
      <c r="E711" s="142" t="str">
        <f t="shared" si="61"/>
        <v>Шляпы</v>
      </c>
      <c r="F711" s="133" t="s">
        <v>932</v>
      </c>
      <c r="G711" s="134" t="s">
        <v>604</v>
      </c>
      <c r="H711" s="135" t="s">
        <v>431</v>
      </c>
      <c r="I711" s="136" t="s">
        <v>2817</v>
      </c>
      <c r="J711" s="137">
        <v>1</v>
      </c>
      <c r="K711" s="138" t="s">
        <v>2817</v>
      </c>
      <c r="M711" s="140">
        <v>1</v>
      </c>
    </row>
    <row r="712" spans="1:13" x14ac:dyDescent="0.25">
      <c r="A712" s="96" t="str">
        <f t="shared" si="57"/>
        <v>63133BH ANDERSON</v>
      </c>
      <c r="B712" s="141" t="str">
        <f t="shared" si="58"/>
        <v>63133BH</v>
      </c>
      <c r="C712" s="141" t="str">
        <f t="shared" si="59"/>
        <v>ANDERSON</v>
      </c>
      <c r="D712" s="141" t="str">
        <f t="shared" si="60"/>
        <v>Шляпа</v>
      </c>
      <c r="E712" s="142" t="str">
        <f t="shared" si="61"/>
        <v>Шляпы</v>
      </c>
      <c r="F712" s="133" t="s">
        <v>957</v>
      </c>
      <c r="G712" s="134" t="s">
        <v>605</v>
      </c>
      <c r="H712" s="135" t="s">
        <v>434</v>
      </c>
      <c r="I712" s="136" t="s">
        <v>2818</v>
      </c>
      <c r="J712" s="137">
        <v>1</v>
      </c>
      <c r="K712" s="138" t="s">
        <v>2818</v>
      </c>
      <c r="M712" s="140">
        <v>1</v>
      </c>
    </row>
    <row r="713" spans="1:13" x14ac:dyDescent="0.25">
      <c r="A713" s="96" t="str">
        <f t="shared" si="57"/>
        <v>63200 ENCER</v>
      </c>
      <c r="B713" s="141">
        <f t="shared" si="58"/>
        <v>63200</v>
      </c>
      <c r="C713" s="141" t="str">
        <f t="shared" si="59"/>
        <v>ENCER</v>
      </c>
      <c r="D713" s="141" t="str">
        <f t="shared" si="60"/>
        <v>Шляпа</v>
      </c>
      <c r="E713" s="142" t="str">
        <f t="shared" si="61"/>
        <v>Шляпы</v>
      </c>
      <c r="F713" s="133" t="s">
        <v>1206</v>
      </c>
      <c r="G713" s="134" t="s">
        <v>1207</v>
      </c>
      <c r="H713" s="135" t="s">
        <v>434</v>
      </c>
      <c r="I713" s="136" t="s">
        <v>2819</v>
      </c>
      <c r="J713" s="137">
        <v>1</v>
      </c>
      <c r="K713" s="138" t="s">
        <v>2819</v>
      </c>
      <c r="M713" s="140">
        <v>1</v>
      </c>
    </row>
    <row r="714" spans="1:13" x14ac:dyDescent="0.25">
      <c r="A714" s="96" t="str">
        <f t="shared" si="57"/>
        <v>63200 ENCER</v>
      </c>
      <c r="B714" s="141">
        <f t="shared" si="58"/>
        <v>63200</v>
      </c>
      <c r="C714" s="141" t="str">
        <f t="shared" si="59"/>
        <v>ENCER</v>
      </c>
      <c r="D714" s="141" t="str">
        <f t="shared" si="60"/>
        <v>Шляпа</v>
      </c>
      <c r="E714" s="142" t="str">
        <f t="shared" si="61"/>
        <v>Шляпы</v>
      </c>
      <c r="F714" s="133" t="s">
        <v>480</v>
      </c>
      <c r="G714" s="134" t="s">
        <v>479</v>
      </c>
      <c r="H714" s="135" t="s">
        <v>434</v>
      </c>
      <c r="I714" s="136" t="s">
        <v>2820</v>
      </c>
      <c r="J714" s="137">
        <v>1</v>
      </c>
      <c r="K714" s="138" t="s">
        <v>2820</v>
      </c>
      <c r="M714" s="140">
        <v>1</v>
      </c>
    </row>
    <row r="715" spans="1:13" x14ac:dyDescent="0.25">
      <c r="A715" s="96" t="str">
        <f t="shared" si="57"/>
        <v>63200 ENCER</v>
      </c>
      <c r="B715" s="141">
        <f t="shared" si="58"/>
        <v>63200</v>
      </c>
      <c r="C715" s="141" t="str">
        <f t="shared" si="59"/>
        <v>ENCER</v>
      </c>
      <c r="D715" s="141" t="str">
        <f t="shared" si="60"/>
        <v>Шляпа</v>
      </c>
      <c r="E715" s="142" t="str">
        <f t="shared" si="61"/>
        <v>Шляпы</v>
      </c>
      <c r="F715" s="133" t="s">
        <v>1471</v>
      </c>
      <c r="G715" s="134" t="s">
        <v>1472</v>
      </c>
      <c r="H715" s="135" t="s">
        <v>434</v>
      </c>
      <c r="I715" s="136" t="s">
        <v>2821</v>
      </c>
      <c r="J715" s="137">
        <v>1</v>
      </c>
      <c r="K715" s="138" t="s">
        <v>2821</v>
      </c>
      <c r="M715" s="140">
        <v>1</v>
      </c>
    </row>
    <row r="716" spans="1:13" x14ac:dyDescent="0.25">
      <c r="A716" s="96" t="str">
        <f t="shared" si="57"/>
        <v>63257 NDO</v>
      </c>
      <c r="B716" s="141">
        <f t="shared" si="58"/>
        <v>63257</v>
      </c>
      <c r="C716" s="141" t="str">
        <f t="shared" si="59"/>
        <v>NDO</v>
      </c>
      <c r="D716" s="141" t="str">
        <f t="shared" si="60"/>
        <v>Шляпа</v>
      </c>
      <c r="E716" s="142" t="str">
        <f t="shared" si="61"/>
        <v>Шляпы</v>
      </c>
      <c r="F716" s="133" t="s">
        <v>3729</v>
      </c>
      <c r="G716" s="134" t="s">
        <v>3730</v>
      </c>
      <c r="H716" s="135" t="s">
        <v>434</v>
      </c>
      <c r="I716" s="136" t="s">
        <v>3731</v>
      </c>
      <c r="J716" s="137">
        <v>1</v>
      </c>
      <c r="K716" s="138" t="s">
        <v>3731</v>
      </c>
      <c r="M716" s="140">
        <v>1</v>
      </c>
    </row>
    <row r="717" spans="1:13" x14ac:dyDescent="0.25">
      <c r="A717" s="96" t="str">
        <f t="shared" si="57"/>
        <v>63263BH LERMAN</v>
      </c>
      <c r="B717" s="141" t="str">
        <f t="shared" si="58"/>
        <v>63263BH</v>
      </c>
      <c r="C717" s="141" t="str">
        <f t="shared" si="59"/>
        <v>LERMAN</v>
      </c>
      <c r="D717" s="141" t="str">
        <f t="shared" si="60"/>
        <v>Шляпа</v>
      </c>
      <c r="E717" s="142" t="str">
        <f t="shared" si="61"/>
        <v>Шляпы</v>
      </c>
      <c r="F717" s="133" t="s">
        <v>512</v>
      </c>
      <c r="G717" s="134" t="s">
        <v>606</v>
      </c>
      <c r="H717" s="135" t="s">
        <v>433</v>
      </c>
      <c r="I717" s="136" t="s">
        <v>2822</v>
      </c>
      <c r="J717" s="137">
        <v>1</v>
      </c>
      <c r="K717" s="138" t="s">
        <v>2823</v>
      </c>
      <c r="M717" s="140">
        <v>1</v>
      </c>
    </row>
    <row r="718" spans="1:13" x14ac:dyDescent="0.25">
      <c r="A718" s="96" t="str">
        <f t="shared" si="57"/>
        <v>63263BH LERMAN</v>
      </c>
      <c r="B718" s="141" t="str">
        <f t="shared" si="58"/>
        <v>63263BH</v>
      </c>
      <c r="C718" s="141" t="str">
        <f t="shared" si="59"/>
        <v>LERMAN</v>
      </c>
      <c r="D718" s="141" t="str">
        <f t="shared" si="60"/>
        <v>Шляпа</v>
      </c>
      <c r="E718" s="142" t="str">
        <f t="shared" si="61"/>
        <v>Шляпы</v>
      </c>
      <c r="F718" s="133" t="s">
        <v>607</v>
      </c>
      <c r="G718" s="134" t="s">
        <v>606</v>
      </c>
      <c r="H718" s="135" t="s">
        <v>434</v>
      </c>
      <c r="I718" s="136" t="s">
        <v>2824</v>
      </c>
      <c r="J718" s="137">
        <v>1</v>
      </c>
      <c r="K718" s="138" t="s">
        <v>2824</v>
      </c>
      <c r="M718" s="140">
        <v>1</v>
      </c>
    </row>
    <row r="719" spans="1:13" x14ac:dyDescent="0.25">
      <c r="A719" s="96" t="str">
        <f t="shared" si="57"/>
        <v>63268BH WINGER</v>
      </c>
      <c r="B719" s="141" t="str">
        <f t="shared" si="58"/>
        <v>63268BH</v>
      </c>
      <c r="C719" s="141" t="str">
        <f t="shared" si="59"/>
        <v>WINGER</v>
      </c>
      <c r="D719" s="141" t="str">
        <f t="shared" si="60"/>
        <v>Шляпа</v>
      </c>
      <c r="E719" s="142" t="str">
        <f t="shared" si="61"/>
        <v>Шляпы</v>
      </c>
      <c r="F719" s="133" t="s">
        <v>3732</v>
      </c>
      <c r="G719" s="134" t="s">
        <v>3733</v>
      </c>
      <c r="H719" s="135" t="s">
        <v>434</v>
      </c>
      <c r="I719" s="136" t="s">
        <v>3734</v>
      </c>
      <c r="J719" s="137">
        <v>1</v>
      </c>
      <c r="K719" s="138" t="s">
        <v>3734</v>
      </c>
      <c r="M719" s="140">
        <v>1</v>
      </c>
    </row>
    <row r="720" spans="1:13" x14ac:dyDescent="0.25">
      <c r="A720" s="96" t="str">
        <f t="shared" si="57"/>
        <v>63274BH ARSUN</v>
      </c>
      <c r="B720" s="141" t="str">
        <f t="shared" si="58"/>
        <v>63274BH</v>
      </c>
      <c r="C720" s="141" t="str">
        <f t="shared" si="59"/>
        <v>ARSUN</v>
      </c>
      <c r="D720" s="141" t="str">
        <f t="shared" si="60"/>
        <v>Шляпа</v>
      </c>
      <c r="E720" s="142" t="str">
        <f t="shared" si="61"/>
        <v>Шляпы</v>
      </c>
      <c r="F720" s="133" t="s">
        <v>959</v>
      </c>
      <c r="G720" s="134" t="s">
        <v>958</v>
      </c>
      <c r="H720" s="135" t="s">
        <v>436</v>
      </c>
      <c r="I720" s="136" t="s">
        <v>2825</v>
      </c>
      <c r="J720" s="137">
        <v>3</v>
      </c>
      <c r="K720" s="138" t="s">
        <v>2826</v>
      </c>
      <c r="M720" s="140">
        <v>3</v>
      </c>
    </row>
    <row r="721" spans="1:13" x14ac:dyDescent="0.25">
      <c r="A721" s="96" t="str">
        <f t="shared" si="57"/>
        <v>63274BH ARSUN</v>
      </c>
      <c r="B721" s="141" t="str">
        <f t="shared" si="58"/>
        <v>63274BH</v>
      </c>
      <c r="C721" s="141" t="str">
        <f t="shared" si="59"/>
        <v>ARSUN</v>
      </c>
      <c r="D721" s="141" t="str">
        <f t="shared" si="60"/>
        <v>Шляпа</v>
      </c>
      <c r="E721" s="142" t="str">
        <f t="shared" si="61"/>
        <v>Шляпы</v>
      </c>
      <c r="F721" s="133" t="s">
        <v>608</v>
      </c>
      <c r="G721" s="134" t="s">
        <v>958</v>
      </c>
      <c r="H721" s="135" t="s">
        <v>433</v>
      </c>
      <c r="I721" s="136" t="s">
        <v>2825</v>
      </c>
      <c r="J721" s="137">
        <v>3</v>
      </c>
      <c r="K721" s="138" t="s">
        <v>2826</v>
      </c>
      <c r="M721" s="140">
        <v>3</v>
      </c>
    </row>
    <row r="722" spans="1:13" x14ac:dyDescent="0.25">
      <c r="A722" s="96" t="str">
        <f t="shared" si="57"/>
        <v>63274BH ARSUN</v>
      </c>
      <c r="B722" s="141" t="str">
        <f t="shared" si="58"/>
        <v>63274BH</v>
      </c>
      <c r="C722" s="141" t="str">
        <f t="shared" si="59"/>
        <v>ARSUN</v>
      </c>
      <c r="D722" s="141" t="str">
        <f t="shared" si="60"/>
        <v>Шляпа</v>
      </c>
      <c r="E722" s="142" t="str">
        <f t="shared" si="61"/>
        <v>Шляпы</v>
      </c>
      <c r="F722" s="133" t="s">
        <v>960</v>
      </c>
      <c r="G722" s="134" t="s">
        <v>958</v>
      </c>
      <c r="H722" s="135" t="s">
        <v>434</v>
      </c>
      <c r="I722" s="136" t="s">
        <v>2825</v>
      </c>
      <c r="J722" s="137">
        <v>1</v>
      </c>
      <c r="K722" s="138" t="s">
        <v>2825</v>
      </c>
      <c r="M722" s="140">
        <v>1</v>
      </c>
    </row>
    <row r="723" spans="1:13" x14ac:dyDescent="0.25">
      <c r="A723" s="96" t="str">
        <f t="shared" si="57"/>
        <v>63275BH LITVACK</v>
      </c>
      <c r="B723" s="141" t="str">
        <f t="shared" si="58"/>
        <v>63275BH</v>
      </c>
      <c r="C723" s="141" t="str">
        <f t="shared" si="59"/>
        <v>LITVACK</v>
      </c>
      <c r="D723" s="141" t="str">
        <f t="shared" si="60"/>
        <v>Шляпа</v>
      </c>
      <c r="E723" s="142" t="str">
        <f t="shared" si="61"/>
        <v>Шляпы</v>
      </c>
      <c r="F723" s="133" t="s">
        <v>961</v>
      </c>
      <c r="G723" s="134" t="s">
        <v>610</v>
      </c>
      <c r="H723" s="135" t="s">
        <v>433</v>
      </c>
      <c r="I723" s="136" t="s">
        <v>2827</v>
      </c>
      <c r="J723" s="137">
        <v>1</v>
      </c>
      <c r="K723" s="138" t="s">
        <v>2827</v>
      </c>
      <c r="M723" s="140">
        <v>1</v>
      </c>
    </row>
    <row r="724" spans="1:13" x14ac:dyDescent="0.25">
      <c r="A724" s="96" t="str">
        <f t="shared" si="57"/>
        <v>63275BH LITVACK</v>
      </c>
      <c r="B724" s="141" t="str">
        <f t="shared" si="58"/>
        <v>63275BH</v>
      </c>
      <c r="C724" s="141" t="str">
        <f t="shared" si="59"/>
        <v>LITVACK</v>
      </c>
      <c r="D724" s="141" t="str">
        <f t="shared" si="60"/>
        <v>Шляпа</v>
      </c>
      <c r="E724" s="142" t="str">
        <f t="shared" si="61"/>
        <v>Шляпы</v>
      </c>
      <c r="F724" s="133" t="s">
        <v>609</v>
      </c>
      <c r="G724" s="134" t="s">
        <v>610</v>
      </c>
      <c r="H724" s="135" t="s">
        <v>434</v>
      </c>
      <c r="I724" s="136" t="s">
        <v>2827</v>
      </c>
      <c r="J724" s="137">
        <v>2</v>
      </c>
      <c r="K724" s="138" t="s">
        <v>2828</v>
      </c>
      <c r="M724" s="140">
        <v>2</v>
      </c>
    </row>
    <row r="725" spans="1:13" x14ac:dyDescent="0.25">
      <c r="A725" s="96" t="str">
        <f t="shared" si="57"/>
        <v>63282BH COSMO</v>
      </c>
      <c r="B725" s="141" t="str">
        <f t="shared" si="58"/>
        <v>63282BH</v>
      </c>
      <c r="C725" s="141" t="str">
        <f t="shared" si="59"/>
        <v>COSMO</v>
      </c>
      <c r="D725" s="141" t="str">
        <f t="shared" si="60"/>
        <v>Шляпа</v>
      </c>
      <c r="E725" s="142" t="str">
        <f t="shared" si="61"/>
        <v>Шляпы</v>
      </c>
      <c r="F725" s="133" t="s">
        <v>611</v>
      </c>
      <c r="G725" s="134" t="s">
        <v>612</v>
      </c>
      <c r="H725" s="135" t="s">
        <v>433</v>
      </c>
      <c r="I725" s="136" t="s">
        <v>2829</v>
      </c>
      <c r="J725" s="137">
        <v>1</v>
      </c>
      <c r="K725" s="138" t="s">
        <v>2829</v>
      </c>
      <c r="M725" s="140">
        <v>1</v>
      </c>
    </row>
    <row r="726" spans="1:13" x14ac:dyDescent="0.25">
      <c r="A726" s="96" t="str">
        <f t="shared" si="57"/>
        <v>63282BH COSMO</v>
      </c>
      <c r="B726" s="141" t="str">
        <f t="shared" si="58"/>
        <v>63282BH</v>
      </c>
      <c r="C726" s="141" t="str">
        <f t="shared" si="59"/>
        <v>COSMO</v>
      </c>
      <c r="D726" s="141" t="str">
        <f t="shared" si="60"/>
        <v>Шляпа</v>
      </c>
      <c r="E726" s="142" t="str">
        <f t="shared" si="61"/>
        <v>Шляпы</v>
      </c>
      <c r="F726" s="133" t="s">
        <v>962</v>
      </c>
      <c r="G726" s="134" t="s">
        <v>612</v>
      </c>
      <c r="H726" s="135" t="s">
        <v>434</v>
      </c>
      <c r="I726" s="136" t="s">
        <v>2829</v>
      </c>
      <c r="J726" s="137">
        <v>3</v>
      </c>
      <c r="K726" s="138" t="s">
        <v>2830</v>
      </c>
      <c r="M726" s="140">
        <v>3</v>
      </c>
    </row>
    <row r="727" spans="1:13" x14ac:dyDescent="0.25">
      <c r="A727" s="96" t="str">
        <f t="shared" si="57"/>
        <v>63282BH COSMO</v>
      </c>
      <c r="B727" s="141" t="str">
        <f t="shared" si="58"/>
        <v>63282BH</v>
      </c>
      <c r="C727" s="141" t="str">
        <f t="shared" si="59"/>
        <v>COSMO</v>
      </c>
      <c r="D727" s="141" t="str">
        <f t="shared" si="60"/>
        <v>Шляпа</v>
      </c>
      <c r="E727" s="142" t="str">
        <f t="shared" si="61"/>
        <v>Шляпы</v>
      </c>
      <c r="F727" s="133" t="s">
        <v>963</v>
      </c>
      <c r="G727" s="134" t="s">
        <v>612</v>
      </c>
      <c r="H727" s="135" t="s">
        <v>431</v>
      </c>
      <c r="I727" s="136" t="s">
        <v>2829</v>
      </c>
      <c r="J727" s="137">
        <v>1</v>
      </c>
      <c r="K727" s="138" t="s">
        <v>2829</v>
      </c>
      <c r="M727" s="140">
        <v>1</v>
      </c>
    </row>
    <row r="728" spans="1:13" x14ac:dyDescent="0.25">
      <c r="A728" s="96" t="str">
        <f t="shared" si="57"/>
        <v>63283BH RELIK</v>
      </c>
      <c r="B728" s="141" t="str">
        <f t="shared" si="58"/>
        <v>63283BH</v>
      </c>
      <c r="C728" s="141" t="str">
        <f t="shared" si="59"/>
        <v>RELIK</v>
      </c>
      <c r="D728" s="141" t="str">
        <f t="shared" si="60"/>
        <v>Шляпа</v>
      </c>
      <c r="E728" s="142" t="str">
        <f t="shared" si="61"/>
        <v>Шляпы</v>
      </c>
      <c r="F728" s="133" t="s">
        <v>1773</v>
      </c>
      <c r="G728" s="134" t="s">
        <v>1774</v>
      </c>
      <c r="H728" s="135" t="s">
        <v>433</v>
      </c>
      <c r="I728" s="136" t="s">
        <v>2831</v>
      </c>
      <c r="J728" s="137">
        <v>1</v>
      </c>
      <c r="K728" s="138" t="s">
        <v>2831</v>
      </c>
      <c r="M728" s="140">
        <v>1</v>
      </c>
    </row>
    <row r="729" spans="1:13" x14ac:dyDescent="0.25">
      <c r="A729" s="96" t="str">
        <f t="shared" si="57"/>
        <v>63283BH RELIK</v>
      </c>
      <c r="B729" s="141" t="str">
        <f t="shared" si="58"/>
        <v>63283BH</v>
      </c>
      <c r="C729" s="141" t="str">
        <f t="shared" si="59"/>
        <v>RELIK</v>
      </c>
      <c r="D729" s="141" t="str">
        <f t="shared" si="60"/>
        <v>Шляпа</v>
      </c>
      <c r="E729" s="142" t="str">
        <f t="shared" si="61"/>
        <v>Шляпы</v>
      </c>
      <c r="F729" s="133" t="s">
        <v>1346</v>
      </c>
      <c r="G729" s="134" t="s">
        <v>1347</v>
      </c>
      <c r="H729" s="135" t="s">
        <v>433</v>
      </c>
      <c r="I729" s="136" t="s">
        <v>2832</v>
      </c>
      <c r="J729" s="137">
        <v>1</v>
      </c>
      <c r="K729" s="138" t="s">
        <v>2832</v>
      </c>
      <c r="M729" s="140">
        <v>1</v>
      </c>
    </row>
    <row r="730" spans="1:13" x14ac:dyDescent="0.25">
      <c r="A730" s="96" t="str">
        <f t="shared" si="57"/>
        <v>63287BH COSTIGAN</v>
      </c>
      <c r="B730" s="141" t="str">
        <f t="shared" si="58"/>
        <v>63287BH</v>
      </c>
      <c r="C730" s="141" t="str">
        <f t="shared" si="59"/>
        <v>COSTIGAN</v>
      </c>
      <c r="D730" s="141" t="str">
        <f t="shared" si="60"/>
        <v>Шляпа</v>
      </c>
      <c r="E730" s="142" t="str">
        <f t="shared" si="61"/>
        <v>Шляпы</v>
      </c>
      <c r="F730" s="133" t="s">
        <v>1446</v>
      </c>
      <c r="G730" s="134" t="s">
        <v>1447</v>
      </c>
      <c r="H730" s="135" t="s">
        <v>434</v>
      </c>
      <c r="I730" s="136" t="s">
        <v>2833</v>
      </c>
      <c r="J730" s="137">
        <v>1</v>
      </c>
      <c r="K730" s="138" t="s">
        <v>2833</v>
      </c>
      <c r="M730" s="140">
        <v>1</v>
      </c>
    </row>
    <row r="731" spans="1:13" x14ac:dyDescent="0.25">
      <c r="A731" s="96" t="str">
        <f t="shared" si="57"/>
        <v>63287BH COSTIGAN</v>
      </c>
      <c r="B731" s="141" t="str">
        <f t="shared" si="58"/>
        <v>63287BH</v>
      </c>
      <c r="C731" s="141" t="str">
        <f t="shared" si="59"/>
        <v>COSTIGAN</v>
      </c>
      <c r="D731" s="141" t="str">
        <f t="shared" si="60"/>
        <v>Шляпа</v>
      </c>
      <c r="E731" s="142" t="str">
        <f t="shared" si="61"/>
        <v>Шляпы</v>
      </c>
      <c r="F731" s="133" t="s">
        <v>1801</v>
      </c>
      <c r="G731" s="134" t="s">
        <v>1802</v>
      </c>
      <c r="H731" s="135" t="s">
        <v>434</v>
      </c>
      <c r="I731" s="136" t="s">
        <v>2834</v>
      </c>
      <c r="J731" s="137">
        <v>1</v>
      </c>
      <c r="K731" s="138" t="s">
        <v>2834</v>
      </c>
      <c r="M731" s="140">
        <v>1</v>
      </c>
    </row>
    <row r="732" spans="1:13" x14ac:dyDescent="0.25">
      <c r="A732" s="96" t="str">
        <f t="shared" si="57"/>
        <v>63288BH HESMOND</v>
      </c>
      <c r="B732" s="141" t="str">
        <f t="shared" si="58"/>
        <v>63288BH</v>
      </c>
      <c r="C732" s="141" t="str">
        <f t="shared" si="59"/>
        <v>HESMOND</v>
      </c>
      <c r="D732" s="141" t="str">
        <f t="shared" si="60"/>
        <v>Шляпа</v>
      </c>
      <c r="E732" s="142" t="str">
        <f t="shared" si="61"/>
        <v>Шляпы</v>
      </c>
      <c r="F732" s="133" t="s">
        <v>1448</v>
      </c>
      <c r="G732" s="134" t="s">
        <v>1449</v>
      </c>
      <c r="H732" s="135" t="s">
        <v>433</v>
      </c>
      <c r="I732" s="136" t="s">
        <v>2833</v>
      </c>
      <c r="J732" s="137">
        <v>1</v>
      </c>
      <c r="K732" s="138" t="s">
        <v>2833</v>
      </c>
      <c r="M732" s="140">
        <v>1</v>
      </c>
    </row>
    <row r="733" spans="1:13" x14ac:dyDescent="0.25">
      <c r="A733" s="96" t="str">
        <f t="shared" si="57"/>
        <v>63291BH LOWDEN</v>
      </c>
      <c r="B733" s="141" t="str">
        <f t="shared" si="58"/>
        <v>63291BH</v>
      </c>
      <c r="C733" s="141" t="str">
        <f t="shared" si="59"/>
        <v>LOWDEN</v>
      </c>
      <c r="D733" s="141" t="str">
        <f t="shared" si="60"/>
        <v>Шляпа</v>
      </c>
      <c r="E733" s="142" t="str">
        <f t="shared" si="61"/>
        <v>Шляпы</v>
      </c>
      <c r="F733" s="133" t="s">
        <v>1450</v>
      </c>
      <c r="G733" s="134" t="s">
        <v>1451</v>
      </c>
      <c r="H733" s="135" t="s">
        <v>434</v>
      </c>
      <c r="I733" s="136" t="s">
        <v>2835</v>
      </c>
      <c r="J733" s="137">
        <v>1</v>
      </c>
      <c r="K733" s="138" t="s">
        <v>2835</v>
      </c>
      <c r="M733" s="140">
        <v>1</v>
      </c>
    </row>
    <row r="734" spans="1:13" x14ac:dyDescent="0.25">
      <c r="A734" s="96" t="str">
        <f t="shared" si="57"/>
        <v>63292BH BRETEN</v>
      </c>
      <c r="B734" s="141" t="str">
        <f t="shared" si="58"/>
        <v>63292BH</v>
      </c>
      <c r="C734" s="141" t="str">
        <f t="shared" si="59"/>
        <v>BRETEN</v>
      </c>
      <c r="D734" s="141" t="str">
        <f t="shared" si="60"/>
        <v>Шляпа</v>
      </c>
      <c r="E734" s="142" t="str">
        <f t="shared" si="61"/>
        <v>Шляпы</v>
      </c>
      <c r="F734" s="133" t="s">
        <v>1862</v>
      </c>
      <c r="G734" s="134" t="s">
        <v>1863</v>
      </c>
      <c r="H734" s="135" t="s">
        <v>433</v>
      </c>
      <c r="I734" s="136" t="s">
        <v>2836</v>
      </c>
      <c r="J734" s="137">
        <v>1</v>
      </c>
      <c r="K734" s="138" t="s">
        <v>2836</v>
      </c>
      <c r="M734" s="140">
        <v>1</v>
      </c>
    </row>
    <row r="735" spans="1:13" x14ac:dyDescent="0.25">
      <c r="A735" s="96" t="str">
        <f t="shared" si="57"/>
        <v>63294BH MAGNESS</v>
      </c>
      <c r="B735" s="141" t="str">
        <f t="shared" si="58"/>
        <v>63294BH</v>
      </c>
      <c r="C735" s="141" t="str">
        <f t="shared" si="59"/>
        <v>MAGNESS</v>
      </c>
      <c r="D735" s="141" t="str">
        <f t="shared" si="60"/>
        <v>Шляпа</v>
      </c>
      <c r="E735" s="142" t="str">
        <f t="shared" si="61"/>
        <v>Шляпы</v>
      </c>
      <c r="F735" s="133" t="s">
        <v>2837</v>
      </c>
      <c r="G735" s="134" t="s">
        <v>1865</v>
      </c>
      <c r="H735" s="135" t="s">
        <v>433</v>
      </c>
      <c r="I735" s="136" t="s">
        <v>2838</v>
      </c>
      <c r="J735" s="137">
        <v>2</v>
      </c>
      <c r="K735" s="138" t="s">
        <v>2839</v>
      </c>
      <c r="M735" s="140">
        <v>2</v>
      </c>
    </row>
    <row r="736" spans="1:13" x14ac:dyDescent="0.25">
      <c r="A736" s="96" t="str">
        <f t="shared" si="57"/>
        <v>63294BH MAGNESS</v>
      </c>
      <c r="B736" s="141" t="str">
        <f t="shared" si="58"/>
        <v>63294BH</v>
      </c>
      <c r="C736" s="141" t="str">
        <f t="shared" si="59"/>
        <v>MAGNESS</v>
      </c>
      <c r="D736" s="141" t="str">
        <f t="shared" si="60"/>
        <v>Шляпа</v>
      </c>
      <c r="E736" s="142" t="str">
        <f t="shared" si="61"/>
        <v>Шляпы</v>
      </c>
      <c r="F736" s="133" t="s">
        <v>1864</v>
      </c>
      <c r="G736" s="134" t="s">
        <v>1865</v>
      </c>
      <c r="H736" s="135" t="s">
        <v>434</v>
      </c>
      <c r="I736" s="136" t="s">
        <v>2838</v>
      </c>
      <c r="J736" s="137">
        <v>3</v>
      </c>
      <c r="K736" s="138" t="s">
        <v>2841</v>
      </c>
      <c r="M736" s="140">
        <v>3</v>
      </c>
    </row>
    <row r="737" spans="1:13" x14ac:dyDescent="0.25">
      <c r="A737" s="96" t="str">
        <f t="shared" si="57"/>
        <v>63294BH MAGNESS</v>
      </c>
      <c r="B737" s="141" t="str">
        <f t="shared" si="58"/>
        <v>63294BH</v>
      </c>
      <c r="C737" s="141" t="str">
        <f t="shared" si="59"/>
        <v>MAGNESS</v>
      </c>
      <c r="D737" s="141" t="str">
        <f t="shared" si="60"/>
        <v>Шляпа</v>
      </c>
      <c r="E737" s="142" t="str">
        <f t="shared" si="61"/>
        <v>Шляпы</v>
      </c>
      <c r="F737" s="133" t="s">
        <v>2840</v>
      </c>
      <c r="G737" s="134" t="s">
        <v>1865</v>
      </c>
      <c r="H737" s="135" t="s">
        <v>431</v>
      </c>
      <c r="I737" s="136" t="s">
        <v>2838</v>
      </c>
      <c r="J737" s="137">
        <v>2</v>
      </c>
      <c r="K737" s="138" t="s">
        <v>2839</v>
      </c>
      <c r="M737" s="140">
        <v>2</v>
      </c>
    </row>
    <row r="738" spans="1:13" x14ac:dyDescent="0.25">
      <c r="A738" s="96" t="str">
        <f t="shared" si="57"/>
        <v>63296BH IMLAY</v>
      </c>
      <c r="B738" s="141" t="str">
        <f t="shared" si="58"/>
        <v>63296BH</v>
      </c>
      <c r="C738" s="141" t="str">
        <f t="shared" si="59"/>
        <v>IMLAY</v>
      </c>
      <c r="D738" s="141" t="str">
        <f t="shared" si="60"/>
        <v>Шляпа</v>
      </c>
      <c r="E738" s="142" t="str">
        <f t="shared" si="61"/>
        <v>Шляпы</v>
      </c>
      <c r="F738" s="133" t="s">
        <v>2842</v>
      </c>
      <c r="G738" s="134" t="s">
        <v>2843</v>
      </c>
      <c r="H738" s="135" t="s">
        <v>434</v>
      </c>
      <c r="I738" s="136" t="s">
        <v>2844</v>
      </c>
      <c r="J738" s="137">
        <v>1</v>
      </c>
      <c r="K738" s="138" t="s">
        <v>2844</v>
      </c>
      <c r="M738" s="140">
        <v>1</v>
      </c>
    </row>
    <row r="739" spans="1:13" x14ac:dyDescent="0.25">
      <c r="A739" s="96" t="str">
        <f t="shared" si="57"/>
        <v>63297BH BRAYLON</v>
      </c>
      <c r="B739" s="141" t="str">
        <f t="shared" si="58"/>
        <v>63297BH</v>
      </c>
      <c r="C739" s="141" t="str">
        <f t="shared" si="59"/>
        <v>BRAYLON</v>
      </c>
      <c r="D739" s="141" t="str">
        <f t="shared" si="60"/>
        <v>Шляпа</v>
      </c>
      <c r="E739" s="142" t="str">
        <f t="shared" si="61"/>
        <v>Шляпы</v>
      </c>
      <c r="F739" s="133" t="s">
        <v>2845</v>
      </c>
      <c r="G739" s="134" t="s">
        <v>2846</v>
      </c>
      <c r="H739" s="135" t="s">
        <v>434</v>
      </c>
      <c r="I739" s="136" t="s">
        <v>2847</v>
      </c>
      <c r="J739" s="137">
        <v>1</v>
      </c>
      <c r="K739" s="138" t="s">
        <v>2847</v>
      </c>
      <c r="M739" s="140">
        <v>1</v>
      </c>
    </row>
    <row r="740" spans="1:13" x14ac:dyDescent="0.25">
      <c r="A740" s="96" t="str">
        <f t="shared" si="57"/>
        <v>63298BH GLASER</v>
      </c>
      <c r="B740" s="141" t="str">
        <f t="shared" si="58"/>
        <v>63298BH</v>
      </c>
      <c r="C740" s="141" t="str">
        <f t="shared" si="59"/>
        <v>GLASER</v>
      </c>
      <c r="D740" s="141" t="str">
        <f t="shared" si="60"/>
        <v>Шляпа</v>
      </c>
      <c r="E740" s="142" t="str">
        <f t="shared" si="61"/>
        <v>Шляпы</v>
      </c>
      <c r="F740" s="133" t="s">
        <v>2848</v>
      </c>
      <c r="G740" s="134" t="s">
        <v>3735</v>
      </c>
      <c r="H740" s="135" t="s">
        <v>433</v>
      </c>
      <c r="I740" s="136" t="s">
        <v>2849</v>
      </c>
      <c r="J740" s="137">
        <v>1</v>
      </c>
      <c r="K740" s="138" t="s">
        <v>2849</v>
      </c>
      <c r="M740" s="140">
        <v>1</v>
      </c>
    </row>
    <row r="741" spans="1:13" x14ac:dyDescent="0.25">
      <c r="A741" s="96" t="str">
        <f t="shared" si="57"/>
        <v>7001 O</v>
      </c>
      <c r="B741" s="141">
        <f t="shared" si="58"/>
        <v>7001</v>
      </c>
      <c r="C741" s="141" t="str">
        <f t="shared" si="59"/>
        <v>O</v>
      </c>
      <c r="D741" s="141" t="str">
        <f t="shared" si="60"/>
        <v>Шляпа</v>
      </c>
      <c r="E741" s="142" t="str">
        <f t="shared" si="61"/>
        <v>Шляпы</v>
      </c>
      <c r="F741" s="133" t="s">
        <v>1594</v>
      </c>
      <c r="G741" s="134" t="s">
        <v>883</v>
      </c>
      <c r="H741" s="135" t="s">
        <v>436</v>
      </c>
      <c r="I741" s="136" t="s">
        <v>2850</v>
      </c>
      <c r="J741" s="137">
        <v>3</v>
      </c>
      <c r="K741" s="138" t="s">
        <v>2872</v>
      </c>
      <c r="M741" s="140">
        <v>3</v>
      </c>
    </row>
    <row r="742" spans="1:13" x14ac:dyDescent="0.25">
      <c r="A742" s="96" t="str">
        <f t="shared" si="57"/>
        <v>7001 O</v>
      </c>
      <c r="B742" s="141">
        <f t="shared" si="58"/>
        <v>7001</v>
      </c>
      <c r="C742" s="141" t="str">
        <f t="shared" si="59"/>
        <v>O</v>
      </c>
      <c r="D742" s="141" t="str">
        <f t="shared" si="60"/>
        <v>Шляпа</v>
      </c>
      <c r="E742" s="142" t="str">
        <f t="shared" si="61"/>
        <v>Шляпы</v>
      </c>
      <c r="F742" s="133" t="s">
        <v>1595</v>
      </c>
      <c r="G742" s="134" t="s">
        <v>883</v>
      </c>
      <c r="H742" s="135" t="s">
        <v>433</v>
      </c>
      <c r="I742" s="136" t="s">
        <v>2850</v>
      </c>
      <c r="J742" s="137">
        <v>7</v>
      </c>
      <c r="K742" s="138" t="s">
        <v>2851</v>
      </c>
      <c r="M742" s="140">
        <v>7</v>
      </c>
    </row>
    <row r="743" spans="1:13" x14ac:dyDescent="0.25">
      <c r="A743" s="96" t="str">
        <f t="shared" si="57"/>
        <v>7001 O</v>
      </c>
      <c r="B743" s="141">
        <f t="shared" si="58"/>
        <v>7001</v>
      </c>
      <c r="C743" s="141" t="str">
        <f t="shared" si="59"/>
        <v>O</v>
      </c>
      <c r="D743" s="141" t="str">
        <f t="shared" si="60"/>
        <v>Шляпа</v>
      </c>
      <c r="E743" s="142" t="str">
        <f t="shared" si="61"/>
        <v>Шляпы</v>
      </c>
      <c r="F743" s="133" t="s">
        <v>884</v>
      </c>
      <c r="G743" s="134" t="s">
        <v>883</v>
      </c>
      <c r="H743" s="135" t="s">
        <v>434</v>
      </c>
      <c r="I743" s="136" t="s">
        <v>2850</v>
      </c>
      <c r="J743" s="137">
        <v>7</v>
      </c>
      <c r="K743" s="138" t="s">
        <v>2851</v>
      </c>
      <c r="M743" s="140">
        <v>7</v>
      </c>
    </row>
    <row r="744" spans="1:13" x14ac:dyDescent="0.25">
      <c r="A744" s="96" t="str">
        <f t="shared" si="57"/>
        <v>7001 O</v>
      </c>
      <c r="B744" s="141">
        <f t="shared" si="58"/>
        <v>7001</v>
      </c>
      <c r="C744" s="141" t="str">
        <f t="shared" si="59"/>
        <v>O</v>
      </c>
      <c r="D744" s="141" t="str">
        <f t="shared" si="60"/>
        <v>Шляпа</v>
      </c>
      <c r="E744" s="142" t="str">
        <f t="shared" si="61"/>
        <v>Шляпы</v>
      </c>
      <c r="F744" s="133" t="s">
        <v>1596</v>
      </c>
      <c r="G744" s="134" t="s">
        <v>883</v>
      </c>
      <c r="H744" s="135" t="s">
        <v>431</v>
      </c>
      <c r="I744" s="136" t="s">
        <v>2850</v>
      </c>
      <c r="J744" s="137">
        <v>3</v>
      </c>
      <c r="K744" s="138" t="s">
        <v>2872</v>
      </c>
      <c r="M744" s="140">
        <v>3</v>
      </c>
    </row>
    <row r="745" spans="1:13" x14ac:dyDescent="0.25">
      <c r="A745" s="96" t="str">
        <f t="shared" si="57"/>
        <v>7001 O</v>
      </c>
      <c r="B745" s="141">
        <f t="shared" si="58"/>
        <v>7001</v>
      </c>
      <c r="C745" s="141" t="str">
        <f t="shared" si="59"/>
        <v>O</v>
      </c>
      <c r="D745" s="141" t="str">
        <f t="shared" si="60"/>
        <v>Шляпа</v>
      </c>
      <c r="E745" s="142" t="str">
        <f t="shared" si="61"/>
        <v>Шляпы</v>
      </c>
      <c r="F745" s="133" t="s">
        <v>3736</v>
      </c>
      <c r="G745" s="134" t="s">
        <v>3737</v>
      </c>
      <c r="H745" s="135" t="s">
        <v>433</v>
      </c>
      <c r="I745" s="136" t="s">
        <v>3738</v>
      </c>
      <c r="J745" s="137">
        <v>1</v>
      </c>
      <c r="K745" s="138" t="s">
        <v>3738</v>
      </c>
      <c r="M745" s="140">
        <v>1</v>
      </c>
    </row>
    <row r="746" spans="1:13" x14ac:dyDescent="0.25">
      <c r="A746" s="96" t="str">
        <f t="shared" si="57"/>
        <v>7001 O</v>
      </c>
      <c r="B746" s="141">
        <f t="shared" si="58"/>
        <v>7001</v>
      </c>
      <c r="C746" s="141" t="str">
        <f t="shared" si="59"/>
        <v>O</v>
      </c>
      <c r="D746" s="141" t="str">
        <f t="shared" si="60"/>
        <v>Шляпа</v>
      </c>
      <c r="E746" s="142" t="str">
        <f t="shared" si="61"/>
        <v>Шляпы</v>
      </c>
      <c r="F746" s="133" t="s">
        <v>2853</v>
      </c>
      <c r="G746" s="134" t="s">
        <v>2854</v>
      </c>
      <c r="H746" s="135" t="s">
        <v>436</v>
      </c>
      <c r="I746" s="136" t="s">
        <v>2855</v>
      </c>
      <c r="J746" s="137">
        <v>1</v>
      </c>
      <c r="K746" s="138" t="s">
        <v>2855</v>
      </c>
      <c r="M746" s="140">
        <v>1</v>
      </c>
    </row>
    <row r="747" spans="1:13" x14ac:dyDescent="0.25">
      <c r="A747" s="96" t="str">
        <f t="shared" si="57"/>
        <v>7001 O</v>
      </c>
      <c r="B747" s="141">
        <f t="shared" si="58"/>
        <v>7001</v>
      </c>
      <c r="C747" s="141" t="str">
        <f t="shared" si="59"/>
        <v>O</v>
      </c>
      <c r="D747" s="141" t="str">
        <f t="shared" si="60"/>
        <v>Шляпа</v>
      </c>
      <c r="E747" s="142" t="str">
        <f t="shared" si="61"/>
        <v>Шляпы</v>
      </c>
      <c r="F747" s="133" t="s">
        <v>2857</v>
      </c>
      <c r="G747" s="134" t="s">
        <v>2854</v>
      </c>
      <c r="H747" s="135" t="s">
        <v>434</v>
      </c>
      <c r="I747" s="136" t="s">
        <v>2855</v>
      </c>
      <c r="J747" s="137">
        <v>1</v>
      </c>
      <c r="K747" s="138" t="s">
        <v>2855</v>
      </c>
      <c r="M747" s="140">
        <v>1</v>
      </c>
    </row>
    <row r="748" spans="1:13" x14ac:dyDescent="0.25">
      <c r="A748" s="96" t="str">
        <f t="shared" si="57"/>
        <v>7001 O</v>
      </c>
      <c r="B748" s="141">
        <f t="shared" si="58"/>
        <v>7001</v>
      </c>
      <c r="C748" s="141" t="str">
        <f t="shared" si="59"/>
        <v>O</v>
      </c>
      <c r="D748" s="141" t="str">
        <f t="shared" si="60"/>
        <v>Шляпа</v>
      </c>
      <c r="E748" s="142" t="str">
        <f t="shared" si="61"/>
        <v>Шляпы</v>
      </c>
      <c r="F748" s="133" t="s">
        <v>1581</v>
      </c>
      <c r="G748" s="134" t="s">
        <v>1126</v>
      </c>
      <c r="H748" s="135" t="s">
        <v>436</v>
      </c>
      <c r="I748" s="136" t="s">
        <v>2858</v>
      </c>
      <c r="J748" s="137">
        <v>1</v>
      </c>
      <c r="K748" s="138" t="s">
        <v>2858</v>
      </c>
      <c r="M748" s="140">
        <v>1</v>
      </c>
    </row>
    <row r="749" spans="1:13" x14ac:dyDescent="0.25">
      <c r="A749" s="96" t="str">
        <f t="shared" si="57"/>
        <v>7001 O</v>
      </c>
      <c r="B749" s="141">
        <f t="shared" si="58"/>
        <v>7001</v>
      </c>
      <c r="C749" s="141" t="str">
        <f t="shared" si="59"/>
        <v>O</v>
      </c>
      <c r="D749" s="141" t="str">
        <f t="shared" si="60"/>
        <v>Шляпа</v>
      </c>
      <c r="E749" s="142" t="str">
        <f t="shared" si="61"/>
        <v>Шляпы</v>
      </c>
      <c r="F749" s="133" t="s">
        <v>1125</v>
      </c>
      <c r="G749" s="134" t="s">
        <v>1126</v>
      </c>
      <c r="H749" s="135" t="s">
        <v>433</v>
      </c>
      <c r="I749" s="136" t="s">
        <v>2859</v>
      </c>
      <c r="J749" s="137">
        <v>3</v>
      </c>
      <c r="K749" s="138" t="s">
        <v>2860</v>
      </c>
      <c r="M749" s="140">
        <v>3</v>
      </c>
    </row>
    <row r="750" spans="1:13" x14ac:dyDescent="0.25">
      <c r="A750" s="96" t="str">
        <f t="shared" si="57"/>
        <v>7001 O</v>
      </c>
      <c r="B750" s="141">
        <f t="shared" si="58"/>
        <v>7001</v>
      </c>
      <c r="C750" s="141" t="str">
        <f t="shared" si="59"/>
        <v>O</v>
      </c>
      <c r="D750" s="141" t="str">
        <f t="shared" si="60"/>
        <v>Шляпа</v>
      </c>
      <c r="E750" s="142" t="str">
        <f t="shared" si="61"/>
        <v>Шляпы</v>
      </c>
      <c r="F750" s="133" t="s">
        <v>1582</v>
      </c>
      <c r="G750" s="134" t="s">
        <v>1126</v>
      </c>
      <c r="H750" s="135" t="s">
        <v>434</v>
      </c>
      <c r="I750" s="136" t="s">
        <v>2858</v>
      </c>
      <c r="J750" s="137">
        <v>1</v>
      </c>
      <c r="K750" s="138" t="s">
        <v>2858</v>
      </c>
      <c r="M750" s="140">
        <v>1</v>
      </c>
    </row>
    <row r="751" spans="1:13" x14ac:dyDescent="0.25">
      <c r="A751" s="96" t="str">
        <f t="shared" si="57"/>
        <v>7001 O</v>
      </c>
      <c r="B751" s="141">
        <f t="shared" si="58"/>
        <v>7001</v>
      </c>
      <c r="C751" s="141" t="str">
        <f t="shared" si="59"/>
        <v>O</v>
      </c>
      <c r="D751" s="141" t="str">
        <f t="shared" si="60"/>
        <v>Шляпа</v>
      </c>
      <c r="E751" s="142" t="str">
        <f t="shared" si="61"/>
        <v>Шляпы</v>
      </c>
      <c r="F751" s="133" t="s">
        <v>1127</v>
      </c>
      <c r="G751" s="134" t="s">
        <v>1126</v>
      </c>
      <c r="H751" s="135" t="s">
        <v>431</v>
      </c>
      <c r="I751" s="136" t="s">
        <v>2858</v>
      </c>
      <c r="J751" s="137">
        <v>2</v>
      </c>
      <c r="K751" s="138" t="s">
        <v>2861</v>
      </c>
      <c r="M751" s="140">
        <v>2</v>
      </c>
    </row>
    <row r="752" spans="1:13" x14ac:dyDescent="0.25">
      <c r="A752" s="96" t="str">
        <f t="shared" si="57"/>
        <v>7001 O</v>
      </c>
      <c r="B752" s="141">
        <f t="shared" si="58"/>
        <v>7001</v>
      </c>
      <c r="C752" s="141" t="str">
        <f t="shared" si="59"/>
        <v>O</v>
      </c>
      <c r="D752" s="141" t="str">
        <f t="shared" si="60"/>
        <v>Шляпа</v>
      </c>
      <c r="E752" s="142" t="str">
        <f t="shared" si="61"/>
        <v>Шляпы</v>
      </c>
      <c r="F752" s="133" t="s">
        <v>3739</v>
      </c>
      <c r="G752" s="134" t="s">
        <v>3740</v>
      </c>
      <c r="H752" s="135" t="s">
        <v>434</v>
      </c>
      <c r="I752" s="136" t="s">
        <v>2871</v>
      </c>
      <c r="J752" s="137">
        <v>1</v>
      </c>
      <c r="K752" s="138" t="s">
        <v>2871</v>
      </c>
      <c r="M752" s="140">
        <v>1</v>
      </c>
    </row>
    <row r="753" spans="1:13" x14ac:dyDescent="0.25">
      <c r="A753" s="96" t="str">
        <f t="shared" si="57"/>
        <v>7001 O</v>
      </c>
      <c r="B753" s="141">
        <f t="shared" si="58"/>
        <v>7001</v>
      </c>
      <c r="C753" s="141" t="str">
        <f t="shared" si="59"/>
        <v>O</v>
      </c>
      <c r="D753" s="141" t="str">
        <f t="shared" si="60"/>
        <v>Шляпа</v>
      </c>
      <c r="E753" s="142" t="str">
        <f t="shared" si="61"/>
        <v>Шляпы</v>
      </c>
      <c r="F753" s="133" t="s">
        <v>3741</v>
      </c>
      <c r="G753" s="134" t="s">
        <v>3740</v>
      </c>
      <c r="H753" s="135" t="s">
        <v>431</v>
      </c>
      <c r="I753" s="136" t="s">
        <v>2871</v>
      </c>
      <c r="J753" s="137">
        <v>1</v>
      </c>
      <c r="K753" s="138" t="s">
        <v>2871</v>
      </c>
      <c r="M753" s="140">
        <v>1</v>
      </c>
    </row>
    <row r="754" spans="1:13" x14ac:dyDescent="0.25">
      <c r="A754" s="96" t="str">
        <f t="shared" si="57"/>
        <v>7001 O</v>
      </c>
      <c r="B754" s="141">
        <f t="shared" si="58"/>
        <v>7001</v>
      </c>
      <c r="C754" s="141" t="str">
        <f t="shared" si="59"/>
        <v>O</v>
      </c>
      <c r="D754" s="141" t="str">
        <f t="shared" si="60"/>
        <v>Шляпа</v>
      </c>
      <c r="E754" s="142" t="str">
        <f t="shared" si="61"/>
        <v>Шляпы</v>
      </c>
      <c r="F754" s="133" t="s">
        <v>1588</v>
      </c>
      <c r="G754" s="134" t="s">
        <v>1589</v>
      </c>
      <c r="H754" s="135" t="s">
        <v>436</v>
      </c>
      <c r="I754" s="136" t="s">
        <v>2862</v>
      </c>
      <c r="J754" s="137">
        <v>1</v>
      </c>
      <c r="K754" s="138" t="s">
        <v>2862</v>
      </c>
      <c r="M754" s="140">
        <v>1</v>
      </c>
    </row>
    <row r="755" spans="1:13" x14ac:dyDescent="0.25">
      <c r="A755" s="96" t="str">
        <f t="shared" si="57"/>
        <v>7001 O</v>
      </c>
      <c r="B755" s="141">
        <f t="shared" si="58"/>
        <v>7001</v>
      </c>
      <c r="C755" s="141" t="str">
        <f t="shared" si="59"/>
        <v>O</v>
      </c>
      <c r="D755" s="141" t="str">
        <f t="shared" si="60"/>
        <v>Шляпа</v>
      </c>
      <c r="E755" s="142" t="str">
        <f t="shared" si="61"/>
        <v>Шляпы</v>
      </c>
      <c r="F755" s="133" t="s">
        <v>1590</v>
      </c>
      <c r="G755" s="134" t="s">
        <v>1589</v>
      </c>
      <c r="H755" s="135" t="s">
        <v>433</v>
      </c>
      <c r="I755" s="136" t="s">
        <v>2862</v>
      </c>
      <c r="J755" s="137">
        <v>2</v>
      </c>
      <c r="K755" s="138" t="s">
        <v>2863</v>
      </c>
      <c r="M755" s="140">
        <v>2</v>
      </c>
    </row>
    <row r="756" spans="1:13" x14ac:dyDescent="0.25">
      <c r="A756" s="96" t="str">
        <f t="shared" si="57"/>
        <v>7001 O</v>
      </c>
      <c r="B756" s="141">
        <f t="shared" si="58"/>
        <v>7001</v>
      </c>
      <c r="C756" s="141" t="str">
        <f t="shared" si="59"/>
        <v>O</v>
      </c>
      <c r="D756" s="141" t="str">
        <f t="shared" si="60"/>
        <v>Шляпа</v>
      </c>
      <c r="E756" s="142" t="str">
        <f t="shared" si="61"/>
        <v>Шляпы</v>
      </c>
      <c r="F756" s="133" t="s">
        <v>1591</v>
      </c>
      <c r="G756" s="134" t="s">
        <v>1589</v>
      </c>
      <c r="H756" s="135" t="s">
        <v>434</v>
      </c>
      <c r="I756" s="136" t="s">
        <v>2862</v>
      </c>
      <c r="J756" s="137">
        <v>4</v>
      </c>
      <c r="K756" s="138" t="s">
        <v>2873</v>
      </c>
      <c r="M756" s="140">
        <v>4</v>
      </c>
    </row>
    <row r="757" spans="1:13" x14ac:dyDescent="0.25">
      <c r="A757" s="96" t="str">
        <f t="shared" si="57"/>
        <v>7001 O</v>
      </c>
      <c r="B757" s="141">
        <f t="shared" si="58"/>
        <v>7001</v>
      </c>
      <c r="C757" s="141" t="str">
        <f t="shared" si="59"/>
        <v>O</v>
      </c>
      <c r="D757" s="141" t="str">
        <f t="shared" si="60"/>
        <v>Шляпа</v>
      </c>
      <c r="E757" s="142" t="str">
        <f t="shared" si="61"/>
        <v>Шляпы</v>
      </c>
      <c r="F757" s="133" t="s">
        <v>1592</v>
      </c>
      <c r="G757" s="134" t="s">
        <v>1589</v>
      </c>
      <c r="H757" s="135" t="s">
        <v>431</v>
      </c>
      <c r="I757" s="136" t="s">
        <v>2862</v>
      </c>
      <c r="J757" s="137">
        <v>1</v>
      </c>
      <c r="K757" s="138" t="s">
        <v>2862</v>
      </c>
      <c r="M757" s="140">
        <v>1</v>
      </c>
    </row>
    <row r="758" spans="1:13" x14ac:dyDescent="0.25">
      <c r="A758" s="96" t="str">
        <f t="shared" si="57"/>
        <v>7001 O</v>
      </c>
      <c r="B758" s="141">
        <f t="shared" si="58"/>
        <v>7001</v>
      </c>
      <c r="C758" s="141" t="str">
        <f t="shared" si="59"/>
        <v>O</v>
      </c>
      <c r="D758" s="141" t="str">
        <f t="shared" si="60"/>
        <v>Шляпа</v>
      </c>
      <c r="E758" s="142" t="str">
        <f t="shared" si="61"/>
        <v>Шляпы</v>
      </c>
      <c r="F758" s="133" t="s">
        <v>1593</v>
      </c>
      <c r="G758" s="134" t="s">
        <v>1589</v>
      </c>
      <c r="H758" s="135" t="s">
        <v>432</v>
      </c>
      <c r="I758" s="136" t="s">
        <v>2862</v>
      </c>
      <c r="J758" s="137">
        <v>1</v>
      </c>
      <c r="K758" s="138" t="s">
        <v>2862</v>
      </c>
      <c r="M758" s="140">
        <v>1</v>
      </c>
    </row>
    <row r="759" spans="1:13" x14ac:dyDescent="0.25">
      <c r="A759" s="96" t="str">
        <f t="shared" si="57"/>
        <v>7001 O</v>
      </c>
      <c r="B759" s="141">
        <f t="shared" si="58"/>
        <v>7001</v>
      </c>
      <c r="C759" s="141" t="str">
        <f t="shared" si="59"/>
        <v>O</v>
      </c>
      <c r="D759" s="141" t="str">
        <f t="shared" si="60"/>
        <v>Шляпа</v>
      </c>
      <c r="E759" s="142" t="str">
        <f t="shared" si="61"/>
        <v>Шляпы</v>
      </c>
      <c r="F759" s="133" t="s">
        <v>2865</v>
      </c>
      <c r="G759" s="134" t="s">
        <v>1580</v>
      </c>
      <c r="H759" s="135" t="s">
        <v>436</v>
      </c>
      <c r="I759" s="136" t="s">
        <v>2855</v>
      </c>
      <c r="J759" s="137">
        <v>2</v>
      </c>
      <c r="K759" s="138" t="s">
        <v>2856</v>
      </c>
      <c r="M759" s="140">
        <v>2</v>
      </c>
    </row>
    <row r="760" spans="1:13" x14ac:dyDescent="0.25">
      <c r="A760" s="96" t="str">
        <f t="shared" si="57"/>
        <v>7001 O</v>
      </c>
      <c r="B760" s="141">
        <f t="shared" si="58"/>
        <v>7001</v>
      </c>
      <c r="C760" s="141" t="str">
        <f t="shared" si="59"/>
        <v>O</v>
      </c>
      <c r="D760" s="141" t="str">
        <f t="shared" si="60"/>
        <v>Шляпа</v>
      </c>
      <c r="E760" s="142" t="str">
        <f t="shared" si="61"/>
        <v>Шляпы</v>
      </c>
      <c r="F760" s="133" t="s">
        <v>1579</v>
      </c>
      <c r="G760" s="134" t="s">
        <v>1580</v>
      </c>
      <c r="H760" s="135" t="s">
        <v>433</v>
      </c>
      <c r="I760" s="136" t="s">
        <v>2855</v>
      </c>
      <c r="J760" s="137">
        <v>4</v>
      </c>
      <c r="K760" s="138" t="s">
        <v>2866</v>
      </c>
      <c r="M760" s="140">
        <v>4</v>
      </c>
    </row>
    <row r="761" spans="1:13" x14ac:dyDescent="0.25">
      <c r="A761" s="96" t="str">
        <f t="shared" si="57"/>
        <v>7001 O</v>
      </c>
      <c r="B761" s="141">
        <f t="shared" si="58"/>
        <v>7001</v>
      </c>
      <c r="C761" s="141" t="str">
        <f t="shared" si="59"/>
        <v>O</v>
      </c>
      <c r="D761" s="141" t="str">
        <f t="shared" si="60"/>
        <v>Шляпа</v>
      </c>
      <c r="E761" s="142" t="str">
        <f t="shared" si="61"/>
        <v>Шляпы</v>
      </c>
      <c r="F761" s="133" t="s">
        <v>2867</v>
      </c>
      <c r="G761" s="134" t="s">
        <v>1580</v>
      </c>
      <c r="H761" s="135" t="s">
        <v>434</v>
      </c>
      <c r="I761" s="136" t="s">
        <v>2855</v>
      </c>
      <c r="J761" s="137">
        <v>4</v>
      </c>
      <c r="K761" s="138" t="s">
        <v>2866</v>
      </c>
      <c r="M761" s="140">
        <v>4</v>
      </c>
    </row>
    <row r="762" spans="1:13" x14ac:dyDescent="0.25">
      <c r="A762" s="96" t="str">
        <f t="shared" si="57"/>
        <v>7001 O</v>
      </c>
      <c r="B762" s="141">
        <f t="shared" si="58"/>
        <v>7001</v>
      </c>
      <c r="C762" s="141" t="str">
        <f t="shared" si="59"/>
        <v>O</v>
      </c>
      <c r="D762" s="141" t="str">
        <f t="shared" si="60"/>
        <v>Шляпа</v>
      </c>
      <c r="E762" s="142" t="str">
        <f t="shared" si="61"/>
        <v>Шляпы</v>
      </c>
      <c r="F762" s="133" t="s">
        <v>2868</v>
      </c>
      <c r="G762" s="134" t="s">
        <v>1580</v>
      </c>
      <c r="H762" s="135" t="s">
        <v>431</v>
      </c>
      <c r="I762" s="136" t="s">
        <v>2855</v>
      </c>
      <c r="J762" s="137">
        <v>2</v>
      </c>
      <c r="K762" s="138" t="s">
        <v>2856</v>
      </c>
      <c r="M762" s="140">
        <v>2</v>
      </c>
    </row>
    <row r="763" spans="1:13" x14ac:dyDescent="0.25">
      <c r="A763" s="96" t="str">
        <f t="shared" si="57"/>
        <v>7001 O</v>
      </c>
      <c r="B763" s="141">
        <f t="shared" si="58"/>
        <v>7001</v>
      </c>
      <c r="C763" s="141" t="str">
        <f t="shared" si="59"/>
        <v>O</v>
      </c>
      <c r="D763" s="141" t="str">
        <f t="shared" si="60"/>
        <v>Шляпа</v>
      </c>
      <c r="E763" s="142" t="str">
        <f t="shared" si="61"/>
        <v>Шляпы</v>
      </c>
      <c r="F763" s="133" t="s">
        <v>1111</v>
      </c>
      <c r="G763" s="134" t="s">
        <v>1110</v>
      </c>
      <c r="H763" s="135" t="s">
        <v>433</v>
      </c>
      <c r="I763" s="136" t="s">
        <v>2855</v>
      </c>
      <c r="J763" s="137">
        <v>1</v>
      </c>
      <c r="K763" s="138" t="s">
        <v>2855</v>
      </c>
      <c r="M763" s="140">
        <v>1</v>
      </c>
    </row>
    <row r="764" spans="1:13" x14ac:dyDescent="0.25">
      <c r="A764" s="96" t="str">
        <f t="shared" si="57"/>
        <v>7001 O</v>
      </c>
      <c r="B764" s="141">
        <f t="shared" si="58"/>
        <v>7001</v>
      </c>
      <c r="C764" s="141" t="str">
        <f t="shared" si="59"/>
        <v>O</v>
      </c>
      <c r="D764" s="141" t="str">
        <f t="shared" si="60"/>
        <v>Шляпа</v>
      </c>
      <c r="E764" s="142" t="str">
        <f t="shared" si="61"/>
        <v>Шляпы</v>
      </c>
      <c r="F764" s="133" t="s">
        <v>1112</v>
      </c>
      <c r="G764" s="134" t="s">
        <v>1110</v>
      </c>
      <c r="H764" s="135" t="s">
        <v>434</v>
      </c>
      <c r="I764" s="136" t="s">
        <v>2855</v>
      </c>
      <c r="J764" s="137">
        <v>2</v>
      </c>
      <c r="K764" s="138" t="s">
        <v>2856</v>
      </c>
      <c r="M764" s="140">
        <v>2</v>
      </c>
    </row>
    <row r="765" spans="1:13" x14ac:dyDescent="0.25">
      <c r="A765" s="96" t="str">
        <f t="shared" si="57"/>
        <v>7001 O</v>
      </c>
      <c r="B765" s="141">
        <f t="shared" si="58"/>
        <v>7001</v>
      </c>
      <c r="C765" s="141" t="str">
        <f t="shared" si="59"/>
        <v>O</v>
      </c>
      <c r="D765" s="141" t="str">
        <f t="shared" si="60"/>
        <v>Шляпа</v>
      </c>
      <c r="E765" s="142" t="str">
        <f t="shared" si="61"/>
        <v>Шляпы</v>
      </c>
      <c r="F765" s="133" t="s">
        <v>1115</v>
      </c>
      <c r="G765" s="134" t="s">
        <v>457</v>
      </c>
      <c r="H765" s="135" t="s">
        <v>433</v>
      </c>
      <c r="I765" s="136" t="s">
        <v>2858</v>
      </c>
      <c r="J765" s="137">
        <v>1</v>
      </c>
      <c r="K765" s="138" t="s">
        <v>2858</v>
      </c>
      <c r="M765" s="140">
        <v>1</v>
      </c>
    </row>
    <row r="766" spans="1:13" x14ac:dyDescent="0.25">
      <c r="A766" s="96" t="str">
        <f t="shared" si="57"/>
        <v>7001 O</v>
      </c>
      <c r="B766" s="141">
        <f t="shared" si="58"/>
        <v>7001</v>
      </c>
      <c r="C766" s="141" t="str">
        <f t="shared" si="59"/>
        <v>O</v>
      </c>
      <c r="D766" s="141" t="str">
        <f t="shared" si="60"/>
        <v>Шляпа</v>
      </c>
      <c r="E766" s="142" t="str">
        <f t="shared" si="61"/>
        <v>Шляпы</v>
      </c>
      <c r="F766" s="133" t="s">
        <v>1116</v>
      </c>
      <c r="G766" s="134" t="s">
        <v>457</v>
      </c>
      <c r="H766" s="135" t="s">
        <v>434</v>
      </c>
      <c r="I766" s="136" t="s">
        <v>2858</v>
      </c>
      <c r="J766" s="137">
        <v>2</v>
      </c>
      <c r="K766" s="138" t="s">
        <v>2861</v>
      </c>
      <c r="M766" s="140">
        <v>2</v>
      </c>
    </row>
    <row r="767" spans="1:13" x14ac:dyDescent="0.25">
      <c r="A767" s="96" t="str">
        <f t="shared" si="57"/>
        <v>7001 O</v>
      </c>
      <c r="B767" s="141">
        <f t="shared" si="58"/>
        <v>7001</v>
      </c>
      <c r="C767" s="141" t="str">
        <f t="shared" si="59"/>
        <v>O</v>
      </c>
      <c r="D767" s="141" t="str">
        <f t="shared" si="60"/>
        <v>Шляпа</v>
      </c>
      <c r="E767" s="142" t="str">
        <f t="shared" si="61"/>
        <v>Шляпы</v>
      </c>
      <c r="F767" s="133" t="s">
        <v>1577</v>
      </c>
      <c r="G767" s="134" t="s">
        <v>457</v>
      </c>
      <c r="H767" s="135" t="s">
        <v>431</v>
      </c>
      <c r="I767" s="136" t="s">
        <v>2850</v>
      </c>
      <c r="J767" s="137">
        <v>2</v>
      </c>
      <c r="K767" s="138" t="s">
        <v>2852</v>
      </c>
      <c r="M767" s="140">
        <v>2</v>
      </c>
    </row>
    <row r="768" spans="1:13" x14ac:dyDescent="0.25">
      <c r="A768" s="96" t="str">
        <f t="shared" si="57"/>
        <v>7001 O</v>
      </c>
      <c r="B768" s="141">
        <f t="shared" si="58"/>
        <v>7001</v>
      </c>
      <c r="C768" s="141" t="str">
        <f t="shared" si="59"/>
        <v>O</v>
      </c>
      <c r="D768" s="141" t="str">
        <f t="shared" si="60"/>
        <v>Шляпа</v>
      </c>
      <c r="E768" s="142" t="str">
        <f t="shared" si="61"/>
        <v>Шляпы</v>
      </c>
      <c r="F768" s="133" t="s">
        <v>1578</v>
      </c>
      <c r="G768" s="134" t="s">
        <v>457</v>
      </c>
      <c r="H768" s="135" t="s">
        <v>432</v>
      </c>
      <c r="I768" s="136" t="s">
        <v>2850</v>
      </c>
      <c r="J768" s="137">
        <v>1</v>
      </c>
      <c r="K768" s="138" t="s">
        <v>2850</v>
      </c>
      <c r="M768" s="140">
        <v>1</v>
      </c>
    </row>
    <row r="769" spans="1:13" x14ac:dyDescent="0.25">
      <c r="A769" s="96" t="str">
        <f t="shared" si="57"/>
        <v>7001 O</v>
      </c>
      <c r="B769" s="141">
        <f t="shared" si="58"/>
        <v>7001</v>
      </c>
      <c r="C769" s="141" t="str">
        <f t="shared" si="59"/>
        <v>O</v>
      </c>
      <c r="D769" s="141" t="str">
        <f t="shared" si="60"/>
        <v>Шляпа</v>
      </c>
      <c r="E769" s="142" t="str">
        <f t="shared" si="61"/>
        <v>Шляпы</v>
      </c>
      <c r="F769" s="133" t="s">
        <v>614</v>
      </c>
      <c r="G769" s="134" t="s">
        <v>613</v>
      </c>
      <c r="H769" s="135" t="s">
        <v>434</v>
      </c>
      <c r="I769" s="136" t="s">
        <v>2871</v>
      </c>
      <c r="J769" s="137">
        <v>1</v>
      </c>
      <c r="K769" s="138" t="s">
        <v>2871</v>
      </c>
      <c r="M769" s="140">
        <v>1</v>
      </c>
    </row>
    <row r="770" spans="1:13" x14ac:dyDescent="0.25">
      <c r="A770" s="96" t="str">
        <f t="shared" si="57"/>
        <v>7001 O</v>
      </c>
      <c r="B770" s="141">
        <f t="shared" si="58"/>
        <v>7001</v>
      </c>
      <c r="C770" s="141" t="str">
        <f t="shared" si="59"/>
        <v>O</v>
      </c>
      <c r="D770" s="141" t="str">
        <f t="shared" si="60"/>
        <v>Шляпа</v>
      </c>
      <c r="E770" s="142" t="str">
        <f t="shared" si="61"/>
        <v>Шляпы</v>
      </c>
      <c r="F770" s="133" t="s">
        <v>1117</v>
      </c>
      <c r="G770" s="134" t="s">
        <v>1118</v>
      </c>
      <c r="H770" s="135" t="s">
        <v>436</v>
      </c>
      <c r="I770" s="136" t="s">
        <v>2858</v>
      </c>
      <c r="J770" s="137">
        <v>2</v>
      </c>
      <c r="K770" s="138" t="s">
        <v>2861</v>
      </c>
      <c r="M770" s="140">
        <v>2</v>
      </c>
    </row>
    <row r="771" spans="1:13" x14ac:dyDescent="0.25">
      <c r="A771" s="96" t="str">
        <f t="shared" ref="A771:A834" si="62">B771&amp;" "&amp;C771</f>
        <v>7001 O</v>
      </c>
      <c r="B771" s="141">
        <f t="shared" ref="B771:B834" si="63">_xlfn.LET(_xlpm.START,FIND("арт. ",G771)+5,_xlpm.END,FIND(" ",G771,_xlpm.START),_xlpm.Result,TRIM(MID(G771,_xlpm.START,_xlpm.END-_xlpm.START)),IFERROR(VALUE(_xlpm.Result),_xlpm.Result))</f>
        <v>7001</v>
      </c>
      <c r="C771" s="141" t="str">
        <f t="shared" ref="C771:C834" si="64">_xlfn.LET(_xlpm.START,FIND("арт. ",G771)+13,_xlpm.END,FIND("(",G771),TRIM(MID(G771,_xlpm.START,_xlpm.END-_xlpm.START)))</f>
        <v>O</v>
      </c>
      <c r="D771" s="141" t="str">
        <f t="shared" ref="D771:D834" si="65">_xlfn.LET(_xlpm.START,1,_xlpm.END,FIND(MID($R$1,1,1),G771),TRIM(MID(G771,_xlpm.START,_xlpm.END-_xlpm.START)))</f>
        <v>Шляпа</v>
      </c>
      <c r="E771" s="142" t="str">
        <f t="shared" ref="E771:E834" si="66">VLOOKUP(D771,N:O,2,0)</f>
        <v>Шляпы</v>
      </c>
      <c r="F771" s="133" t="s">
        <v>1119</v>
      </c>
      <c r="G771" s="134" t="s">
        <v>1118</v>
      </c>
      <c r="H771" s="135" t="s">
        <v>433</v>
      </c>
      <c r="I771" s="136" t="s">
        <v>2858</v>
      </c>
      <c r="J771" s="137">
        <v>3</v>
      </c>
      <c r="K771" s="138" t="s">
        <v>2870</v>
      </c>
      <c r="M771" s="140">
        <v>3</v>
      </c>
    </row>
    <row r="772" spans="1:13" x14ac:dyDescent="0.25">
      <c r="A772" s="96" t="str">
        <f t="shared" si="62"/>
        <v>7001 O</v>
      </c>
      <c r="B772" s="141">
        <f t="shared" si="63"/>
        <v>7001</v>
      </c>
      <c r="C772" s="141" t="str">
        <f t="shared" si="64"/>
        <v>O</v>
      </c>
      <c r="D772" s="141" t="str">
        <f t="shared" si="65"/>
        <v>Шляпа</v>
      </c>
      <c r="E772" s="142" t="str">
        <f t="shared" si="66"/>
        <v>Шляпы</v>
      </c>
      <c r="F772" s="133" t="s">
        <v>1120</v>
      </c>
      <c r="G772" s="134" t="s">
        <v>1118</v>
      </c>
      <c r="H772" s="135" t="s">
        <v>434</v>
      </c>
      <c r="I772" s="136" t="s">
        <v>2858</v>
      </c>
      <c r="J772" s="137">
        <v>1</v>
      </c>
      <c r="K772" s="138" t="s">
        <v>2858</v>
      </c>
      <c r="M772" s="140">
        <v>1</v>
      </c>
    </row>
    <row r="773" spans="1:13" x14ac:dyDescent="0.25">
      <c r="A773" s="96" t="str">
        <f t="shared" si="62"/>
        <v>7001 O</v>
      </c>
      <c r="B773" s="141">
        <f t="shared" si="63"/>
        <v>7001</v>
      </c>
      <c r="C773" s="141" t="str">
        <f t="shared" si="64"/>
        <v>O</v>
      </c>
      <c r="D773" s="141" t="str">
        <f t="shared" si="65"/>
        <v>Шляпа</v>
      </c>
      <c r="E773" s="142" t="str">
        <f t="shared" si="66"/>
        <v>Шляпы</v>
      </c>
      <c r="F773" s="133" t="s">
        <v>1583</v>
      </c>
      <c r="G773" s="134" t="s">
        <v>1584</v>
      </c>
      <c r="H773" s="135" t="s">
        <v>436</v>
      </c>
      <c r="I773" s="136" t="s">
        <v>2850</v>
      </c>
      <c r="J773" s="137">
        <v>1</v>
      </c>
      <c r="K773" s="138" t="s">
        <v>2850</v>
      </c>
      <c r="M773" s="140">
        <v>1</v>
      </c>
    </row>
    <row r="774" spans="1:13" x14ac:dyDescent="0.25">
      <c r="A774" s="96" t="str">
        <f t="shared" si="62"/>
        <v>7001 O</v>
      </c>
      <c r="B774" s="141">
        <f t="shared" si="63"/>
        <v>7001</v>
      </c>
      <c r="C774" s="141" t="str">
        <f t="shared" si="64"/>
        <v>O</v>
      </c>
      <c r="D774" s="141" t="str">
        <f t="shared" si="65"/>
        <v>Шляпа</v>
      </c>
      <c r="E774" s="142" t="str">
        <f t="shared" si="66"/>
        <v>Шляпы</v>
      </c>
      <c r="F774" s="133" t="s">
        <v>1585</v>
      </c>
      <c r="G774" s="134" t="s">
        <v>1584</v>
      </c>
      <c r="H774" s="135" t="s">
        <v>433</v>
      </c>
      <c r="I774" s="136" t="s">
        <v>2850</v>
      </c>
      <c r="J774" s="137">
        <v>3</v>
      </c>
      <c r="K774" s="138" t="s">
        <v>2872</v>
      </c>
      <c r="M774" s="140">
        <v>3</v>
      </c>
    </row>
    <row r="775" spans="1:13" x14ac:dyDescent="0.25">
      <c r="A775" s="96" t="str">
        <f t="shared" si="62"/>
        <v>7001 O</v>
      </c>
      <c r="B775" s="141">
        <f t="shared" si="63"/>
        <v>7001</v>
      </c>
      <c r="C775" s="141" t="str">
        <f t="shared" si="64"/>
        <v>O</v>
      </c>
      <c r="D775" s="141" t="str">
        <f t="shared" si="65"/>
        <v>Шляпа</v>
      </c>
      <c r="E775" s="142" t="str">
        <f t="shared" si="66"/>
        <v>Шляпы</v>
      </c>
      <c r="F775" s="133" t="s">
        <v>1586</v>
      </c>
      <c r="G775" s="134" t="s">
        <v>1584</v>
      </c>
      <c r="H775" s="135" t="s">
        <v>434</v>
      </c>
      <c r="I775" s="136" t="s">
        <v>2850</v>
      </c>
      <c r="J775" s="137">
        <v>2</v>
      </c>
      <c r="K775" s="138" t="s">
        <v>2852</v>
      </c>
      <c r="M775" s="140">
        <v>2</v>
      </c>
    </row>
    <row r="776" spans="1:13" x14ac:dyDescent="0.25">
      <c r="A776" s="96" t="str">
        <f t="shared" si="62"/>
        <v>7001 O</v>
      </c>
      <c r="B776" s="141">
        <f t="shared" si="63"/>
        <v>7001</v>
      </c>
      <c r="C776" s="141" t="str">
        <f t="shared" si="64"/>
        <v>O</v>
      </c>
      <c r="D776" s="141" t="str">
        <f t="shared" si="65"/>
        <v>Шляпа</v>
      </c>
      <c r="E776" s="142" t="str">
        <f t="shared" si="66"/>
        <v>Шляпы</v>
      </c>
      <c r="F776" s="133" t="s">
        <v>1587</v>
      </c>
      <c r="G776" s="134" t="s">
        <v>1584</v>
      </c>
      <c r="H776" s="135" t="s">
        <v>431</v>
      </c>
      <c r="I776" s="136" t="s">
        <v>2850</v>
      </c>
      <c r="J776" s="137">
        <v>1</v>
      </c>
      <c r="K776" s="138" t="s">
        <v>2850</v>
      </c>
      <c r="M776" s="140">
        <v>1</v>
      </c>
    </row>
    <row r="777" spans="1:13" x14ac:dyDescent="0.25">
      <c r="A777" s="96" t="str">
        <f t="shared" si="62"/>
        <v>7001 O</v>
      </c>
      <c r="B777" s="141">
        <f t="shared" si="63"/>
        <v>7001</v>
      </c>
      <c r="C777" s="141" t="str">
        <f t="shared" si="64"/>
        <v>O</v>
      </c>
      <c r="D777" s="141" t="str">
        <f t="shared" si="65"/>
        <v>Шляпа</v>
      </c>
      <c r="E777" s="142" t="str">
        <f t="shared" si="66"/>
        <v>Шляпы</v>
      </c>
      <c r="F777" s="133" t="s">
        <v>1121</v>
      </c>
      <c r="G777" s="134" t="s">
        <v>1122</v>
      </c>
      <c r="H777" s="135" t="s">
        <v>433</v>
      </c>
      <c r="I777" s="136" t="s">
        <v>2862</v>
      </c>
      <c r="J777" s="137">
        <v>3</v>
      </c>
      <c r="K777" s="138" t="s">
        <v>2864</v>
      </c>
      <c r="M777" s="140">
        <v>3</v>
      </c>
    </row>
    <row r="778" spans="1:13" x14ac:dyDescent="0.25">
      <c r="A778" s="96" t="str">
        <f t="shared" si="62"/>
        <v>7001 O</v>
      </c>
      <c r="B778" s="141">
        <f t="shared" si="63"/>
        <v>7001</v>
      </c>
      <c r="C778" s="141" t="str">
        <f t="shared" si="64"/>
        <v>O</v>
      </c>
      <c r="D778" s="141" t="str">
        <f t="shared" si="65"/>
        <v>Шляпа</v>
      </c>
      <c r="E778" s="142" t="str">
        <f t="shared" si="66"/>
        <v>Шляпы</v>
      </c>
      <c r="F778" s="133" t="s">
        <v>1123</v>
      </c>
      <c r="G778" s="134" t="s">
        <v>1122</v>
      </c>
      <c r="H778" s="135" t="s">
        <v>434</v>
      </c>
      <c r="I778" s="136" t="s">
        <v>2862</v>
      </c>
      <c r="J778" s="137">
        <v>4</v>
      </c>
      <c r="K778" s="138" t="s">
        <v>2873</v>
      </c>
      <c r="M778" s="140">
        <v>4</v>
      </c>
    </row>
    <row r="779" spans="1:13" x14ac:dyDescent="0.25">
      <c r="A779" s="96" t="str">
        <f t="shared" si="62"/>
        <v>7001 O</v>
      </c>
      <c r="B779" s="141">
        <f t="shared" si="63"/>
        <v>7001</v>
      </c>
      <c r="C779" s="141" t="str">
        <f t="shared" si="64"/>
        <v>O</v>
      </c>
      <c r="D779" s="141" t="str">
        <f t="shared" si="65"/>
        <v>Шляпа</v>
      </c>
      <c r="E779" s="142" t="str">
        <f t="shared" si="66"/>
        <v>Шляпы</v>
      </c>
      <c r="F779" s="133" t="s">
        <v>1124</v>
      </c>
      <c r="G779" s="134" t="s">
        <v>1122</v>
      </c>
      <c r="H779" s="135" t="s">
        <v>431</v>
      </c>
      <c r="I779" s="136" t="s">
        <v>2862</v>
      </c>
      <c r="J779" s="137">
        <v>1</v>
      </c>
      <c r="K779" s="138" t="s">
        <v>2862</v>
      </c>
      <c r="M779" s="140">
        <v>1</v>
      </c>
    </row>
    <row r="780" spans="1:13" x14ac:dyDescent="0.25">
      <c r="A780" s="96" t="str">
        <f t="shared" si="62"/>
        <v>7001 O</v>
      </c>
      <c r="B780" s="141">
        <f t="shared" si="63"/>
        <v>7001</v>
      </c>
      <c r="C780" s="141" t="str">
        <f t="shared" si="64"/>
        <v>O</v>
      </c>
      <c r="D780" s="141" t="str">
        <f t="shared" si="65"/>
        <v>Шляпа</v>
      </c>
      <c r="E780" s="142" t="str">
        <f t="shared" si="66"/>
        <v>Шляпы</v>
      </c>
      <c r="F780" s="133" t="s">
        <v>1570</v>
      </c>
      <c r="G780" s="134" t="s">
        <v>1571</v>
      </c>
      <c r="H780" s="135" t="s">
        <v>436</v>
      </c>
      <c r="I780" s="136" t="s">
        <v>2862</v>
      </c>
      <c r="J780" s="137">
        <v>2</v>
      </c>
      <c r="K780" s="138" t="s">
        <v>2863</v>
      </c>
      <c r="M780" s="140">
        <v>2</v>
      </c>
    </row>
    <row r="781" spans="1:13" x14ac:dyDescent="0.25">
      <c r="A781" s="96" t="str">
        <f t="shared" si="62"/>
        <v>7001 O</v>
      </c>
      <c r="B781" s="141">
        <f t="shared" si="63"/>
        <v>7001</v>
      </c>
      <c r="C781" s="141" t="str">
        <f t="shared" si="64"/>
        <v>O</v>
      </c>
      <c r="D781" s="141" t="str">
        <f t="shared" si="65"/>
        <v>Шляпа</v>
      </c>
      <c r="E781" s="142" t="str">
        <f t="shared" si="66"/>
        <v>Шляпы</v>
      </c>
      <c r="F781" s="133" t="s">
        <v>1572</v>
      </c>
      <c r="G781" s="134" t="s">
        <v>1571</v>
      </c>
      <c r="H781" s="135" t="s">
        <v>433</v>
      </c>
      <c r="I781" s="136" t="s">
        <v>2862</v>
      </c>
      <c r="J781" s="137">
        <v>4</v>
      </c>
      <c r="K781" s="138" t="s">
        <v>2873</v>
      </c>
      <c r="M781" s="140">
        <v>4</v>
      </c>
    </row>
    <row r="782" spans="1:13" x14ac:dyDescent="0.25">
      <c r="A782" s="96" t="str">
        <f t="shared" si="62"/>
        <v>7001 O</v>
      </c>
      <c r="B782" s="141">
        <f t="shared" si="63"/>
        <v>7001</v>
      </c>
      <c r="C782" s="141" t="str">
        <f t="shared" si="64"/>
        <v>O</v>
      </c>
      <c r="D782" s="141" t="str">
        <f t="shared" si="65"/>
        <v>Шляпа</v>
      </c>
      <c r="E782" s="142" t="str">
        <f t="shared" si="66"/>
        <v>Шляпы</v>
      </c>
      <c r="F782" s="133" t="s">
        <v>1573</v>
      </c>
      <c r="G782" s="134" t="s">
        <v>1571</v>
      </c>
      <c r="H782" s="135" t="s">
        <v>434</v>
      </c>
      <c r="I782" s="136" t="s">
        <v>2862</v>
      </c>
      <c r="J782" s="137">
        <v>4</v>
      </c>
      <c r="K782" s="138" t="s">
        <v>2873</v>
      </c>
      <c r="M782" s="140">
        <v>4</v>
      </c>
    </row>
    <row r="783" spans="1:13" x14ac:dyDescent="0.25">
      <c r="A783" s="96" t="str">
        <f t="shared" si="62"/>
        <v>7001 O</v>
      </c>
      <c r="B783" s="141">
        <f t="shared" si="63"/>
        <v>7001</v>
      </c>
      <c r="C783" s="141" t="str">
        <f t="shared" si="64"/>
        <v>O</v>
      </c>
      <c r="D783" s="141" t="str">
        <f t="shared" si="65"/>
        <v>Шляпа</v>
      </c>
      <c r="E783" s="142" t="str">
        <f t="shared" si="66"/>
        <v>Шляпы</v>
      </c>
      <c r="F783" s="133" t="s">
        <v>1574</v>
      </c>
      <c r="G783" s="134" t="s">
        <v>1571</v>
      </c>
      <c r="H783" s="135" t="s">
        <v>431</v>
      </c>
      <c r="I783" s="136" t="s">
        <v>2862</v>
      </c>
      <c r="J783" s="137">
        <v>2</v>
      </c>
      <c r="K783" s="138" t="s">
        <v>2863</v>
      </c>
      <c r="M783" s="140">
        <v>2</v>
      </c>
    </row>
    <row r="784" spans="1:13" x14ac:dyDescent="0.25">
      <c r="A784" s="96" t="str">
        <f t="shared" si="62"/>
        <v>7001 O</v>
      </c>
      <c r="B784" s="141">
        <f t="shared" si="63"/>
        <v>7001</v>
      </c>
      <c r="C784" s="141" t="str">
        <f t="shared" si="64"/>
        <v>O</v>
      </c>
      <c r="D784" s="141" t="str">
        <f t="shared" si="65"/>
        <v>Шляпа</v>
      </c>
      <c r="E784" s="142" t="str">
        <f t="shared" si="66"/>
        <v>Шляпы</v>
      </c>
      <c r="F784" s="133" t="s">
        <v>1575</v>
      </c>
      <c r="G784" s="134" t="s">
        <v>1571</v>
      </c>
      <c r="H784" s="135" t="s">
        <v>432</v>
      </c>
      <c r="I784" s="136" t="s">
        <v>2862</v>
      </c>
      <c r="J784" s="137">
        <v>1</v>
      </c>
      <c r="K784" s="138" t="s">
        <v>2862</v>
      </c>
      <c r="M784" s="140">
        <v>1</v>
      </c>
    </row>
    <row r="785" spans="1:13" x14ac:dyDescent="0.25">
      <c r="A785" s="96" t="str">
        <f t="shared" si="62"/>
        <v>7001 O</v>
      </c>
      <c r="B785" s="141">
        <f t="shared" si="63"/>
        <v>7001</v>
      </c>
      <c r="C785" s="141" t="str">
        <f t="shared" si="64"/>
        <v>O</v>
      </c>
      <c r="D785" s="141" t="str">
        <f t="shared" si="65"/>
        <v>Шляпа</v>
      </c>
      <c r="E785" s="142" t="str">
        <f t="shared" si="66"/>
        <v>Шляпы</v>
      </c>
      <c r="F785" s="133" t="s">
        <v>2874</v>
      </c>
      <c r="G785" s="134" t="s">
        <v>2875</v>
      </c>
      <c r="H785" s="135" t="s">
        <v>433</v>
      </c>
      <c r="I785" s="136" t="s">
        <v>2876</v>
      </c>
      <c r="J785" s="137">
        <v>1</v>
      </c>
      <c r="K785" s="138" t="s">
        <v>2876</v>
      </c>
      <c r="M785" s="140">
        <v>1</v>
      </c>
    </row>
    <row r="786" spans="1:13" x14ac:dyDescent="0.25">
      <c r="A786" s="96" t="str">
        <f t="shared" si="62"/>
        <v>7001 O</v>
      </c>
      <c r="B786" s="141">
        <f t="shared" si="63"/>
        <v>7001</v>
      </c>
      <c r="C786" s="141" t="str">
        <f t="shared" si="64"/>
        <v>O</v>
      </c>
      <c r="D786" s="141" t="str">
        <f t="shared" si="65"/>
        <v>Шляпа</v>
      </c>
      <c r="E786" s="142" t="str">
        <f t="shared" si="66"/>
        <v>Шляпы</v>
      </c>
      <c r="F786" s="133" t="s">
        <v>882</v>
      </c>
      <c r="G786" s="134" t="s">
        <v>881</v>
      </c>
      <c r="H786" s="135" t="s">
        <v>434</v>
      </c>
      <c r="I786" s="136" t="s">
        <v>2877</v>
      </c>
      <c r="J786" s="137">
        <v>1</v>
      </c>
      <c r="K786" s="138" t="s">
        <v>2877</v>
      </c>
      <c r="M786" s="140">
        <v>1</v>
      </c>
    </row>
    <row r="787" spans="1:13" x14ac:dyDescent="0.25">
      <c r="A787" s="96" t="str">
        <f t="shared" si="62"/>
        <v>7001 O</v>
      </c>
      <c r="B787" s="141">
        <f t="shared" si="63"/>
        <v>7001</v>
      </c>
      <c r="C787" s="141" t="str">
        <f t="shared" si="64"/>
        <v>O</v>
      </c>
      <c r="D787" s="141" t="str">
        <f t="shared" si="65"/>
        <v>Шляпа</v>
      </c>
      <c r="E787" s="142" t="str">
        <f t="shared" si="66"/>
        <v>Шляпы</v>
      </c>
      <c r="F787" s="133" t="s">
        <v>2878</v>
      </c>
      <c r="G787" s="134" t="s">
        <v>2879</v>
      </c>
      <c r="H787" s="135" t="s">
        <v>436</v>
      </c>
      <c r="I787" s="136" t="s">
        <v>2855</v>
      </c>
      <c r="J787" s="137">
        <v>2</v>
      </c>
      <c r="K787" s="138" t="s">
        <v>2856</v>
      </c>
      <c r="M787" s="140">
        <v>2</v>
      </c>
    </row>
    <row r="788" spans="1:13" x14ac:dyDescent="0.25">
      <c r="A788" s="96" t="str">
        <f t="shared" si="62"/>
        <v>7001 O</v>
      </c>
      <c r="B788" s="141">
        <f t="shared" si="63"/>
        <v>7001</v>
      </c>
      <c r="C788" s="141" t="str">
        <f t="shared" si="64"/>
        <v>O</v>
      </c>
      <c r="D788" s="141" t="str">
        <f t="shared" si="65"/>
        <v>Шляпа</v>
      </c>
      <c r="E788" s="142" t="str">
        <f t="shared" si="66"/>
        <v>Шляпы</v>
      </c>
      <c r="F788" s="133" t="s">
        <v>2880</v>
      </c>
      <c r="G788" s="134" t="s">
        <v>2879</v>
      </c>
      <c r="H788" s="135" t="s">
        <v>433</v>
      </c>
      <c r="I788" s="136" t="s">
        <v>2855</v>
      </c>
      <c r="J788" s="137">
        <v>3</v>
      </c>
      <c r="K788" s="138" t="s">
        <v>2869</v>
      </c>
      <c r="M788" s="140">
        <v>3</v>
      </c>
    </row>
    <row r="789" spans="1:13" x14ac:dyDescent="0.25">
      <c r="A789" s="96" t="str">
        <f t="shared" si="62"/>
        <v>7001 O</v>
      </c>
      <c r="B789" s="141">
        <f t="shared" si="63"/>
        <v>7001</v>
      </c>
      <c r="C789" s="141" t="str">
        <f t="shared" si="64"/>
        <v>O</v>
      </c>
      <c r="D789" s="141" t="str">
        <f t="shared" si="65"/>
        <v>Шляпа</v>
      </c>
      <c r="E789" s="142" t="str">
        <f t="shared" si="66"/>
        <v>Шляпы</v>
      </c>
      <c r="F789" s="133" t="s">
        <v>2881</v>
      </c>
      <c r="G789" s="134" t="s">
        <v>2879</v>
      </c>
      <c r="H789" s="135" t="s">
        <v>434</v>
      </c>
      <c r="I789" s="136" t="s">
        <v>2855</v>
      </c>
      <c r="J789" s="137">
        <v>4</v>
      </c>
      <c r="K789" s="138" t="s">
        <v>2866</v>
      </c>
      <c r="M789" s="140">
        <v>4</v>
      </c>
    </row>
    <row r="790" spans="1:13" x14ac:dyDescent="0.25">
      <c r="A790" s="96" t="str">
        <f t="shared" si="62"/>
        <v>7001 O</v>
      </c>
      <c r="B790" s="141">
        <f t="shared" si="63"/>
        <v>7001</v>
      </c>
      <c r="C790" s="141" t="str">
        <f t="shared" si="64"/>
        <v>O</v>
      </c>
      <c r="D790" s="141" t="str">
        <f t="shared" si="65"/>
        <v>Шляпа</v>
      </c>
      <c r="E790" s="142" t="str">
        <f t="shared" si="66"/>
        <v>Шляпы</v>
      </c>
      <c r="F790" s="133" t="s">
        <v>2882</v>
      </c>
      <c r="G790" s="134" t="s">
        <v>2879</v>
      </c>
      <c r="H790" s="135" t="s">
        <v>431</v>
      </c>
      <c r="I790" s="136" t="s">
        <v>2855</v>
      </c>
      <c r="J790" s="137">
        <v>2</v>
      </c>
      <c r="K790" s="138" t="s">
        <v>2856</v>
      </c>
      <c r="M790" s="140">
        <v>2</v>
      </c>
    </row>
    <row r="791" spans="1:13" x14ac:dyDescent="0.25">
      <c r="A791" s="96" t="str">
        <f t="shared" si="62"/>
        <v>7001 O</v>
      </c>
      <c r="B791" s="141">
        <f t="shared" si="63"/>
        <v>7001</v>
      </c>
      <c r="C791" s="141" t="str">
        <f t="shared" si="64"/>
        <v>O</v>
      </c>
      <c r="D791" s="141" t="str">
        <f t="shared" si="65"/>
        <v>Шляпа</v>
      </c>
      <c r="E791" s="142" t="str">
        <f t="shared" si="66"/>
        <v>Шляпы</v>
      </c>
      <c r="F791" s="133" t="s">
        <v>3742</v>
      </c>
      <c r="G791" s="134" t="s">
        <v>3743</v>
      </c>
      <c r="H791" s="135" t="s">
        <v>434</v>
      </c>
      <c r="I791" s="136" t="s">
        <v>2876</v>
      </c>
      <c r="J791" s="137">
        <v>1</v>
      </c>
      <c r="K791" s="138" t="s">
        <v>2876</v>
      </c>
      <c r="M791" s="140">
        <v>1</v>
      </c>
    </row>
    <row r="792" spans="1:13" x14ac:dyDescent="0.25">
      <c r="A792" s="96" t="str">
        <f t="shared" si="62"/>
        <v>7001 O</v>
      </c>
      <c r="B792" s="141">
        <f t="shared" si="63"/>
        <v>7001</v>
      </c>
      <c r="C792" s="141" t="str">
        <f t="shared" si="64"/>
        <v>O</v>
      </c>
      <c r="D792" s="141" t="str">
        <f t="shared" si="65"/>
        <v>Шляпа</v>
      </c>
      <c r="E792" s="142" t="str">
        <f t="shared" si="66"/>
        <v>Шляпы</v>
      </c>
      <c r="F792" s="133" t="s">
        <v>1576</v>
      </c>
      <c r="G792" s="134" t="s">
        <v>810</v>
      </c>
      <c r="H792" s="135" t="s">
        <v>433</v>
      </c>
      <c r="I792" s="136" t="s">
        <v>2855</v>
      </c>
      <c r="J792" s="137">
        <v>1</v>
      </c>
      <c r="K792" s="138" t="s">
        <v>2855</v>
      </c>
      <c r="M792" s="140">
        <v>1</v>
      </c>
    </row>
    <row r="793" spans="1:13" x14ac:dyDescent="0.25">
      <c r="A793" s="96" t="str">
        <f t="shared" si="62"/>
        <v>7001 O</v>
      </c>
      <c r="B793" s="141">
        <f t="shared" si="63"/>
        <v>7001</v>
      </c>
      <c r="C793" s="141" t="str">
        <f t="shared" si="64"/>
        <v>O</v>
      </c>
      <c r="D793" s="141" t="str">
        <f t="shared" si="65"/>
        <v>Шляпа</v>
      </c>
      <c r="E793" s="142" t="str">
        <f t="shared" si="66"/>
        <v>Шляпы</v>
      </c>
      <c r="F793" s="133" t="s">
        <v>880</v>
      </c>
      <c r="G793" s="134" t="s">
        <v>810</v>
      </c>
      <c r="H793" s="135" t="s">
        <v>434</v>
      </c>
      <c r="I793" s="136" t="s">
        <v>2855</v>
      </c>
      <c r="J793" s="137">
        <v>1</v>
      </c>
      <c r="K793" s="138" t="s">
        <v>2855</v>
      </c>
      <c r="M793" s="140">
        <v>1</v>
      </c>
    </row>
    <row r="794" spans="1:13" x14ac:dyDescent="0.25">
      <c r="A794" s="96" t="str">
        <f t="shared" si="62"/>
        <v>7001 O</v>
      </c>
      <c r="B794" s="141">
        <f t="shared" si="63"/>
        <v>7001</v>
      </c>
      <c r="C794" s="141" t="str">
        <f t="shared" si="64"/>
        <v>O</v>
      </c>
      <c r="D794" s="141" t="str">
        <f t="shared" si="65"/>
        <v>Шляпа</v>
      </c>
      <c r="E794" s="142" t="str">
        <f t="shared" si="66"/>
        <v>Шляпы</v>
      </c>
      <c r="F794" s="133" t="s">
        <v>1109</v>
      </c>
      <c r="G794" s="134" t="s">
        <v>810</v>
      </c>
      <c r="H794" s="135" t="s">
        <v>432</v>
      </c>
      <c r="I794" s="136" t="s">
        <v>2858</v>
      </c>
      <c r="J794" s="137">
        <v>2</v>
      </c>
      <c r="K794" s="138" t="s">
        <v>2861</v>
      </c>
      <c r="M794" s="140">
        <v>2</v>
      </c>
    </row>
    <row r="795" spans="1:13" x14ac:dyDescent="0.25">
      <c r="A795" s="96" t="str">
        <f t="shared" si="62"/>
        <v>7001 O</v>
      </c>
      <c r="B795" s="141">
        <f t="shared" si="63"/>
        <v>7001</v>
      </c>
      <c r="C795" s="141" t="str">
        <f t="shared" si="64"/>
        <v>O</v>
      </c>
      <c r="D795" s="141" t="str">
        <f t="shared" si="65"/>
        <v>Шляпа</v>
      </c>
      <c r="E795" s="142" t="str">
        <f t="shared" si="66"/>
        <v>Шляпы</v>
      </c>
      <c r="F795" s="133" t="s">
        <v>1113</v>
      </c>
      <c r="G795" s="134" t="s">
        <v>454</v>
      </c>
      <c r="H795" s="135" t="s">
        <v>436</v>
      </c>
      <c r="I795" s="136" t="s">
        <v>2862</v>
      </c>
      <c r="J795" s="137">
        <v>1</v>
      </c>
      <c r="K795" s="138" t="s">
        <v>2862</v>
      </c>
      <c r="M795" s="140">
        <v>1</v>
      </c>
    </row>
    <row r="796" spans="1:13" x14ac:dyDescent="0.25">
      <c r="A796" s="96" t="str">
        <f t="shared" si="62"/>
        <v>7001 O</v>
      </c>
      <c r="B796" s="141">
        <f t="shared" si="63"/>
        <v>7001</v>
      </c>
      <c r="C796" s="141" t="str">
        <f t="shared" si="64"/>
        <v>O</v>
      </c>
      <c r="D796" s="141" t="str">
        <f t="shared" si="65"/>
        <v>Шляпа</v>
      </c>
      <c r="E796" s="142" t="str">
        <f t="shared" si="66"/>
        <v>Шляпы</v>
      </c>
      <c r="F796" s="133" t="s">
        <v>453</v>
      </c>
      <c r="G796" s="134" t="s">
        <v>454</v>
      </c>
      <c r="H796" s="135" t="s">
        <v>433</v>
      </c>
      <c r="I796" s="136" t="s">
        <v>2862</v>
      </c>
      <c r="J796" s="137">
        <v>2</v>
      </c>
      <c r="K796" s="138" t="s">
        <v>2863</v>
      </c>
      <c r="M796" s="140">
        <v>2</v>
      </c>
    </row>
    <row r="797" spans="1:13" x14ac:dyDescent="0.25">
      <c r="A797" s="96" t="str">
        <f t="shared" si="62"/>
        <v>7001 O</v>
      </c>
      <c r="B797" s="141">
        <f t="shared" si="63"/>
        <v>7001</v>
      </c>
      <c r="C797" s="141" t="str">
        <f t="shared" si="64"/>
        <v>O</v>
      </c>
      <c r="D797" s="141" t="str">
        <f t="shared" si="65"/>
        <v>Шляпа</v>
      </c>
      <c r="E797" s="142" t="str">
        <f t="shared" si="66"/>
        <v>Шляпы</v>
      </c>
      <c r="F797" s="133" t="s">
        <v>455</v>
      </c>
      <c r="G797" s="134" t="s">
        <v>454</v>
      </c>
      <c r="H797" s="135" t="s">
        <v>434</v>
      </c>
      <c r="I797" s="136" t="s">
        <v>2883</v>
      </c>
      <c r="J797" s="137">
        <v>5</v>
      </c>
      <c r="K797" s="138" t="s">
        <v>2884</v>
      </c>
      <c r="M797" s="140">
        <v>5</v>
      </c>
    </row>
    <row r="798" spans="1:13" x14ac:dyDescent="0.25">
      <c r="A798" s="96" t="str">
        <f t="shared" si="62"/>
        <v>7001 O</v>
      </c>
      <c r="B798" s="141">
        <f t="shared" si="63"/>
        <v>7001</v>
      </c>
      <c r="C798" s="141" t="str">
        <f t="shared" si="64"/>
        <v>O</v>
      </c>
      <c r="D798" s="141" t="str">
        <f t="shared" si="65"/>
        <v>Шляпа</v>
      </c>
      <c r="E798" s="142" t="str">
        <f t="shared" si="66"/>
        <v>Шляпы</v>
      </c>
      <c r="F798" s="133" t="s">
        <v>456</v>
      </c>
      <c r="G798" s="134" t="s">
        <v>454</v>
      </c>
      <c r="H798" s="135" t="s">
        <v>431</v>
      </c>
      <c r="I798" s="136" t="s">
        <v>2858</v>
      </c>
      <c r="J798" s="137">
        <v>3</v>
      </c>
      <c r="K798" s="138" t="s">
        <v>2870</v>
      </c>
      <c r="M798" s="140">
        <v>3</v>
      </c>
    </row>
    <row r="799" spans="1:13" x14ac:dyDescent="0.25">
      <c r="A799" s="96" t="str">
        <f t="shared" si="62"/>
        <v>7001 O</v>
      </c>
      <c r="B799" s="141">
        <f t="shared" si="63"/>
        <v>7001</v>
      </c>
      <c r="C799" s="141" t="str">
        <f t="shared" si="64"/>
        <v>O</v>
      </c>
      <c r="D799" s="141" t="str">
        <f t="shared" si="65"/>
        <v>Шляпа</v>
      </c>
      <c r="E799" s="142" t="str">
        <f t="shared" si="66"/>
        <v>Шляпы</v>
      </c>
      <c r="F799" s="133" t="s">
        <v>1114</v>
      </c>
      <c r="G799" s="134" t="s">
        <v>454</v>
      </c>
      <c r="H799" s="135" t="s">
        <v>432</v>
      </c>
      <c r="I799" s="136" t="s">
        <v>2862</v>
      </c>
      <c r="J799" s="137">
        <v>4</v>
      </c>
      <c r="K799" s="138" t="s">
        <v>2873</v>
      </c>
      <c r="M799" s="140">
        <v>4</v>
      </c>
    </row>
    <row r="800" spans="1:13" x14ac:dyDescent="0.25">
      <c r="A800" s="96" t="str">
        <f t="shared" si="62"/>
        <v>7001 O</v>
      </c>
      <c r="B800" s="141">
        <f t="shared" si="63"/>
        <v>7001</v>
      </c>
      <c r="C800" s="141" t="str">
        <f t="shared" si="64"/>
        <v>O</v>
      </c>
      <c r="D800" s="141" t="str">
        <f t="shared" si="65"/>
        <v>Шляпа</v>
      </c>
      <c r="E800" s="142" t="str">
        <f t="shared" si="66"/>
        <v>Шляпы</v>
      </c>
      <c r="F800" s="133" t="s">
        <v>451</v>
      </c>
      <c r="G800" s="134" t="s">
        <v>452</v>
      </c>
      <c r="H800" s="135" t="s">
        <v>433</v>
      </c>
      <c r="I800" s="136" t="s">
        <v>2862</v>
      </c>
      <c r="J800" s="137">
        <v>1</v>
      </c>
      <c r="K800" s="138" t="s">
        <v>2862</v>
      </c>
      <c r="M800" s="140">
        <v>1</v>
      </c>
    </row>
    <row r="801" spans="1:13" x14ac:dyDescent="0.25">
      <c r="A801" s="96" t="str">
        <f t="shared" si="62"/>
        <v>7001 O</v>
      </c>
      <c r="B801" s="141">
        <f t="shared" si="63"/>
        <v>7001</v>
      </c>
      <c r="C801" s="141" t="str">
        <f t="shared" si="64"/>
        <v>O</v>
      </c>
      <c r="D801" s="141" t="str">
        <f t="shared" si="65"/>
        <v>Шляпа</v>
      </c>
      <c r="E801" s="142" t="str">
        <f t="shared" si="66"/>
        <v>Шляпы</v>
      </c>
      <c r="F801" s="133" t="s">
        <v>254</v>
      </c>
      <c r="G801" s="134" t="s">
        <v>452</v>
      </c>
      <c r="H801" s="135" t="s">
        <v>434</v>
      </c>
      <c r="I801" s="136" t="s">
        <v>2883</v>
      </c>
      <c r="J801" s="137">
        <v>7</v>
      </c>
      <c r="K801" s="138" t="s">
        <v>2885</v>
      </c>
      <c r="M801" s="140">
        <v>7</v>
      </c>
    </row>
    <row r="802" spans="1:13" x14ac:dyDescent="0.25">
      <c r="A802" s="96" t="str">
        <f t="shared" si="62"/>
        <v>7001 O</v>
      </c>
      <c r="B802" s="141">
        <f t="shared" si="63"/>
        <v>7001</v>
      </c>
      <c r="C802" s="141" t="str">
        <f t="shared" si="64"/>
        <v>O</v>
      </c>
      <c r="D802" s="141" t="str">
        <f t="shared" si="65"/>
        <v>Шляпа</v>
      </c>
      <c r="E802" s="142" t="str">
        <f t="shared" si="66"/>
        <v>Шляпы</v>
      </c>
      <c r="F802" s="133" t="s">
        <v>615</v>
      </c>
      <c r="G802" s="134" t="s">
        <v>452</v>
      </c>
      <c r="H802" s="135" t="s">
        <v>431</v>
      </c>
      <c r="I802" s="136" t="s">
        <v>2858</v>
      </c>
      <c r="J802" s="137">
        <v>2</v>
      </c>
      <c r="K802" s="138" t="s">
        <v>2861</v>
      </c>
      <c r="M802" s="140">
        <v>2</v>
      </c>
    </row>
    <row r="803" spans="1:13" x14ac:dyDescent="0.25">
      <c r="A803" s="96" t="str">
        <f t="shared" si="62"/>
        <v>7001 O</v>
      </c>
      <c r="B803" s="141">
        <f t="shared" si="63"/>
        <v>7001</v>
      </c>
      <c r="C803" s="141" t="str">
        <f t="shared" si="64"/>
        <v>O</v>
      </c>
      <c r="D803" s="141" t="str">
        <f t="shared" si="65"/>
        <v>Шляпа</v>
      </c>
      <c r="E803" s="142" t="str">
        <f t="shared" si="66"/>
        <v>Шляпы</v>
      </c>
      <c r="F803" s="133" t="s">
        <v>616</v>
      </c>
      <c r="G803" s="134" t="s">
        <v>452</v>
      </c>
      <c r="H803" s="135" t="s">
        <v>432</v>
      </c>
      <c r="I803" s="136" t="s">
        <v>2862</v>
      </c>
      <c r="J803" s="137">
        <v>4</v>
      </c>
      <c r="K803" s="138" t="s">
        <v>2873</v>
      </c>
      <c r="M803" s="140">
        <v>4</v>
      </c>
    </row>
    <row r="804" spans="1:13" x14ac:dyDescent="0.25">
      <c r="A804" s="96" t="str">
        <f t="shared" si="62"/>
        <v>7002 ORA</v>
      </c>
      <c r="B804" s="141">
        <f t="shared" si="63"/>
        <v>7002</v>
      </c>
      <c r="C804" s="141" t="str">
        <f t="shared" si="64"/>
        <v>ORA</v>
      </c>
      <c r="D804" s="141" t="str">
        <f t="shared" si="65"/>
        <v>Шляпа</v>
      </c>
      <c r="E804" s="142" t="str">
        <f t="shared" si="66"/>
        <v>Шляпы</v>
      </c>
      <c r="F804" s="133" t="s">
        <v>3744</v>
      </c>
      <c r="G804" s="134" t="s">
        <v>3745</v>
      </c>
      <c r="H804" s="135" t="s">
        <v>434</v>
      </c>
      <c r="I804" s="136" t="s">
        <v>3746</v>
      </c>
      <c r="J804" s="137">
        <v>1</v>
      </c>
      <c r="K804" s="138" t="s">
        <v>3746</v>
      </c>
      <c r="M804" s="140">
        <v>1</v>
      </c>
    </row>
    <row r="805" spans="1:13" x14ac:dyDescent="0.25">
      <c r="A805" s="96" t="str">
        <f t="shared" si="62"/>
        <v>7002 ORA</v>
      </c>
      <c r="B805" s="141">
        <f t="shared" si="63"/>
        <v>7002</v>
      </c>
      <c r="C805" s="141" t="str">
        <f t="shared" si="64"/>
        <v>ORA</v>
      </c>
      <c r="D805" s="141" t="str">
        <f t="shared" si="65"/>
        <v>Шляпа</v>
      </c>
      <c r="E805" s="142" t="str">
        <f t="shared" si="66"/>
        <v>Шляпы</v>
      </c>
      <c r="F805" s="133" t="s">
        <v>1151</v>
      </c>
      <c r="G805" s="134" t="s">
        <v>1152</v>
      </c>
      <c r="H805" s="135" t="s">
        <v>433</v>
      </c>
      <c r="I805" s="136" t="s">
        <v>2886</v>
      </c>
      <c r="J805" s="137">
        <v>2</v>
      </c>
      <c r="K805" s="138" t="s">
        <v>2887</v>
      </c>
      <c r="M805" s="140">
        <v>2</v>
      </c>
    </row>
    <row r="806" spans="1:13" x14ac:dyDescent="0.25">
      <c r="A806" s="96" t="str">
        <f t="shared" si="62"/>
        <v>7002 ORA</v>
      </c>
      <c r="B806" s="141">
        <f t="shared" si="63"/>
        <v>7002</v>
      </c>
      <c r="C806" s="141" t="str">
        <f t="shared" si="64"/>
        <v>ORA</v>
      </c>
      <c r="D806" s="141" t="str">
        <f t="shared" si="65"/>
        <v>Шляпа</v>
      </c>
      <c r="E806" s="142" t="str">
        <f t="shared" si="66"/>
        <v>Шляпы</v>
      </c>
      <c r="F806" s="133" t="s">
        <v>1153</v>
      </c>
      <c r="G806" s="134" t="s">
        <v>1152</v>
      </c>
      <c r="H806" s="135" t="s">
        <v>434</v>
      </c>
      <c r="I806" s="136" t="s">
        <v>2888</v>
      </c>
      <c r="J806" s="137">
        <v>1</v>
      </c>
      <c r="K806" s="138" t="s">
        <v>2888</v>
      </c>
      <c r="M806" s="140">
        <v>1</v>
      </c>
    </row>
    <row r="807" spans="1:13" x14ac:dyDescent="0.25">
      <c r="A807" s="96" t="str">
        <f t="shared" si="62"/>
        <v>7002 ORA</v>
      </c>
      <c r="B807" s="141">
        <f t="shared" si="63"/>
        <v>7002</v>
      </c>
      <c r="C807" s="141" t="str">
        <f t="shared" si="64"/>
        <v>ORA</v>
      </c>
      <c r="D807" s="141" t="str">
        <f t="shared" si="65"/>
        <v>Шляпа</v>
      </c>
      <c r="E807" s="142" t="str">
        <f t="shared" si="66"/>
        <v>Шляпы</v>
      </c>
      <c r="F807" s="133" t="s">
        <v>1147</v>
      </c>
      <c r="G807" s="134" t="s">
        <v>1148</v>
      </c>
      <c r="H807" s="135" t="s">
        <v>436</v>
      </c>
      <c r="I807" s="136" t="s">
        <v>2889</v>
      </c>
      <c r="J807" s="137">
        <v>1</v>
      </c>
      <c r="K807" s="138" t="s">
        <v>2889</v>
      </c>
      <c r="M807" s="140">
        <v>1</v>
      </c>
    </row>
    <row r="808" spans="1:13" x14ac:dyDescent="0.25">
      <c r="A808" s="96" t="str">
        <f t="shared" si="62"/>
        <v>7002 ORA</v>
      </c>
      <c r="B808" s="141">
        <f t="shared" si="63"/>
        <v>7002</v>
      </c>
      <c r="C808" s="141" t="str">
        <f t="shared" si="64"/>
        <v>ORA</v>
      </c>
      <c r="D808" s="141" t="str">
        <f t="shared" si="65"/>
        <v>Шляпа</v>
      </c>
      <c r="E808" s="142" t="str">
        <f t="shared" si="66"/>
        <v>Шляпы</v>
      </c>
      <c r="F808" s="133" t="s">
        <v>1149</v>
      </c>
      <c r="G808" s="134" t="s">
        <v>1148</v>
      </c>
      <c r="H808" s="135" t="s">
        <v>433</v>
      </c>
      <c r="I808" s="136" t="s">
        <v>2890</v>
      </c>
      <c r="J808" s="137">
        <v>2</v>
      </c>
      <c r="K808" s="138" t="s">
        <v>2893</v>
      </c>
      <c r="M808" s="140">
        <v>2</v>
      </c>
    </row>
    <row r="809" spans="1:13" x14ac:dyDescent="0.25">
      <c r="A809" s="96" t="str">
        <f t="shared" si="62"/>
        <v>7002 ORA</v>
      </c>
      <c r="B809" s="141">
        <f t="shared" si="63"/>
        <v>7002</v>
      </c>
      <c r="C809" s="141" t="str">
        <f t="shared" si="64"/>
        <v>ORA</v>
      </c>
      <c r="D809" s="141" t="str">
        <f t="shared" si="65"/>
        <v>Шляпа</v>
      </c>
      <c r="E809" s="142" t="str">
        <f t="shared" si="66"/>
        <v>Шляпы</v>
      </c>
      <c r="F809" s="133" t="s">
        <v>1605</v>
      </c>
      <c r="G809" s="134" t="s">
        <v>1148</v>
      </c>
      <c r="H809" s="135" t="s">
        <v>434</v>
      </c>
      <c r="I809" s="136" t="s">
        <v>2891</v>
      </c>
      <c r="J809" s="137">
        <v>2</v>
      </c>
      <c r="K809" s="138" t="s">
        <v>2892</v>
      </c>
      <c r="M809" s="140">
        <v>2</v>
      </c>
    </row>
    <row r="810" spans="1:13" x14ac:dyDescent="0.25">
      <c r="A810" s="96" t="str">
        <f t="shared" si="62"/>
        <v>7002 ORA</v>
      </c>
      <c r="B810" s="141">
        <f t="shared" si="63"/>
        <v>7002</v>
      </c>
      <c r="C810" s="141" t="str">
        <f t="shared" si="64"/>
        <v>ORA</v>
      </c>
      <c r="D810" s="141" t="str">
        <f t="shared" si="65"/>
        <v>Шляпа</v>
      </c>
      <c r="E810" s="142" t="str">
        <f t="shared" si="66"/>
        <v>Шляпы</v>
      </c>
      <c r="F810" s="133" t="s">
        <v>1150</v>
      </c>
      <c r="G810" s="134" t="s">
        <v>1148</v>
      </c>
      <c r="H810" s="135" t="s">
        <v>431</v>
      </c>
      <c r="I810" s="136" t="s">
        <v>2890</v>
      </c>
      <c r="J810" s="137">
        <v>2</v>
      </c>
      <c r="K810" s="138" t="s">
        <v>2893</v>
      </c>
      <c r="M810" s="140">
        <v>2</v>
      </c>
    </row>
    <row r="811" spans="1:13" x14ac:dyDescent="0.25">
      <c r="A811" s="96" t="str">
        <f t="shared" si="62"/>
        <v>7002 ORA</v>
      </c>
      <c r="B811" s="141">
        <f t="shared" si="63"/>
        <v>7002</v>
      </c>
      <c r="C811" s="141" t="str">
        <f t="shared" si="64"/>
        <v>ORA</v>
      </c>
      <c r="D811" s="141" t="str">
        <f t="shared" si="65"/>
        <v>Шляпа</v>
      </c>
      <c r="E811" s="142" t="str">
        <f t="shared" si="66"/>
        <v>Шляпы</v>
      </c>
      <c r="F811" s="133" t="s">
        <v>3747</v>
      </c>
      <c r="G811" s="134" t="s">
        <v>618</v>
      </c>
      <c r="H811" s="135" t="s">
        <v>433</v>
      </c>
      <c r="I811" s="136" t="s">
        <v>3748</v>
      </c>
      <c r="J811" s="137">
        <v>1</v>
      </c>
      <c r="K811" s="138" t="s">
        <v>3749</v>
      </c>
      <c r="M811" s="140">
        <v>1</v>
      </c>
    </row>
    <row r="812" spans="1:13" x14ac:dyDescent="0.25">
      <c r="A812" s="96" t="str">
        <f t="shared" si="62"/>
        <v>7002 ORA</v>
      </c>
      <c r="B812" s="141">
        <f t="shared" si="63"/>
        <v>7002</v>
      </c>
      <c r="C812" s="141" t="str">
        <f t="shared" si="64"/>
        <v>ORA</v>
      </c>
      <c r="D812" s="141" t="str">
        <f t="shared" si="65"/>
        <v>Шляпа</v>
      </c>
      <c r="E812" s="142" t="str">
        <f t="shared" si="66"/>
        <v>Шляпы</v>
      </c>
      <c r="F812" s="133" t="s">
        <v>617</v>
      </c>
      <c r="G812" s="134" t="s">
        <v>618</v>
      </c>
      <c r="H812" s="135" t="s">
        <v>434</v>
      </c>
      <c r="I812" s="136" t="s">
        <v>2871</v>
      </c>
      <c r="J812" s="137">
        <v>1</v>
      </c>
      <c r="K812" s="138" t="s">
        <v>2871</v>
      </c>
      <c r="M812" s="140">
        <v>1</v>
      </c>
    </row>
    <row r="813" spans="1:13" x14ac:dyDescent="0.25">
      <c r="A813" s="96" t="str">
        <f t="shared" si="62"/>
        <v>7002 ORA</v>
      </c>
      <c r="B813" s="141">
        <f t="shared" si="63"/>
        <v>7002</v>
      </c>
      <c r="C813" s="141" t="str">
        <f t="shared" si="64"/>
        <v>ORA</v>
      </c>
      <c r="D813" s="141" t="str">
        <f t="shared" si="65"/>
        <v>Шляпа</v>
      </c>
      <c r="E813" s="142" t="str">
        <f t="shared" si="66"/>
        <v>Шляпы</v>
      </c>
      <c r="F813" s="133" t="s">
        <v>1146</v>
      </c>
      <c r="G813" s="134" t="s">
        <v>255</v>
      </c>
      <c r="H813" s="135" t="s">
        <v>436</v>
      </c>
      <c r="I813" s="136" t="s">
        <v>2479</v>
      </c>
      <c r="J813" s="137">
        <v>1</v>
      </c>
      <c r="K813" s="138" t="s">
        <v>2479</v>
      </c>
      <c r="M813" s="140">
        <v>1</v>
      </c>
    </row>
    <row r="814" spans="1:13" x14ac:dyDescent="0.25">
      <c r="A814" s="96" t="str">
        <f t="shared" si="62"/>
        <v>7002 ORA</v>
      </c>
      <c r="B814" s="141">
        <f t="shared" si="63"/>
        <v>7002</v>
      </c>
      <c r="C814" s="141" t="str">
        <f t="shared" si="64"/>
        <v>ORA</v>
      </c>
      <c r="D814" s="141" t="str">
        <f t="shared" si="65"/>
        <v>Шляпа</v>
      </c>
      <c r="E814" s="142" t="str">
        <f t="shared" si="66"/>
        <v>Шляпы</v>
      </c>
      <c r="F814" s="133" t="s">
        <v>474</v>
      </c>
      <c r="G814" s="134" t="s">
        <v>255</v>
      </c>
      <c r="H814" s="135" t="s">
        <v>433</v>
      </c>
      <c r="I814" s="136" t="s">
        <v>2479</v>
      </c>
      <c r="J814" s="137">
        <v>3</v>
      </c>
      <c r="K814" s="138" t="s">
        <v>3750</v>
      </c>
      <c r="M814" s="140">
        <v>3</v>
      </c>
    </row>
    <row r="815" spans="1:13" x14ac:dyDescent="0.25">
      <c r="A815" s="96" t="str">
        <f t="shared" si="62"/>
        <v>7002 ORA</v>
      </c>
      <c r="B815" s="141">
        <f t="shared" si="63"/>
        <v>7002</v>
      </c>
      <c r="C815" s="141" t="str">
        <f t="shared" si="64"/>
        <v>ORA</v>
      </c>
      <c r="D815" s="141" t="str">
        <f t="shared" si="65"/>
        <v>Шляпа</v>
      </c>
      <c r="E815" s="142" t="str">
        <f t="shared" si="66"/>
        <v>Шляпы</v>
      </c>
      <c r="F815" s="133" t="s">
        <v>256</v>
      </c>
      <c r="G815" s="134" t="s">
        <v>255</v>
      </c>
      <c r="H815" s="135" t="s">
        <v>434</v>
      </c>
      <c r="I815" s="136" t="s">
        <v>2886</v>
      </c>
      <c r="J815" s="137">
        <v>1</v>
      </c>
      <c r="K815" s="138" t="s">
        <v>2886</v>
      </c>
      <c r="M815" s="140">
        <v>1</v>
      </c>
    </row>
    <row r="816" spans="1:13" x14ac:dyDescent="0.25">
      <c r="A816" s="96" t="str">
        <f t="shared" si="62"/>
        <v>7005 TIS</v>
      </c>
      <c r="B816" s="141">
        <f t="shared" si="63"/>
        <v>7005</v>
      </c>
      <c r="C816" s="141" t="str">
        <f t="shared" si="64"/>
        <v>TIS</v>
      </c>
      <c r="D816" s="141" t="str">
        <f t="shared" si="65"/>
        <v>Шляпа</v>
      </c>
      <c r="E816" s="142" t="str">
        <f t="shared" si="66"/>
        <v>Шляпы</v>
      </c>
      <c r="F816" s="133" t="s">
        <v>2894</v>
      </c>
      <c r="G816" s="134" t="s">
        <v>2895</v>
      </c>
      <c r="H816" s="135" t="s">
        <v>433</v>
      </c>
      <c r="I816" s="136" t="s">
        <v>2385</v>
      </c>
      <c r="J816" s="137">
        <v>3</v>
      </c>
      <c r="K816" s="138" t="s">
        <v>2896</v>
      </c>
      <c r="M816" s="140">
        <v>3</v>
      </c>
    </row>
    <row r="817" spans="1:13" x14ac:dyDescent="0.25">
      <c r="A817" s="96" t="str">
        <f t="shared" si="62"/>
        <v>7005 TIS</v>
      </c>
      <c r="B817" s="141">
        <f t="shared" si="63"/>
        <v>7005</v>
      </c>
      <c r="C817" s="141" t="str">
        <f t="shared" si="64"/>
        <v>TIS</v>
      </c>
      <c r="D817" s="141" t="str">
        <f t="shared" si="65"/>
        <v>Шляпа</v>
      </c>
      <c r="E817" s="142" t="str">
        <f t="shared" si="66"/>
        <v>Шляпы</v>
      </c>
      <c r="F817" s="133" t="s">
        <v>2897</v>
      </c>
      <c r="G817" s="134" t="s">
        <v>2895</v>
      </c>
      <c r="H817" s="135" t="s">
        <v>434</v>
      </c>
      <c r="I817" s="136" t="s">
        <v>2898</v>
      </c>
      <c r="J817" s="137">
        <v>4</v>
      </c>
      <c r="K817" s="138" t="s">
        <v>2899</v>
      </c>
      <c r="M817" s="140">
        <v>4</v>
      </c>
    </row>
    <row r="818" spans="1:13" x14ac:dyDescent="0.25">
      <c r="A818" s="96" t="str">
        <f t="shared" si="62"/>
        <v>7005 TIS</v>
      </c>
      <c r="B818" s="141">
        <f t="shared" si="63"/>
        <v>7005</v>
      </c>
      <c r="C818" s="141" t="str">
        <f t="shared" si="64"/>
        <v>TIS</v>
      </c>
      <c r="D818" s="141" t="str">
        <f t="shared" si="65"/>
        <v>Шляпа</v>
      </c>
      <c r="E818" s="142" t="str">
        <f t="shared" si="66"/>
        <v>Шляпы</v>
      </c>
      <c r="F818" s="133" t="s">
        <v>2900</v>
      </c>
      <c r="G818" s="134" t="s">
        <v>2895</v>
      </c>
      <c r="H818" s="135" t="s">
        <v>431</v>
      </c>
      <c r="I818" s="136" t="s">
        <v>2385</v>
      </c>
      <c r="J818" s="137">
        <v>2</v>
      </c>
      <c r="K818" s="138" t="s">
        <v>2901</v>
      </c>
      <c r="M818" s="140">
        <v>2</v>
      </c>
    </row>
    <row r="819" spans="1:13" x14ac:dyDescent="0.25">
      <c r="A819" s="96" t="str">
        <f t="shared" si="62"/>
        <v>7005 TIS</v>
      </c>
      <c r="B819" s="141">
        <f t="shared" si="63"/>
        <v>7005</v>
      </c>
      <c r="C819" s="141" t="str">
        <f t="shared" si="64"/>
        <v>TIS</v>
      </c>
      <c r="D819" s="141" t="str">
        <f t="shared" si="65"/>
        <v>Шляпа</v>
      </c>
      <c r="E819" s="142" t="str">
        <f t="shared" si="66"/>
        <v>Шляпы</v>
      </c>
      <c r="F819" s="133" t="s">
        <v>2902</v>
      </c>
      <c r="G819" s="134" t="s">
        <v>2903</v>
      </c>
      <c r="H819" s="135" t="s">
        <v>433</v>
      </c>
      <c r="I819" s="136" t="s">
        <v>2385</v>
      </c>
      <c r="J819" s="137">
        <v>1</v>
      </c>
      <c r="K819" s="138" t="s">
        <v>2385</v>
      </c>
      <c r="M819" s="140">
        <v>1</v>
      </c>
    </row>
    <row r="820" spans="1:13" x14ac:dyDescent="0.25">
      <c r="A820" s="96" t="str">
        <f t="shared" si="62"/>
        <v>7005 TIS</v>
      </c>
      <c r="B820" s="141">
        <f t="shared" si="63"/>
        <v>7005</v>
      </c>
      <c r="C820" s="141" t="str">
        <f t="shared" si="64"/>
        <v>TIS</v>
      </c>
      <c r="D820" s="141" t="str">
        <f t="shared" si="65"/>
        <v>Шляпа</v>
      </c>
      <c r="E820" s="142" t="str">
        <f t="shared" si="66"/>
        <v>Шляпы</v>
      </c>
      <c r="F820" s="133" t="s">
        <v>2904</v>
      </c>
      <c r="G820" s="134" t="s">
        <v>2903</v>
      </c>
      <c r="H820" s="135" t="s">
        <v>434</v>
      </c>
      <c r="I820" s="136" t="s">
        <v>2385</v>
      </c>
      <c r="J820" s="137">
        <v>1</v>
      </c>
      <c r="K820" s="138" t="s">
        <v>2385</v>
      </c>
      <c r="M820" s="140">
        <v>1</v>
      </c>
    </row>
    <row r="821" spans="1:13" x14ac:dyDescent="0.25">
      <c r="A821" s="96" t="str">
        <f t="shared" si="62"/>
        <v>7005 TIS</v>
      </c>
      <c r="B821" s="141">
        <f t="shared" si="63"/>
        <v>7005</v>
      </c>
      <c r="C821" s="141" t="str">
        <f t="shared" si="64"/>
        <v>TIS</v>
      </c>
      <c r="D821" s="141" t="str">
        <f t="shared" si="65"/>
        <v>Шляпа</v>
      </c>
      <c r="E821" s="142" t="str">
        <f t="shared" si="66"/>
        <v>Шляпы</v>
      </c>
      <c r="F821" s="133" t="s">
        <v>2905</v>
      </c>
      <c r="G821" s="134" t="s">
        <v>2903</v>
      </c>
      <c r="H821" s="135" t="s">
        <v>431</v>
      </c>
      <c r="I821" s="136" t="s">
        <v>2385</v>
      </c>
      <c r="J821" s="137">
        <v>1</v>
      </c>
      <c r="K821" s="138" t="s">
        <v>2385</v>
      </c>
      <c r="M821" s="140">
        <v>1</v>
      </c>
    </row>
    <row r="822" spans="1:13" x14ac:dyDescent="0.25">
      <c r="A822" s="96" t="str">
        <f t="shared" si="62"/>
        <v>7005 TIS</v>
      </c>
      <c r="B822" s="141">
        <f t="shared" si="63"/>
        <v>7005</v>
      </c>
      <c r="C822" s="141" t="str">
        <f t="shared" si="64"/>
        <v>TIS</v>
      </c>
      <c r="D822" s="141" t="str">
        <f t="shared" si="65"/>
        <v>Шляпа</v>
      </c>
      <c r="E822" s="142" t="str">
        <f t="shared" si="66"/>
        <v>Шляпы</v>
      </c>
      <c r="F822" s="133" t="s">
        <v>1099</v>
      </c>
      <c r="G822" s="134" t="s">
        <v>1100</v>
      </c>
      <c r="H822" s="135" t="s">
        <v>436</v>
      </c>
      <c r="I822" s="136" t="s">
        <v>2906</v>
      </c>
      <c r="J822" s="137">
        <v>1</v>
      </c>
      <c r="K822" s="138" t="s">
        <v>2906</v>
      </c>
      <c r="M822" s="140">
        <v>1</v>
      </c>
    </row>
    <row r="823" spans="1:13" x14ac:dyDescent="0.25">
      <c r="A823" s="96" t="str">
        <f t="shared" si="62"/>
        <v>7005 TIS</v>
      </c>
      <c r="B823" s="141">
        <f t="shared" si="63"/>
        <v>7005</v>
      </c>
      <c r="C823" s="141" t="str">
        <f t="shared" si="64"/>
        <v>TIS</v>
      </c>
      <c r="D823" s="141" t="str">
        <f t="shared" si="65"/>
        <v>Шляпа</v>
      </c>
      <c r="E823" s="142" t="str">
        <f t="shared" si="66"/>
        <v>Шляпы</v>
      </c>
      <c r="F823" s="133" t="s">
        <v>2907</v>
      </c>
      <c r="G823" s="134" t="s">
        <v>1100</v>
      </c>
      <c r="H823" s="135" t="s">
        <v>433</v>
      </c>
      <c r="I823" s="136" t="s">
        <v>2908</v>
      </c>
      <c r="J823" s="137">
        <v>1</v>
      </c>
      <c r="K823" s="138" t="s">
        <v>2908</v>
      </c>
      <c r="M823" s="140">
        <v>1</v>
      </c>
    </row>
    <row r="824" spans="1:13" x14ac:dyDescent="0.25">
      <c r="A824" s="96" t="str">
        <f t="shared" si="62"/>
        <v>7005 TIS</v>
      </c>
      <c r="B824" s="141">
        <f t="shared" si="63"/>
        <v>7005</v>
      </c>
      <c r="C824" s="141" t="str">
        <f t="shared" si="64"/>
        <v>TIS</v>
      </c>
      <c r="D824" s="141" t="str">
        <f t="shared" si="65"/>
        <v>Шляпа</v>
      </c>
      <c r="E824" s="142" t="str">
        <f t="shared" si="66"/>
        <v>Шляпы</v>
      </c>
      <c r="F824" s="133" t="s">
        <v>1101</v>
      </c>
      <c r="G824" s="134" t="s">
        <v>1100</v>
      </c>
      <c r="H824" s="135" t="s">
        <v>434</v>
      </c>
      <c r="I824" s="136" t="s">
        <v>2909</v>
      </c>
      <c r="J824" s="137">
        <v>2</v>
      </c>
      <c r="K824" s="138" t="s">
        <v>2910</v>
      </c>
      <c r="M824" s="140">
        <v>2</v>
      </c>
    </row>
    <row r="825" spans="1:13" x14ac:dyDescent="0.25">
      <c r="A825" s="96" t="str">
        <f t="shared" si="62"/>
        <v>7005 TIS</v>
      </c>
      <c r="B825" s="141">
        <f t="shared" si="63"/>
        <v>7005</v>
      </c>
      <c r="C825" s="141" t="str">
        <f t="shared" si="64"/>
        <v>TIS</v>
      </c>
      <c r="D825" s="141" t="str">
        <f t="shared" si="65"/>
        <v>Шляпа</v>
      </c>
      <c r="E825" s="142" t="str">
        <f t="shared" si="66"/>
        <v>Шляпы</v>
      </c>
      <c r="F825" s="133" t="s">
        <v>619</v>
      </c>
      <c r="G825" s="134" t="s">
        <v>540</v>
      </c>
      <c r="H825" s="135" t="s">
        <v>436</v>
      </c>
      <c r="I825" s="136" t="s">
        <v>2871</v>
      </c>
      <c r="J825" s="137">
        <v>1</v>
      </c>
      <c r="K825" s="138" t="s">
        <v>2871</v>
      </c>
      <c r="M825" s="140">
        <v>1</v>
      </c>
    </row>
    <row r="826" spans="1:13" x14ac:dyDescent="0.25">
      <c r="A826" s="96" t="str">
        <f t="shared" si="62"/>
        <v>7005 TIS</v>
      </c>
      <c r="B826" s="141">
        <f t="shared" si="63"/>
        <v>7005</v>
      </c>
      <c r="C826" s="141" t="str">
        <f t="shared" si="64"/>
        <v>TIS</v>
      </c>
      <c r="D826" s="141" t="str">
        <f t="shared" si="65"/>
        <v>Шляпа</v>
      </c>
      <c r="E826" s="142" t="str">
        <f t="shared" si="66"/>
        <v>Шляпы</v>
      </c>
      <c r="F826" s="133" t="s">
        <v>620</v>
      </c>
      <c r="G826" s="134" t="s">
        <v>541</v>
      </c>
      <c r="H826" s="135" t="s">
        <v>431</v>
      </c>
      <c r="I826" s="136" t="s">
        <v>2911</v>
      </c>
      <c r="J826" s="137">
        <v>1</v>
      </c>
      <c r="K826" s="138" t="s">
        <v>2911</v>
      </c>
      <c r="M826" s="140">
        <v>1</v>
      </c>
    </row>
    <row r="827" spans="1:13" x14ac:dyDescent="0.25">
      <c r="A827" s="96" t="str">
        <f t="shared" si="62"/>
        <v>7005 TIS</v>
      </c>
      <c r="B827" s="141">
        <f t="shared" si="63"/>
        <v>7005</v>
      </c>
      <c r="C827" s="141" t="str">
        <f t="shared" si="64"/>
        <v>TIS</v>
      </c>
      <c r="D827" s="141" t="str">
        <f t="shared" si="65"/>
        <v>Шляпа</v>
      </c>
      <c r="E827" s="142" t="str">
        <f t="shared" si="66"/>
        <v>Шляпы</v>
      </c>
      <c r="F827" s="133" t="s">
        <v>1546</v>
      </c>
      <c r="G827" s="134" t="s">
        <v>541</v>
      </c>
      <c r="H827" s="135" t="s">
        <v>432</v>
      </c>
      <c r="I827" s="136" t="s">
        <v>2911</v>
      </c>
      <c r="J827" s="137">
        <v>2</v>
      </c>
      <c r="K827" s="138" t="s">
        <v>2912</v>
      </c>
      <c r="M827" s="140">
        <v>2</v>
      </c>
    </row>
    <row r="828" spans="1:13" x14ac:dyDescent="0.25">
      <c r="A828" s="96" t="str">
        <f t="shared" si="62"/>
        <v>7005 TIS</v>
      </c>
      <c r="B828" s="141">
        <f t="shared" si="63"/>
        <v>7005</v>
      </c>
      <c r="C828" s="141" t="str">
        <f t="shared" si="64"/>
        <v>TIS</v>
      </c>
      <c r="D828" s="141" t="str">
        <f t="shared" si="65"/>
        <v>Шляпа</v>
      </c>
      <c r="E828" s="142" t="str">
        <f t="shared" si="66"/>
        <v>Шляпы</v>
      </c>
      <c r="F828" s="133" t="s">
        <v>2914</v>
      </c>
      <c r="G828" s="134" t="s">
        <v>1095</v>
      </c>
      <c r="H828" s="135" t="s">
        <v>433</v>
      </c>
      <c r="I828" s="136" t="s">
        <v>2915</v>
      </c>
      <c r="J828" s="137">
        <v>1</v>
      </c>
      <c r="K828" s="138" t="s">
        <v>2915</v>
      </c>
      <c r="M828" s="140">
        <v>1</v>
      </c>
    </row>
    <row r="829" spans="1:13" x14ac:dyDescent="0.25">
      <c r="A829" s="96" t="str">
        <f t="shared" si="62"/>
        <v>7005 TIS</v>
      </c>
      <c r="B829" s="141">
        <f t="shared" si="63"/>
        <v>7005</v>
      </c>
      <c r="C829" s="141" t="str">
        <f t="shared" si="64"/>
        <v>TIS</v>
      </c>
      <c r="D829" s="141" t="str">
        <f t="shared" si="65"/>
        <v>Шляпа</v>
      </c>
      <c r="E829" s="142" t="str">
        <f t="shared" si="66"/>
        <v>Шляпы</v>
      </c>
      <c r="F829" s="133" t="s">
        <v>1096</v>
      </c>
      <c r="G829" s="134" t="s">
        <v>1097</v>
      </c>
      <c r="H829" s="135" t="s">
        <v>433</v>
      </c>
      <c r="I829" s="136" t="s">
        <v>2908</v>
      </c>
      <c r="J829" s="137">
        <v>1</v>
      </c>
      <c r="K829" s="138" t="s">
        <v>2908</v>
      </c>
      <c r="M829" s="140">
        <v>1</v>
      </c>
    </row>
    <row r="830" spans="1:13" x14ac:dyDescent="0.25">
      <c r="A830" s="96" t="str">
        <f t="shared" si="62"/>
        <v>7005 TIS</v>
      </c>
      <c r="B830" s="141">
        <f t="shared" si="63"/>
        <v>7005</v>
      </c>
      <c r="C830" s="141" t="str">
        <f t="shared" si="64"/>
        <v>TIS</v>
      </c>
      <c r="D830" s="141" t="str">
        <f t="shared" si="65"/>
        <v>Шляпа</v>
      </c>
      <c r="E830" s="142" t="str">
        <f t="shared" si="66"/>
        <v>Шляпы</v>
      </c>
      <c r="F830" s="133" t="s">
        <v>1098</v>
      </c>
      <c r="G830" s="134" t="s">
        <v>1097</v>
      </c>
      <c r="H830" s="135" t="s">
        <v>434</v>
      </c>
      <c r="I830" s="136" t="s">
        <v>2908</v>
      </c>
      <c r="J830" s="137">
        <v>1</v>
      </c>
      <c r="K830" s="138" t="s">
        <v>2908</v>
      </c>
      <c r="M830" s="140">
        <v>1</v>
      </c>
    </row>
    <row r="831" spans="1:13" x14ac:dyDescent="0.25">
      <c r="A831" s="96" t="str">
        <f t="shared" si="62"/>
        <v>7005 TIS</v>
      </c>
      <c r="B831" s="141">
        <f t="shared" si="63"/>
        <v>7005</v>
      </c>
      <c r="C831" s="141" t="str">
        <f t="shared" si="64"/>
        <v>TIS</v>
      </c>
      <c r="D831" s="141" t="str">
        <f t="shared" si="65"/>
        <v>Шляпа</v>
      </c>
      <c r="E831" s="142" t="str">
        <f t="shared" si="66"/>
        <v>Шляпы</v>
      </c>
      <c r="F831" s="133" t="s">
        <v>1547</v>
      </c>
      <c r="G831" s="134" t="s">
        <v>1548</v>
      </c>
      <c r="H831" s="135" t="s">
        <v>436</v>
      </c>
      <c r="I831" s="136" t="s">
        <v>2911</v>
      </c>
      <c r="J831" s="137">
        <v>2</v>
      </c>
      <c r="K831" s="138" t="s">
        <v>2912</v>
      </c>
      <c r="M831" s="140">
        <v>2</v>
      </c>
    </row>
    <row r="832" spans="1:13" x14ac:dyDescent="0.25">
      <c r="A832" s="96" t="str">
        <f t="shared" si="62"/>
        <v>7005 TIS</v>
      </c>
      <c r="B832" s="141">
        <f t="shared" si="63"/>
        <v>7005</v>
      </c>
      <c r="C832" s="141" t="str">
        <f t="shared" si="64"/>
        <v>TIS</v>
      </c>
      <c r="D832" s="141" t="str">
        <f t="shared" si="65"/>
        <v>Шляпа</v>
      </c>
      <c r="E832" s="142" t="str">
        <f t="shared" si="66"/>
        <v>Шляпы</v>
      </c>
      <c r="F832" s="133" t="s">
        <v>1549</v>
      </c>
      <c r="G832" s="134" t="s">
        <v>1548</v>
      </c>
      <c r="H832" s="135" t="s">
        <v>433</v>
      </c>
      <c r="I832" s="136" t="s">
        <v>2911</v>
      </c>
      <c r="J832" s="137">
        <v>4</v>
      </c>
      <c r="K832" s="138" t="s">
        <v>2917</v>
      </c>
      <c r="M832" s="140">
        <v>4</v>
      </c>
    </row>
    <row r="833" spans="1:13" x14ac:dyDescent="0.25">
      <c r="A833" s="96" t="str">
        <f t="shared" si="62"/>
        <v>7005 TIS</v>
      </c>
      <c r="B833" s="141">
        <f t="shared" si="63"/>
        <v>7005</v>
      </c>
      <c r="C833" s="141" t="str">
        <f t="shared" si="64"/>
        <v>TIS</v>
      </c>
      <c r="D833" s="141" t="str">
        <f t="shared" si="65"/>
        <v>Шляпа</v>
      </c>
      <c r="E833" s="142" t="str">
        <f t="shared" si="66"/>
        <v>Шляпы</v>
      </c>
      <c r="F833" s="133" t="s">
        <v>1550</v>
      </c>
      <c r="G833" s="134" t="s">
        <v>1548</v>
      </c>
      <c r="H833" s="135" t="s">
        <v>434</v>
      </c>
      <c r="I833" s="136" t="s">
        <v>2911</v>
      </c>
      <c r="J833" s="137">
        <v>2</v>
      </c>
      <c r="K833" s="138" t="s">
        <v>2912</v>
      </c>
      <c r="M833" s="140">
        <v>2</v>
      </c>
    </row>
    <row r="834" spans="1:13" x14ac:dyDescent="0.25">
      <c r="A834" s="96" t="str">
        <f t="shared" si="62"/>
        <v>7005 TIS</v>
      </c>
      <c r="B834" s="141">
        <f t="shared" si="63"/>
        <v>7005</v>
      </c>
      <c r="C834" s="141" t="str">
        <f t="shared" si="64"/>
        <v>TIS</v>
      </c>
      <c r="D834" s="141" t="str">
        <f t="shared" si="65"/>
        <v>Шляпа</v>
      </c>
      <c r="E834" s="142" t="str">
        <f t="shared" si="66"/>
        <v>Шляпы</v>
      </c>
      <c r="F834" s="133" t="s">
        <v>1551</v>
      </c>
      <c r="G834" s="134" t="s">
        <v>1548</v>
      </c>
      <c r="H834" s="135" t="s">
        <v>431</v>
      </c>
      <c r="I834" s="136" t="s">
        <v>2911</v>
      </c>
      <c r="J834" s="137">
        <v>1</v>
      </c>
      <c r="K834" s="138" t="s">
        <v>2911</v>
      </c>
      <c r="M834" s="140">
        <v>1</v>
      </c>
    </row>
    <row r="835" spans="1:13" x14ac:dyDescent="0.25">
      <c r="A835" s="96" t="str">
        <f t="shared" ref="A835:A898" si="67">B835&amp;" "&amp;C835</f>
        <v>7005 TIS</v>
      </c>
      <c r="B835" s="141">
        <f t="shared" ref="B835:B898" si="68">_xlfn.LET(_xlpm.START,FIND("арт. ",G835)+5,_xlpm.END,FIND(" ",G835,_xlpm.START),_xlpm.Result,TRIM(MID(G835,_xlpm.START,_xlpm.END-_xlpm.START)),IFERROR(VALUE(_xlpm.Result),_xlpm.Result))</f>
        <v>7005</v>
      </c>
      <c r="C835" s="141" t="str">
        <f t="shared" ref="C835:C898" si="69">_xlfn.LET(_xlpm.START,FIND("арт. ",G835)+13,_xlpm.END,FIND("(",G835),TRIM(MID(G835,_xlpm.START,_xlpm.END-_xlpm.START)))</f>
        <v>TIS</v>
      </c>
      <c r="D835" s="141" t="str">
        <f t="shared" ref="D835:D898" si="70">_xlfn.LET(_xlpm.START,1,_xlpm.END,FIND(MID($R$1,1,1),G835),TRIM(MID(G835,_xlpm.START,_xlpm.END-_xlpm.START)))</f>
        <v>Шляпа</v>
      </c>
      <c r="E835" s="142" t="str">
        <f t="shared" ref="E835:E898" si="71">VLOOKUP(D835,N:O,2,0)</f>
        <v>Шляпы</v>
      </c>
      <c r="F835" s="133" t="s">
        <v>3751</v>
      </c>
      <c r="G835" s="134" t="s">
        <v>3752</v>
      </c>
      <c r="H835" s="135" t="s">
        <v>433</v>
      </c>
      <c r="I835" s="136" t="s">
        <v>3753</v>
      </c>
      <c r="J835" s="137">
        <v>1</v>
      </c>
      <c r="K835" s="138" t="s">
        <v>3753</v>
      </c>
      <c r="M835" s="140">
        <v>1</v>
      </c>
    </row>
    <row r="836" spans="1:13" x14ac:dyDescent="0.25">
      <c r="A836" s="96" t="str">
        <f t="shared" si="67"/>
        <v>7005 TIS</v>
      </c>
      <c r="B836" s="141">
        <f t="shared" si="68"/>
        <v>7005</v>
      </c>
      <c r="C836" s="141" t="str">
        <f t="shared" si="69"/>
        <v>TIS</v>
      </c>
      <c r="D836" s="141" t="str">
        <f t="shared" si="70"/>
        <v>Шляпа</v>
      </c>
      <c r="E836" s="142" t="str">
        <f t="shared" si="71"/>
        <v>Шляпы</v>
      </c>
      <c r="F836" s="133" t="s">
        <v>1552</v>
      </c>
      <c r="G836" s="134" t="s">
        <v>1553</v>
      </c>
      <c r="H836" s="135" t="s">
        <v>434</v>
      </c>
      <c r="I836" s="136" t="s">
        <v>2911</v>
      </c>
      <c r="J836" s="137">
        <v>1</v>
      </c>
      <c r="K836" s="138" t="s">
        <v>2911</v>
      </c>
      <c r="M836" s="140">
        <v>1</v>
      </c>
    </row>
    <row r="837" spans="1:13" x14ac:dyDescent="0.25">
      <c r="A837" s="96" t="str">
        <f t="shared" si="67"/>
        <v>7005 TIS</v>
      </c>
      <c r="B837" s="141">
        <f t="shared" si="68"/>
        <v>7005</v>
      </c>
      <c r="C837" s="141" t="str">
        <f t="shared" si="69"/>
        <v>TIS</v>
      </c>
      <c r="D837" s="141" t="str">
        <f t="shared" si="70"/>
        <v>Шляпа</v>
      </c>
      <c r="E837" s="142" t="str">
        <f t="shared" si="71"/>
        <v>Шляпы</v>
      </c>
      <c r="F837" s="133" t="s">
        <v>1540</v>
      </c>
      <c r="G837" s="134" t="s">
        <v>1093</v>
      </c>
      <c r="H837" s="135" t="s">
        <v>433</v>
      </c>
      <c r="I837" s="136" t="s">
        <v>2911</v>
      </c>
      <c r="J837" s="137">
        <v>2</v>
      </c>
      <c r="K837" s="138" t="s">
        <v>2912</v>
      </c>
      <c r="M837" s="140">
        <v>2</v>
      </c>
    </row>
    <row r="838" spans="1:13" x14ac:dyDescent="0.25">
      <c r="A838" s="96" t="str">
        <f t="shared" si="67"/>
        <v>7005 TIS</v>
      </c>
      <c r="B838" s="141">
        <f t="shared" si="68"/>
        <v>7005</v>
      </c>
      <c r="C838" s="141" t="str">
        <f t="shared" si="69"/>
        <v>TIS</v>
      </c>
      <c r="D838" s="141" t="str">
        <f t="shared" si="70"/>
        <v>Шляпа</v>
      </c>
      <c r="E838" s="142" t="str">
        <f t="shared" si="71"/>
        <v>Шляпы</v>
      </c>
      <c r="F838" s="133" t="s">
        <v>1094</v>
      </c>
      <c r="G838" s="134" t="s">
        <v>1093</v>
      </c>
      <c r="H838" s="135" t="s">
        <v>431</v>
      </c>
      <c r="I838" s="136" t="s">
        <v>2911</v>
      </c>
      <c r="J838" s="137">
        <v>1</v>
      </c>
      <c r="K838" s="138" t="s">
        <v>2911</v>
      </c>
      <c r="M838" s="140">
        <v>1</v>
      </c>
    </row>
    <row r="839" spans="1:13" x14ac:dyDescent="0.25">
      <c r="A839" s="96" t="str">
        <f t="shared" si="67"/>
        <v>7005 TIS</v>
      </c>
      <c r="B839" s="141">
        <f t="shared" si="68"/>
        <v>7005</v>
      </c>
      <c r="C839" s="141" t="str">
        <f t="shared" si="69"/>
        <v>TIS</v>
      </c>
      <c r="D839" s="141" t="str">
        <f t="shared" si="70"/>
        <v>Шляпа</v>
      </c>
      <c r="E839" s="142" t="str">
        <f t="shared" si="71"/>
        <v>Шляпы</v>
      </c>
      <c r="F839" s="133" t="s">
        <v>1541</v>
      </c>
      <c r="G839" s="134" t="s">
        <v>1542</v>
      </c>
      <c r="H839" s="135" t="s">
        <v>436</v>
      </c>
      <c r="I839" s="136" t="s">
        <v>2911</v>
      </c>
      <c r="J839" s="137">
        <v>3</v>
      </c>
      <c r="K839" s="138" t="s">
        <v>2913</v>
      </c>
      <c r="M839" s="140">
        <v>3</v>
      </c>
    </row>
    <row r="840" spans="1:13" x14ac:dyDescent="0.25">
      <c r="A840" s="96" t="str">
        <f t="shared" si="67"/>
        <v>7005 TIS</v>
      </c>
      <c r="B840" s="141">
        <f t="shared" si="68"/>
        <v>7005</v>
      </c>
      <c r="C840" s="141" t="str">
        <f t="shared" si="69"/>
        <v>TIS</v>
      </c>
      <c r="D840" s="141" t="str">
        <f t="shared" si="70"/>
        <v>Шляпа</v>
      </c>
      <c r="E840" s="142" t="str">
        <f t="shared" si="71"/>
        <v>Шляпы</v>
      </c>
      <c r="F840" s="133" t="s">
        <v>3754</v>
      </c>
      <c r="G840" s="134" t="s">
        <v>1542</v>
      </c>
      <c r="H840" s="135" t="s">
        <v>433</v>
      </c>
      <c r="I840" s="136" t="s">
        <v>2911</v>
      </c>
      <c r="J840" s="137">
        <v>1</v>
      </c>
      <c r="K840" s="138" t="s">
        <v>2911</v>
      </c>
      <c r="M840" s="140">
        <v>1</v>
      </c>
    </row>
    <row r="841" spans="1:13" x14ac:dyDescent="0.25">
      <c r="A841" s="96" t="str">
        <f t="shared" si="67"/>
        <v>7005 TIS</v>
      </c>
      <c r="B841" s="141">
        <f t="shared" si="68"/>
        <v>7005</v>
      </c>
      <c r="C841" s="141" t="str">
        <f t="shared" si="69"/>
        <v>TIS</v>
      </c>
      <c r="D841" s="141" t="str">
        <f t="shared" si="70"/>
        <v>Шляпа</v>
      </c>
      <c r="E841" s="142" t="str">
        <f t="shared" si="71"/>
        <v>Шляпы</v>
      </c>
      <c r="F841" s="133" t="s">
        <v>1543</v>
      </c>
      <c r="G841" s="134" t="s">
        <v>1542</v>
      </c>
      <c r="H841" s="135" t="s">
        <v>434</v>
      </c>
      <c r="I841" s="136" t="s">
        <v>2911</v>
      </c>
      <c r="J841" s="137">
        <v>4</v>
      </c>
      <c r="K841" s="138" t="s">
        <v>2917</v>
      </c>
      <c r="M841" s="140">
        <v>4</v>
      </c>
    </row>
    <row r="842" spans="1:13" x14ac:dyDescent="0.25">
      <c r="A842" s="96" t="str">
        <f t="shared" si="67"/>
        <v>7005 TIS</v>
      </c>
      <c r="B842" s="141">
        <f t="shared" si="68"/>
        <v>7005</v>
      </c>
      <c r="C842" s="141" t="str">
        <f t="shared" si="69"/>
        <v>TIS</v>
      </c>
      <c r="D842" s="141" t="str">
        <f t="shared" si="70"/>
        <v>Шляпа</v>
      </c>
      <c r="E842" s="142" t="str">
        <f t="shared" si="71"/>
        <v>Шляпы</v>
      </c>
      <c r="F842" s="133" t="s">
        <v>1544</v>
      </c>
      <c r="G842" s="134" t="s">
        <v>1542</v>
      </c>
      <c r="H842" s="135" t="s">
        <v>431</v>
      </c>
      <c r="I842" s="136" t="s">
        <v>2911</v>
      </c>
      <c r="J842" s="137">
        <v>3</v>
      </c>
      <c r="K842" s="138" t="s">
        <v>2913</v>
      </c>
      <c r="M842" s="140">
        <v>3</v>
      </c>
    </row>
    <row r="843" spans="1:13" x14ac:dyDescent="0.25">
      <c r="A843" s="96" t="str">
        <f t="shared" si="67"/>
        <v>7005 TIS</v>
      </c>
      <c r="B843" s="141">
        <f t="shared" si="68"/>
        <v>7005</v>
      </c>
      <c r="C843" s="141" t="str">
        <f t="shared" si="69"/>
        <v>TIS</v>
      </c>
      <c r="D843" s="141" t="str">
        <f t="shared" si="70"/>
        <v>Шляпа</v>
      </c>
      <c r="E843" s="142" t="str">
        <f t="shared" si="71"/>
        <v>Шляпы</v>
      </c>
      <c r="F843" s="133" t="s">
        <v>1545</v>
      </c>
      <c r="G843" s="134" t="s">
        <v>1542</v>
      </c>
      <c r="H843" s="135" t="s">
        <v>432</v>
      </c>
      <c r="I843" s="136" t="s">
        <v>2911</v>
      </c>
      <c r="J843" s="137">
        <v>3</v>
      </c>
      <c r="K843" s="138" t="s">
        <v>2913</v>
      </c>
      <c r="M843" s="140">
        <v>3</v>
      </c>
    </row>
    <row r="844" spans="1:13" x14ac:dyDescent="0.25">
      <c r="A844" s="96" t="str">
        <f t="shared" si="67"/>
        <v>7005 TIS</v>
      </c>
      <c r="B844" s="141">
        <f t="shared" si="68"/>
        <v>7005</v>
      </c>
      <c r="C844" s="141" t="str">
        <f t="shared" si="69"/>
        <v>TIS</v>
      </c>
      <c r="D844" s="141" t="str">
        <f t="shared" si="70"/>
        <v>Шляпа</v>
      </c>
      <c r="E844" s="142" t="str">
        <f t="shared" si="71"/>
        <v>Шляпы</v>
      </c>
      <c r="F844" s="133" t="s">
        <v>444</v>
      </c>
      <c r="G844" s="134" t="s">
        <v>443</v>
      </c>
      <c r="H844" s="135" t="s">
        <v>433</v>
      </c>
      <c r="I844" s="136" t="s">
        <v>2918</v>
      </c>
      <c r="J844" s="137">
        <v>3</v>
      </c>
      <c r="K844" s="138" t="s">
        <v>3755</v>
      </c>
      <c r="M844" s="140">
        <v>3</v>
      </c>
    </row>
    <row r="845" spans="1:13" x14ac:dyDescent="0.25">
      <c r="A845" s="96" t="str">
        <f t="shared" si="67"/>
        <v>7005 TIS</v>
      </c>
      <c r="B845" s="141">
        <f t="shared" si="68"/>
        <v>7005</v>
      </c>
      <c r="C845" s="141" t="str">
        <f t="shared" si="69"/>
        <v>TIS</v>
      </c>
      <c r="D845" s="141" t="str">
        <f t="shared" si="70"/>
        <v>Шляпа</v>
      </c>
      <c r="E845" s="142" t="str">
        <f t="shared" si="71"/>
        <v>Шляпы</v>
      </c>
      <c r="F845" s="133" t="s">
        <v>445</v>
      </c>
      <c r="G845" s="134" t="s">
        <v>443</v>
      </c>
      <c r="H845" s="135" t="s">
        <v>434</v>
      </c>
      <c r="I845" s="136" t="s">
        <v>2918</v>
      </c>
      <c r="J845" s="137">
        <v>1</v>
      </c>
      <c r="K845" s="138" t="s">
        <v>2918</v>
      </c>
      <c r="M845" s="140">
        <v>1</v>
      </c>
    </row>
    <row r="846" spans="1:13" x14ac:dyDescent="0.25">
      <c r="A846" s="96" t="str">
        <f t="shared" si="67"/>
        <v>7005 TIS</v>
      </c>
      <c r="B846" s="141">
        <f t="shared" si="68"/>
        <v>7005</v>
      </c>
      <c r="C846" s="141" t="str">
        <f t="shared" si="69"/>
        <v>TIS</v>
      </c>
      <c r="D846" s="141" t="str">
        <f t="shared" si="70"/>
        <v>Шляпа</v>
      </c>
      <c r="E846" s="142" t="str">
        <f t="shared" si="71"/>
        <v>Шляпы</v>
      </c>
      <c r="F846" s="133" t="s">
        <v>446</v>
      </c>
      <c r="G846" s="134" t="s">
        <v>443</v>
      </c>
      <c r="H846" s="135" t="s">
        <v>431</v>
      </c>
      <c r="I846" s="136" t="s">
        <v>2908</v>
      </c>
      <c r="J846" s="137">
        <v>4</v>
      </c>
      <c r="K846" s="138" t="s">
        <v>2919</v>
      </c>
      <c r="M846" s="140">
        <v>4</v>
      </c>
    </row>
    <row r="847" spans="1:13" x14ac:dyDescent="0.25">
      <c r="A847" s="96" t="str">
        <f t="shared" si="67"/>
        <v>7005 TIS</v>
      </c>
      <c r="B847" s="141">
        <f t="shared" si="68"/>
        <v>7005</v>
      </c>
      <c r="C847" s="141" t="str">
        <f t="shared" si="69"/>
        <v>TIS</v>
      </c>
      <c r="D847" s="141" t="str">
        <f t="shared" si="70"/>
        <v>Шляпа</v>
      </c>
      <c r="E847" s="142" t="str">
        <f t="shared" si="71"/>
        <v>Шляпы</v>
      </c>
      <c r="F847" s="133" t="s">
        <v>870</v>
      </c>
      <c r="G847" s="134" t="s">
        <v>443</v>
      </c>
      <c r="H847" s="135" t="s">
        <v>432</v>
      </c>
      <c r="I847" s="136" t="s">
        <v>2906</v>
      </c>
      <c r="J847" s="137">
        <v>2</v>
      </c>
      <c r="K847" s="138" t="s">
        <v>2920</v>
      </c>
      <c r="M847" s="140">
        <v>2</v>
      </c>
    </row>
    <row r="848" spans="1:13" x14ac:dyDescent="0.25">
      <c r="A848" s="96" t="str">
        <f t="shared" si="67"/>
        <v>7006 AR</v>
      </c>
      <c r="B848" s="141">
        <f t="shared" si="68"/>
        <v>7006</v>
      </c>
      <c r="C848" s="141" t="str">
        <f t="shared" si="69"/>
        <v>AR</v>
      </c>
      <c r="D848" s="141" t="str">
        <f t="shared" si="70"/>
        <v>Шляпа</v>
      </c>
      <c r="E848" s="142" t="str">
        <f t="shared" si="71"/>
        <v>Шляпы</v>
      </c>
      <c r="F848" s="133" t="s">
        <v>3756</v>
      </c>
      <c r="G848" s="134" t="s">
        <v>3757</v>
      </c>
      <c r="H848" s="135" t="s">
        <v>436</v>
      </c>
      <c r="I848" s="136" t="s">
        <v>3758</v>
      </c>
      <c r="J848" s="137">
        <v>1</v>
      </c>
      <c r="K848" s="138" t="s">
        <v>3758</v>
      </c>
      <c r="M848" s="140">
        <v>1</v>
      </c>
    </row>
    <row r="849" spans="1:13" x14ac:dyDescent="0.25">
      <c r="A849" s="96" t="str">
        <f t="shared" si="67"/>
        <v>7006 AR</v>
      </c>
      <c r="B849" s="141">
        <f t="shared" si="68"/>
        <v>7006</v>
      </c>
      <c r="C849" s="141" t="str">
        <f t="shared" si="69"/>
        <v>AR</v>
      </c>
      <c r="D849" s="141" t="str">
        <f t="shared" si="70"/>
        <v>Шляпа</v>
      </c>
      <c r="E849" s="142" t="str">
        <f t="shared" si="71"/>
        <v>Шляпы</v>
      </c>
      <c r="F849" s="133" t="s">
        <v>1607</v>
      </c>
      <c r="G849" s="134" t="s">
        <v>1158</v>
      </c>
      <c r="H849" s="135" t="s">
        <v>436</v>
      </c>
      <c r="I849" s="136" t="s">
        <v>2921</v>
      </c>
      <c r="J849" s="137">
        <v>2</v>
      </c>
      <c r="K849" s="138" t="s">
        <v>2922</v>
      </c>
      <c r="M849" s="140">
        <v>2</v>
      </c>
    </row>
    <row r="850" spans="1:13" x14ac:dyDescent="0.25">
      <c r="A850" s="96" t="str">
        <f t="shared" si="67"/>
        <v>7006 AR</v>
      </c>
      <c r="B850" s="141">
        <f t="shared" si="68"/>
        <v>7006</v>
      </c>
      <c r="C850" s="141" t="str">
        <f t="shared" si="69"/>
        <v>AR</v>
      </c>
      <c r="D850" s="141" t="str">
        <f t="shared" si="70"/>
        <v>Шляпа</v>
      </c>
      <c r="E850" s="142" t="str">
        <f t="shared" si="71"/>
        <v>Шляпы</v>
      </c>
      <c r="F850" s="133" t="s">
        <v>1157</v>
      </c>
      <c r="G850" s="134" t="s">
        <v>1158</v>
      </c>
      <c r="H850" s="135" t="s">
        <v>433</v>
      </c>
      <c r="I850" s="136" t="s">
        <v>2923</v>
      </c>
      <c r="J850" s="137">
        <v>1</v>
      </c>
      <c r="K850" s="138" t="s">
        <v>2923</v>
      </c>
      <c r="M850" s="140">
        <v>1</v>
      </c>
    </row>
    <row r="851" spans="1:13" x14ac:dyDescent="0.25">
      <c r="A851" s="96" t="str">
        <f t="shared" si="67"/>
        <v>7006 AR</v>
      </c>
      <c r="B851" s="141">
        <f t="shared" si="68"/>
        <v>7006</v>
      </c>
      <c r="C851" s="141" t="str">
        <f t="shared" si="69"/>
        <v>AR</v>
      </c>
      <c r="D851" s="141" t="str">
        <f t="shared" si="70"/>
        <v>Шляпа</v>
      </c>
      <c r="E851" s="142" t="str">
        <f t="shared" si="71"/>
        <v>Шляпы</v>
      </c>
      <c r="F851" s="133" t="s">
        <v>1159</v>
      </c>
      <c r="G851" s="134" t="s">
        <v>1158</v>
      </c>
      <c r="H851" s="135" t="s">
        <v>434</v>
      </c>
      <c r="I851" s="136" t="s">
        <v>2923</v>
      </c>
      <c r="J851" s="137">
        <v>4</v>
      </c>
      <c r="K851" s="138" t="s">
        <v>2924</v>
      </c>
      <c r="M851" s="140">
        <v>4</v>
      </c>
    </row>
    <row r="852" spans="1:13" x14ac:dyDescent="0.25">
      <c r="A852" s="96" t="str">
        <f t="shared" si="67"/>
        <v>7006 AR</v>
      </c>
      <c r="B852" s="141">
        <f t="shared" si="68"/>
        <v>7006</v>
      </c>
      <c r="C852" s="141" t="str">
        <f t="shared" si="69"/>
        <v>AR</v>
      </c>
      <c r="D852" s="141" t="str">
        <f t="shared" si="70"/>
        <v>Шляпа</v>
      </c>
      <c r="E852" s="142" t="str">
        <f t="shared" si="71"/>
        <v>Шляпы</v>
      </c>
      <c r="F852" s="133" t="s">
        <v>1160</v>
      </c>
      <c r="G852" s="134" t="s">
        <v>1158</v>
      </c>
      <c r="H852" s="135" t="s">
        <v>431</v>
      </c>
      <c r="I852" s="136" t="s">
        <v>2923</v>
      </c>
      <c r="J852" s="137">
        <v>2</v>
      </c>
      <c r="K852" s="138" t="s">
        <v>2925</v>
      </c>
      <c r="M852" s="140">
        <v>2</v>
      </c>
    </row>
    <row r="853" spans="1:13" x14ac:dyDescent="0.25">
      <c r="A853" s="96" t="str">
        <f t="shared" si="67"/>
        <v>7006 AR</v>
      </c>
      <c r="B853" s="141">
        <f t="shared" si="68"/>
        <v>7006</v>
      </c>
      <c r="C853" s="141" t="str">
        <f t="shared" si="69"/>
        <v>AR</v>
      </c>
      <c r="D853" s="141" t="str">
        <f t="shared" si="70"/>
        <v>Шляпа</v>
      </c>
      <c r="E853" s="142" t="str">
        <f t="shared" si="71"/>
        <v>Шляпы</v>
      </c>
      <c r="F853" s="133" t="s">
        <v>1154</v>
      </c>
      <c r="G853" s="134" t="s">
        <v>1155</v>
      </c>
      <c r="H853" s="135" t="s">
        <v>433</v>
      </c>
      <c r="I853" s="136" t="s">
        <v>2926</v>
      </c>
      <c r="J853" s="137">
        <v>2</v>
      </c>
      <c r="K853" s="138" t="s">
        <v>2927</v>
      </c>
      <c r="M853" s="140">
        <v>2</v>
      </c>
    </row>
    <row r="854" spans="1:13" x14ac:dyDescent="0.25">
      <c r="A854" s="96" t="str">
        <f t="shared" si="67"/>
        <v>7006 AR</v>
      </c>
      <c r="B854" s="141">
        <f t="shared" si="68"/>
        <v>7006</v>
      </c>
      <c r="C854" s="141" t="str">
        <f t="shared" si="69"/>
        <v>AR</v>
      </c>
      <c r="D854" s="141" t="str">
        <f t="shared" si="70"/>
        <v>Шляпа</v>
      </c>
      <c r="E854" s="142" t="str">
        <f t="shared" si="71"/>
        <v>Шляпы</v>
      </c>
      <c r="F854" s="133" t="s">
        <v>1156</v>
      </c>
      <c r="G854" s="134" t="s">
        <v>1155</v>
      </c>
      <c r="H854" s="135" t="s">
        <v>431</v>
      </c>
      <c r="I854" s="136" t="s">
        <v>2923</v>
      </c>
      <c r="J854" s="137">
        <v>2</v>
      </c>
      <c r="K854" s="138" t="s">
        <v>2925</v>
      </c>
      <c r="M854" s="140">
        <v>2</v>
      </c>
    </row>
    <row r="855" spans="1:13" x14ac:dyDescent="0.25">
      <c r="A855" s="96" t="str">
        <f t="shared" si="67"/>
        <v>7006 AR</v>
      </c>
      <c r="B855" s="141">
        <f t="shared" si="68"/>
        <v>7006</v>
      </c>
      <c r="C855" s="141" t="str">
        <f t="shared" si="69"/>
        <v>AR</v>
      </c>
      <c r="D855" s="141" t="str">
        <f t="shared" si="70"/>
        <v>Шляпа</v>
      </c>
      <c r="E855" s="142" t="str">
        <f t="shared" si="71"/>
        <v>Шляпы</v>
      </c>
      <c r="F855" s="133" t="s">
        <v>890</v>
      </c>
      <c r="G855" s="134" t="s">
        <v>889</v>
      </c>
      <c r="H855" s="135" t="s">
        <v>434</v>
      </c>
      <c r="I855" s="136" t="s">
        <v>2923</v>
      </c>
      <c r="J855" s="137">
        <v>3</v>
      </c>
      <c r="K855" s="138" t="s">
        <v>2456</v>
      </c>
      <c r="M855" s="140">
        <v>3</v>
      </c>
    </row>
    <row r="856" spans="1:13" x14ac:dyDescent="0.25">
      <c r="A856" s="96" t="str">
        <f t="shared" si="67"/>
        <v>7006 AR</v>
      </c>
      <c r="B856" s="141">
        <f t="shared" si="68"/>
        <v>7006</v>
      </c>
      <c r="C856" s="141" t="str">
        <f t="shared" si="69"/>
        <v>AR</v>
      </c>
      <c r="D856" s="141" t="str">
        <f t="shared" si="70"/>
        <v>Шляпа</v>
      </c>
      <c r="E856" s="142" t="str">
        <f t="shared" si="71"/>
        <v>Шляпы</v>
      </c>
      <c r="F856" s="133" t="s">
        <v>891</v>
      </c>
      <c r="G856" s="134" t="s">
        <v>889</v>
      </c>
      <c r="H856" s="135" t="s">
        <v>431</v>
      </c>
      <c r="I856" s="136" t="s">
        <v>2923</v>
      </c>
      <c r="J856" s="137">
        <v>4</v>
      </c>
      <c r="K856" s="138" t="s">
        <v>2924</v>
      </c>
      <c r="M856" s="140">
        <v>4</v>
      </c>
    </row>
    <row r="857" spans="1:13" x14ac:dyDescent="0.25">
      <c r="A857" s="96" t="str">
        <f t="shared" si="67"/>
        <v>7006 AR</v>
      </c>
      <c r="B857" s="141">
        <f t="shared" si="68"/>
        <v>7006</v>
      </c>
      <c r="C857" s="141" t="str">
        <f t="shared" si="69"/>
        <v>AR</v>
      </c>
      <c r="D857" s="141" t="str">
        <f t="shared" si="70"/>
        <v>Шляпа</v>
      </c>
      <c r="E857" s="142" t="str">
        <f t="shared" si="71"/>
        <v>Шляпы</v>
      </c>
      <c r="F857" s="133" t="s">
        <v>1606</v>
      </c>
      <c r="G857" s="134" t="s">
        <v>475</v>
      </c>
      <c r="H857" s="135" t="s">
        <v>436</v>
      </c>
      <c r="I857" s="136" t="s">
        <v>2928</v>
      </c>
      <c r="J857" s="137">
        <v>1</v>
      </c>
      <c r="K857" s="138" t="s">
        <v>2928</v>
      </c>
      <c r="M857" s="140">
        <v>1</v>
      </c>
    </row>
    <row r="858" spans="1:13" x14ac:dyDescent="0.25">
      <c r="A858" s="96" t="str">
        <f t="shared" si="67"/>
        <v>7006 AR</v>
      </c>
      <c r="B858" s="141">
        <f t="shared" si="68"/>
        <v>7006</v>
      </c>
      <c r="C858" s="141" t="str">
        <f t="shared" si="69"/>
        <v>AR</v>
      </c>
      <c r="D858" s="141" t="str">
        <f t="shared" si="70"/>
        <v>Шляпа</v>
      </c>
      <c r="E858" s="142" t="str">
        <f t="shared" si="71"/>
        <v>Шляпы</v>
      </c>
      <c r="F858" s="133" t="s">
        <v>892</v>
      </c>
      <c r="G858" s="134" t="s">
        <v>475</v>
      </c>
      <c r="H858" s="135" t="s">
        <v>433</v>
      </c>
      <c r="I858" s="136" t="s">
        <v>2928</v>
      </c>
      <c r="J858" s="137">
        <v>6</v>
      </c>
      <c r="K858" s="138" t="s">
        <v>2929</v>
      </c>
      <c r="M858" s="140">
        <v>6</v>
      </c>
    </row>
    <row r="859" spans="1:13" x14ac:dyDescent="0.25">
      <c r="A859" s="96" t="str">
        <f t="shared" si="67"/>
        <v>7006 AR</v>
      </c>
      <c r="B859" s="141">
        <f t="shared" si="68"/>
        <v>7006</v>
      </c>
      <c r="C859" s="141" t="str">
        <f t="shared" si="69"/>
        <v>AR</v>
      </c>
      <c r="D859" s="141" t="str">
        <f t="shared" si="70"/>
        <v>Шляпа</v>
      </c>
      <c r="E859" s="142" t="str">
        <f t="shared" si="71"/>
        <v>Шляпы</v>
      </c>
      <c r="F859" s="133" t="s">
        <v>621</v>
      </c>
      <c r="G859" s="134" t="s">
        <v>475</v>
      </c>
      <c r="H859" s="135" t="s">
        <v>434</v>
      </c>
      <c r="I859" s="136" t="s">
        <v>2928</v>
      </c>
      <c r="J859" s="137">
        <v>8</v>
      </c>
      <c r="K859" s="138" t="s">
        <v>3759</v>
      </c>
      <c r="M859" s="140">
        <v>8</v>
      </c>
    </row>
    <row r="860" spans="1:13" x14ac:dyDescent="0.25">
      <c r="A860" s="96" t="str">
        <f t="shared" si="67"/>
        <v>7006 AR</v>
      </c>
      <c r="B860" s="141">
        <f t="shared" si="68"/>
        <v>7006</v>
      </c>
      <c r="C860" s="141" t="str">
        <f t="shared" si="69"/>
        <v>AR</v>
      </c>
      <c r="D860" s="141" t="str">
        <f t="shared" si="70"/>
        <v>Шляпа</v>
      </c>
      <c r="E860" s="142" t="str">
        <f t="shared" si="71"/>
        <v>Шляпы</v>
      </c>
      <c r="F860" s="133" t="s">
        <v>893</v>
      </c>
      <c r="G860" s="134" t="s">
        <v>475</v>
      </c>
      <c r="H860" s="135" t="s">
        <v>431</v>
      </c>
      <c r="I860" s="136" t="s">
        <v>2928</v>
      </c>
      <c r="J860" s="137">
        <v>6</v>
      </c>
      <c r="K860" s="138" t="s">
        <v>2929</v>
      </c>
      <c r="M860" s="140">
        <v>6</v>
      </c>
    </row>
    <row r="861" spans="1:13" x14ac:dyDescent="0.25">
      <c r="A861" s="96" t="str">
        <f t="shared" si="67"/>
        <v>7016 N</v>
      </c>
      <c r="B861" s="141">
        <f t="shared" si="68"/>
        <v>7016</v>
      </c>
      <c r="C861" s="141" t="str">
        <f t="shared" si="69"/>
        <v>N</v>
      </c>
      <c r="D861" s="141" t="str">
        <f t="shared" si="70"/>
        <v>Шляпа</v>
      </c>
      <c r="E861" s="142" t="str">
        <f t="shared" si="71"/>
        <v>Шляпы</v>
      </c>
      <c r="F861" s="133" t="s">
        <v>1566</v>
      </c>
      <c r="G861" s="134" t="s">
        <v>876</v>
      </c>
      <c r="H861" s="135" t="s">
        <v>436</v>
      </c>
      <c r="I861" s="136" t="s">
        <v>2930</v>
      </c>
      <c r="J861" s="137">
        <v>3</v>
      </c>
      <c r="K861" s="138" t="s">
        <v>3760</v>
      </c>
      <c r="M861" s="140">
        <v>3</v>
      </c>
    </row>
    <row r="862" spans="1:13" x14ac:dyDescent="0.25">
      <c r="A862" s="96" t="str">
        <f t="shared" si="67"/>
        <v>7016 N</v>
      </c>
      <c r="B862" s="141">
        <f t="shared" si="68"/>
        <v>7016</v>
      </c>
      <c r="C862" s="141" t="str">
        <f t="shared" si="69"/>
        <v>N</v>
      </c>
      <c r="D862" s="141" t="str">
        <f t="shared" si="70"/>
        <v>Шляпа</v>
      </c>
      <c r="E862" s="142" t="str">
        <f t="shared" si="71"/>
        <v>Шляпы</v>
      </c>
      <c r="F862" s="133" t="s">
        <v>877</v>
      </c>
      <c r="G862" s="134" t="s">
        <v>876</v>
      </c>
      <c r="H862" s="135" t="s">
        <v>433</v>
      </c>
      <c r="I862" s="136" t="s">
        <v>2930</v>
      </c>
      <c r="J862" s="137">
        <v>3</v>
      </c>
      <c r="K862" s="138" t="s">
        <v>3760</v>
      </c>
      <c r="M862" s="140">
        <v>3</v>
      </c>
    </row>
    <row r="863" spans="1:13" x14ac:dyDescent="0.25">
      <c r="A863" s="96" t="str">
        <f t="shared" si="67"/>
        <v>7016 N</v>
      </c>
      <c r="B863" s="141">
        <f t="shared" si="68"/>
        <v>7016</v>
      </c>
      <c r="C863" s="141" t="str">
        <f t="shared" si="69"/>
        <v>N</v>
      </c>
      <c r="D863" s="141" t="str">
        <f t="shared" si="70"/>
        <v>Шляпа</v>
      </c>
      <c r="E863" s="142" t="str">
        <f t="shared" si="71"/>
        <v>Шляпы</v>
      </c>
      <c r="F863" s="133" t="s">
        <v>878</v>
      </c>
      <c r="G863" s="134" t="s">
        <v>876</v>
      </c>
      <c r="H863" s="135" t="s">
        <v>434</v>
      </c>
      <c r="I863" s="136" t="s">
        <v>2479</v>
      </c>
      <c r="J863" s="137">
        <v>2</v>
      </c>
      <c r="K863" s="138" t="s">
        <v>2480</v>
      </c>
      <c r="M863" s="140">
        <v>2</v>
      </c>
    </row>
    <row r="864" spans="1:13" x14ac:dyDescent="0.25">
      <c r="A864" s="96" t="str">
        <f t="shared" si="67"/>
        <v>7016 N</v>
      </c>
      <c r="B864" s="141">
        <f t="shared" si="68"/>
        <v>7016</v>
      </c>
      <c r="C864" s="141" t="str">
        <f t="shared" si="69"/>
        <v>N</v>
      </c>
      <c r="D864" s="141" t="str">
        <f t="shared" si="70"/>
        <v>Шляпа</v>
      </c>
      <c r="E864" s="142" t="str">
        <f t="shared" si="71"/>
        <v>Шляпы</v>
      </c>
      <c r="F864" s="133" t="s">
        <v>1567</v>
      </c>
      <c r="G864" s="134" t="s">
        <v>879</v>
      </c>
      <c r="H864" s="135" t="s">
        <v>434</v>
      </c>
      <c r="I864" s="136" t="s">
        <v>2931</v>
      </c>
      <c r="J864" s="137">
        <v>2</v>
      </c>
      <c r="K864" s="138" t="s">
        <v>2932</v>
      </c>
      <c r="M864" s="140">
        <v>2</v>
      </c>
    </row>
    <row r="865" spans="1:13" x14ac:dyDescent="0.25">
      <c r="A865" s="96" t="str">
        <f t="shared" si="67"/>
        <v>7016 N</v>
      </c>
      <c r="B865" s="141">
        <f t="shared" si="68"/>
        <v>7016</v>
      </c>
      <c r="C865" s="141" t="str">
        <f t="shared" si="69"/>
        <v>N</v>
      </c>
      <c r="D865" s="141" t="str">
        <f t="shared" si="70"/>
        <v>Шляпа</v>
      </c>
      <c r="E865" s="142" t="str">
        <f t="shared" si="71"/>
        <v>Шляпы</v>
      </c>
      <c r="F865" s="133" t="s">
        <v>3761</v>
      </c>
      <c r="G865" s="134" t="s">
        <v>879</v>
      </c>
      <c r="H865" s="135" t="s">
        <v>431</v>
      </c>
      <c r="I865" s="136" t="s">
        <v>2931</v>
      </c>
      <c r="J865" s="137">
        <v>1</v>
      </c>
      <c r="K865" s="138" t="s">
        <v>2931</v>
      </c>
      <c r="M865" s="140">
        <v>1</v>
      </c>
    </row>
    <row r="866" spans="1:13" x14ac:dyDescent="0.25">
      <c r="A866" s="96" t="str">
        <f t="shared" si="67"/>
        <v>7016 N</v>
      </c>
      <c r="B866" s="141">
        <f t="shared" si="68"/>
        <v>7016</v>
      </c>
      <c r="C866" s="141" t="str">
        <f t="shared" si="69"/>
        <v>N</v>
      </c>
      <c r="D866" s="141" t="str">
        <f t="shared" si="70"/>
        <v>Шляпа</v>
      </c>
      <c r="E866" s="142" t="str">
        <f t="shared" si="71"/>
        <v>Шляпы</v>
      </c>
      <c r="F866" s="133" t="s">
        <v>1562</v>
      </c>
      <c r="G866" s="134" t="s">
        <v>1561</v>
      </c>
      <c r="H866" s="135" t="s">
        <v>434</v>
      </c>
      <c r="I866" s="136" t="s">
        <v>2931</v>
      </c>
      <c r="J866" s="137">
        <v>2</v>
      </c>
      <c r="K866" s="138" t="s">
        <v>2932</v>
      </c>
      <c r="M866" s="140">
        <v>2</v>
      </c>
    </row>
    <row r="867" spans="1:13" x14ac:dyDescent="0.25">
      <c r="A867" s="96" t="str">
        <f t="shared" si="67"/>
        <v>7016 N</v>
      </c>
      <c r="B867" s="141">
        <f t="shared" si="68"/>
        <v>7016</v>
      </c>
      <c r="C867" s="141" t="str">
        <f t="shared" si="69"/>
        <v>N</v>
      </c>
      <c r="D867" s="141" t="str">
        <f t="shared" si="70"/>
        <v>Шляпа</v>
      </c>
      <c r="E867" s="142" t="str">
        <f t="shared" si="71"/>
        <v>Шляпы</v>
      </c>
      <c r="F867" s="133" t="s">
        <v>1563</v>
      </c>
      <c r="G867" s="134" t="s">
        <v>1561</v>
      </c>
      <c r="H867" s="135" t="s">
        <v>431</v>
      </c>
      <c r="I867" s="136" t="s">
        <v>2931</v>
      </c>
      <c r="J867" s="137">
        <v>1</v>
      </c>
      <c r="K867" s="138" t="s">
        <v>2931</v>
      </c>
      <c r="M867" s="140">
        <v>1</v>
      </c>
    </row>
    <row r="868" spans="1:13" x14ac:dyDescent="0.25">
      <c r="A868" s="96" t="str">
        <f t="shared" si="67"/>
        <v>7016 N</v>
      </c>
      <c r="B868" s="141">
        <f t="shared" si="68"/>
        <v>7016</v>
      </c>
      <c r="C868" s="141" t="str">
        <f t="shared" si="69"/>
        <v>N</v>
      </c>
      <c r="D868" s="141" t="str">
        <f t="shared" si="70"/>
        <v>Шляпа</v>
      </c>
      <c r="E868" s="142" t="str">
        <f t="shared" si="71"/>
        <v>Шляпы</v>
      </c>
      <c r="F868" s="133" t="s">
        <v>2933</v>
      </c>
      <c r="G868" s="134" t="s">
        <v>1569</v>
      </c>
      <c r="H868" s="135" t="s">
        <v>433</v>
      </c>
      <c r="I868" s="136" t="s">
        <v>2934</v>
      </c>
      <c r="J868" s="137">
        <v>2</v>
      </c>
      <c r="K868" s="138" t="s">
        <v>2935</v>
      </c>
      <c r="M868" s="140">
        <v>2</v>
      </c>
    </row>
    <row r="869" spans="1:13" x14ac:dyDescent="0.25">
      <c r="A869" s="96" t="str">
        <f t="shared" si="67"/>
        <v>7016 N</v>
      </c>
      <c r="B869" s="141">
        <f t="shared" si="68"/>
        <v>7016</v>
      </c>
      <c r="C869" s="141" t="str">
        <f t="shared" si="69"/>
        <v>N</v>
      </c>
      <c r="D869" s="141" t="str">
        <f t="shared" si="70"/>
        <v>Шляпа</v>
      </c>
      <c r="E869" s="142" t="str">
        <f t="shared" si="71"/>
        <v>Шляпы</v>
      </c>
      <c r="F869" s="133" t="s">
        <v>1568</v>
      </c>
      <c r="G869" s="134" t="s">
        <v>1569</v>
      </c>
      <c r="H869" s="135" t="s">
        <v>434</v>
      </c>
      <c r="I869" s="136" t="s">
        <v>2934</v>
      </c>
      <c r="J869" s="137">
        <v>3</v>
      </c>
      <c r="K869" s="138" t="s">
        <v>2936</v>
      </c>
      <c r="M869" s="140">
        <v>3</v>
      </c>
    </row>
    <row r="870" spans="1:13" x14ac:dyDescent="0.25">
      <c r="A870" s="96" t="str">
        <f t="shared" si="67"/>
        <v>7016 N</v>
      </c>
      <c r="B870" s="141">
        <f t="shared" si="68"/>
        <v>7016</v>
      </c>
      <c r="C870" s="141" t="str">
        <f t="shared" si="69"/>
        <v>N</v>
      </c>
      <c r="D870" s="141" t="str">
        <f t="shared" si="70"/>
        <v>Шляпа</v>
      </c>
      <c r="E870" s="142" t="str">
        <f t="shared" si="71"/>
        <v>Шляпы</v>
      </c>
      <c r="F870" s="133" t="s">
        <v>2937</v>
      </c>
      <c r="G870" s="134" t="s">
        <v>1569</v>
      </c>
      <c r="H870" s="135" t="s">
        <v>431</v>
      </c>
      <c r="I870" s="136" t="s">
        <v>2934</v>
      </c>
      <c r="J870" s="137">
        <v>2</v>
      </c>
      <c r="K870" s="138" t="s">
        <v>2935</v>
      </c>
      <c r="M870" s="140">
        <v>2</v>
      </c>
    </row>
    <row r="871" spans="1:13" x14ac:dyDescent="0.25">
      <c r="A871" s="96" t="str">
        <f t="shared" si="67"/>
        <v>7016 N</v>
      </c>
      <c r="B871" s="141">
        <f t="shared" si="68"/>
        <v>7016</v>
      </c>
      <c r="C871" s="141" t="str">
        <f t="shared" si="69"/>
        <v>N</v>
      </c>
      <c r="D871" s="141" t="str">
        <f t="shared" si="70"/>
        <v>Шляпа</v>
      </c>
      <c r="E871" s="142" t="str">
        <f t="shared" si="71"/>
        <v>Шляпы</v>
      </c>
      <c r="F871" s="133" t="s">
        <v>1565</v>
      </c>
      <c r="G871" s="134" t="s">
        <v>1564</v>
      </c>
      <c r="H871" s="135" t="s">
        <v>431</v>
      </c>
      <c r="I871" s="136" t="s">
        <v>2930</v>
      </c>
      <c r="J871" s="137">
        <v>1</v>
      </c>
      <c r="K871" s="138" t="s">
        <v>2930</v>
      </c>
      <c r="M871" s="140">
        <v>1</v>
      </c>
    </row>
    <row r="872" spans="1:13" x14ac:dyDescent="0.25">
      <c r="A872" s="96" t="str">
        <f t="shared" si="67"/>
        <v>7016 N</v>
      </c>
      <c r="B872" s="141">
        <f t="shared" si="68"/>
        <v>7016</v>
      </c>
      <c r="C872" s="141" t="str">
        <f t="shared" si="69"/>
        <v>N</v>
      </c>
      <c r="D872" s="141" t="str">
        <f t="shared" si="70"/>
        <v>Шляпа</v>
      </c>
      <c r="E872" s="142" t="str">
        <f t="shared" si="71"/>
        <v>Шляпы</v>
      </c>
      <c r="F872" s="133" t="s">
        <v>874</v>
      </c>
      <c r="G872" s="134" t="s">
        <v>622</v>
      </c>
      <c r="H872" s="135" t="s">
        <v>433</v>
      </c>
      <c r="I872" s="136" t="s">
        <v>2934</v>
      </c>
      <c r="J872" s="137">
        <v>2</v>
      </c>
      <c r="K872" s="138" t="s">
        <v>2935</v>
      </c>
      <c r="M872" s="140">
        <v>2</v>
      </c>
    </row>
    <row r="873" spans="1:13" x14ac:dyDescent="0.25">
      <c r="A873" s="96" t="str">
        <f t="shared" si="67"/>
        <v>7016 N</v>
      </c>
      <c r="B873" s="141">
        <f t="shared" si="68"/>
        <v>7016</v>
      </c>
      <c r="C873" s="141" t="str">
        <f t="shared" si="69"/>
        <v>N</v>
      </c>
      <c r="D873" s="141" t="str">
        <f t="shared" si="70"/>
        <v>Шляпа</v>
      </c>
      <c r="E873" s="142" t="str">
        <f t="shared" si="71"/>
        <v>Шляпы</v>
      </c>
      <c r="F873" s="133" t="s">
        <v>623</v>
      </c>
      <c r="G873" s="134" t="s">
        <v>622</v>
      </c>
      <c r="H873" s="135" t="s">
        <v>434</v>
      </c>
      <c r="I873" s="136" t="s">
        <v>2934</v>
      </c>
      <c r="J873" s="137">
        <v>1</v>
      </c>
      <c r="K873" s="138" t="s">
        <v>2934</v>
      </c>
      <c r="M873" s="140">
        <v>1</v>
      </c>
    </row>
    <row r="874" spans="1:13" x14ac:dyDescent="0.25">
      <c r="A874" s="96" t="str">
        <f t="shared" si="67"/>
        <v>7016 N</v>
      </c>
      <c r="B874" s="141">
        <f t="shared" si="68"/>
        <v>7016</v>
      </c>
      <c r="C874" s="141" t="str">
        <f t="shared" si="69"/>
        <v>N</v>
      </c>
      <c r="D874" s="141" t="str">
        <f t="shared" si="70"/>
        <v>Шляпа</v>
      </c>
      <c r="E874" s="142" t="str">
        <f t="shared" si="71"/>
        <v>Шляпы</v>
      </c>
      <c r="F874" s="133" t="s">
        <v>875</v>
      </c>
      <c r="G874" s="134" t="s">
        <v>622</v>
      </c>
      <c r="H874" s="135" t="s">
        <v>431</v>
      </c>
      <c r="I874" s="136" t="s">
        <v>2934</v>
      </c>
      <c r="J874" s="137">
        <v>2</v>
      </c>
      <c r="K874" s="138" t="s">
        <v>2935</v>
      </c>
      <c r="M874" s="140">
        <v>2</v>
      </c>
    </row>
    <row r="875" spans="1:13" x14ac:dyDescent="0.25">
      <c r="A875" s="96" t="str">
        <f t="shared" si="67"/>
        <v>7021 RON</v>
      </c>
      <c r="B875" s="141">
        <f t="shared" si="68"/>
        <v>7021</v>
      </c>
      <c r="C875" s="141" t="str">
        <f t="shared" si="69"/>
        <v>RON</v>
      </c>
      <c r="D875" s="141" t="str">
        <f t="shared" si="70"/>
        <v>Шляпа</v>
      </c>
      <c r="E875" s="142" t="str">
        <f t="shared" si="71"/>
        <v>Шляпы</v>
      </c>
      <c r="F875" s="133" t="s">
        <v>3762</v>
      </c>
      <c r="G875" s="134" t="s">
        <v>3763</v>
      </c>
      <c r="H875" s="135" t="s">
        <v>434</v>
      </c>
      <c r="I875" s="136" t="s">
        <v>3764</v>
      </c>
      <c r="J875" s="137">
        <v>1</v>
      </c>
      <c r="K875" s="138" t="s">
        <v>3765</v>
      </c>
      <c r="M875" s="140">
        <v>1</v>
      </c>
    </row>
    <row r="876" spans="1:13" x14ac:dyDescent="0.25">
      <c r="A876" s="96" t="str">
        <f t="shared" si="67"/>
        <v>7021 RON</v>
      </c>
      <c r="B876" s="141">
        <f t="shared" si="68"/>
        <v>7021</v>
      </c>
      <c r="C876" s="141" t="str">
        <f t="shared" si="69"/>
        <v>RON</v>
      </c>
      <c r="D876" s="141" t="str">
        <f t="shared" si="70"/>
        <v>Шляпа</v>
      </c>
      <c r="E876" s="142" t="str">
        <f t="shared" si="71"/>
        <v>Шляпы</v>
      </c>
      <c r="F876" s="133" t="s">
        <v>2938</v>
      </c>
      <c r="G876" s="134" t="s">
        <v>2939</v>
      </c>
      <c r="H876" s="135" t="s">
        <v>436</v>
      </c>
      <c r="I876" s="136" t="s">
        <v>2940</v>
      </c>
      <c r="J876" s="137">
        <v>2</v>
      </c>
      <c r="K876" s="138" t="s">
        <v>2941</v>
      </c>
      <c r="M876" s="140">
        <v>2</v>
      </c>
    </row>
    <row r="877" spans="1:13" x14ac:dyDescent="0.25">
      <c r="A877" s="96" t="str">
        <f t="shared" si="67"/>
        <v>7021 RON</v>
      </c>
      <c r="B877" s="141">
        <f t="shared" si="68"/>
        <v>7021</v>
      </c>
      <c r="C877" s="141" t="str">
        <f t="shared" si="69"/>
        <v>RON</v>
      </c>
      <c r="D877" s="141" t="str">
        <f t="shared" si="70"/>
        <v>Шляпа</v>
      </c>
      <c r="E877" s="142" t="str">
        <f t="shared" si="71"/>
        <v>Шляпы</v>
      </c>
      <c r="F877" s="133" t="s">
        <v>2942</v>
      </c>
      <c r="G877" s="134" t="s">
        <v>2939</v>
      </c>
      <c r="H877" s="135" t="s">
        <v>433</v>
      </c>
      <c r="I877" s="136" t="s">
        <v>2940</v>
      </c>
      <c r="J877" s="137">
        <v>3</v>
      </c>
      <c r="K877" s="138" t="s">
        <v>2945</v>
      </c>
      <c r="M877" s="140">
        <v>3</v>
      </c>
    </row>
    <row r="878" spans="1:13" x14ac:dyDescent="0.25">
      <c r="A878" s="96" t="str">
        <f t="shared" si="67"/>
        <v>7021 RON</v>
      </c>
      <c r="B878" s="141">
        <f t="shared" si="68"/>
        <v>7021</v>
      </c>
      <c r="C878" s="141" t="str">
        <f t="shared" si="69"/>
        <v>RON</v>
      </c>
      <c r="D878" s="141" t="str">
        <f t="shared" si="70"/>
        <v>Шляпа</v>
      </c>
      <c r="E878" s="142" t="str">
        <f t="shared" si="71"/>
        <v>Шляпы</v>
      </c>
      <c r="F878" s="133" t="s">
        <v>2944</v>
      </c>
      <c r="G878" s="134" t="s">
        <v>2939</v>
      </c>
      <c r="H878" s="135" t="s">
        <v>434</v>
      </c>
      <c r="I878" s="136" t="s">
        <v>2940</v>
      </c>
      <c r="J878" s="137">
        <v>3</v>
      </c>
      <c r="K878" s="138" t="s">
        <v>2945</v>
      </c>
      <c r="M878" s="140">
        <v>3</v>
      </c>
    </row>
    <row r="879" spans="1:13" x14ac:dyDescent="0.25">
      <c r="A879" s="96" t="str">
        <f t="shared" si="67"/>
        <v>7021 RON</v>
      </c>
      <c r="B879" s="141">
        <f t="shared" si="68"/>
        <v>7021</v>
      </c>
      <c r="C879" s="141" t="str">
        <f t="shared" si="69"/>
        <v>RON</v>
      </c>
      <c r="D879" s="141" t="str">
        <f t="shared" si="70"/>
        <v>Шляпа</v>
      </c>
      <c r="E879" s="142" t="str">
        <f t="shared" si="71"/>
        <v>Шляпы</v>
      </c>
      <c r="F879" s="133" t="s">
        <v>2946</v>
      </c>
      <c r="G879" s="134" t="s">
        <v>2947</v>
      </c>
      <c r="H879" s="135" t="s">
        <v>433</v>
      </c>
      <c r="I879" s="136" t="s">
        <v>2940</v>
      </c>
      <c r="J879" s="137">
        <v>1</v>
      </c>
      <c r="K879" s="138" t="s">
        <v>2940</v>
      </c>
      <c r="M879" s="140">
        <v>1</v>
      </c>
    </row>
    <row r="880" spans="1:13" x14ac:dyDescent="0.25">
      <c r="A880" s="96" t="str">
        <f t="shared" si="67"/>
        <v>7021 RON</v>
      </c>
      <c r="B880" s="141">
        <f t="shared" si="68"/>
        <v>7021</v>
      </c>
      <c r="C880" s="141" t="str">
        <f t="shared" si="69"/>
        <v>RON</v>
      </c>
      <c r="D880" s="141" t="str">
        <f t="shared" si="70"/>
        <v>Шляпа</v>
      </c>
      <c r="E880" s="142" t="str">
        <f t="shared" si="71"/>
        <v>Шляпы</v>
      </c>
      <c r="F880" s="133" t="s">
        <v>2948</v>
      </c>
      <c r="G880" s="134" t="s">
        <v>2947</v>
      </c>
      <c r="H880" s="135" t="s">
        <v>434</v>
      </c>
      <c r="I880" s="136" t="s">
        <v>2949</v>
      </c>
      <c r="J880" s="137">
        <v>1</v>
      </c>
      <c r="K880" s="138" t="s">
        <v>2950</v>
      </c>
      <c r="M880" s="140">
        <v>1</v>
      </c>
    </row>
    <row r="881" spans="1:13" x14ac:dyDescent="0.25">
      <c r="A881" s="96" t="str">
        <f t="shared" si="67"/>
        <v>7021 RON</v>
      </c>
      <c r="B881" s="141">
        <f t="shared" si="68"/>
        <v>7021</v>
      </c>
      <c r="C881" s="141" t="str">
        <f t="shared" si="69"/>
        <v>RON</v>
      </c>
      <c r="D881" s="141" t="str">
        <f t="shared" si="70"/>
        <v>Шляпа</v>
      </c>
      <c r="E881" s="142" t="str">
        <f t="shared" si="71"/>
        <v>Шляпы</v>
      </c>
      <c r="F881" s="133" t="s">
        <v>2951</v>
      </c>
      <c r="G881" s="134" t="s">
        <v>2947</v>
      </c>
      <c r="H881" s="135" t="s">
        <v>431</v>
      </c>
      <c r="I881" s="136" t="s">
        <v>2940</v>
      </c>
      <c r="J881" s="137">
        <v>1</v>
      </c>
      <c r="K881" s="138" t="s">
        <v>2940</v>
      </c>
      <c r="M881" s="140">
        <v>1</v>
      </c>
    </row>
    <row r="882" spans="1:13" x14ac:dyDescent="0.25">
      <c r="A882" s="96" t="str">
        <f t="shared" si="67"/>
        <v>7021 RON</v>
      </c>
      <c r="B882" s="141">
        <f t="shared" si="68"/>
        <v>7021</v>
      </c>
      <c r="C882" s="141" t="str">
        <f t="shared" si="69"/>
        <v>RON</v>
      </c>
      <c r="D882" s="141" t="str">
        <f t="shared" si="70"/>
        <v>Шляпа</v>
      </c>
      <c r="E882" s="142" t="str">
        <f t="shared" si="71"/>
        <v>Шляпы</v>
      </c>
      <c r="F882" s="133" t="s">
        <v>2952</v>
      </c>
      <c r="G882" s="134" t="s">
        <v>1609</v>
      </c>
      <c r="H882" s="135" t="s">
        <v>436</v>
      </c>
      <c r="I882" s="136" t="s">
        <v>2940</v>
      </c>
      <c r="J882" s="137">
        <v>1</v>
      </c>
      <c r="K882" s="138" t="s">
        <v>2940</v>
      </c>
      <c r="M882" s="140">
        <v>1</v>
      </c>
    </row>
    <row r="883" spans="1:13" x14ac:dyDescent="0.25">
      <c r="A883" s="96" t="str">
        <f t="shared" si="67"/>
        <v>7021 RON</v>
      </c>
      <c r="B883" s="141">
        <f t="shared" si="68"/>
        <v>7021</v>
      </c>
      <c r="C883" s="141" t="str">
        <f t="shared" si="69"/>
        <v>RON</v>
      </c>
      <c r="D883" s="141" t="str">
        <f t="shared" si="70"/>
        <v>Шляпа</v>
      </c>
      <c r="E883" s="142" t="str">
        <f t="shared" si="71"/>
        <v>Шляпы</v>
      </c>
      <c r="F883" s="133" t="s">
        <v>2953</v>
      </c>
      <c r="G883" s="134" t="s">
        <v>1609</v>
      </c>
      <c r="H883" s="135" t="s">
        <v>433</v>
      </c>
      <c r="I883" s="136" t="s">
        <v>2940</v>
      </c>
      <c r="J883" s="137">
        <v>4</v>
      </c>
      <c r="K883" s="138" t="s">
        <v>2943</v>
      </c>
      <c r="M883" s="140">
        <v>4</v>
      </c>
    </row>
    <row r="884" spans="1:13" x14ac:dyDescent="0.25">
      <c r="A884" s="96" t="str">
        <f t="shared" si="67"/>
        <v>7021 RON</v>
      </c>
      <c r="B884" s="141">
        <f t="shared" si="68"/>
        <v>7021</v>
      </c>
      <c r="C884" s="141" t="str">
        <f t="shared" si="69"/>
        <v>RON</v>
      </c>
      <c r="D884" s="141" t="str">
        <f t="shared" si="70"/>
        <v>Шляпа</v>
      </c>
      <c r="E884" s="142" t="str">
        <f t="shared" si="71"/>
        <v>Шляпы</v>
      </c>
      <c r="F884" s="133" t="s">
        <v>1608</v>
      </c>
      <c r="G884" s="134" t="s">
        <v>1609</v>
      </c>
      <c r="H884" s="135" t="s">
        <v>434</v>
      </c>
      <c r="I884" s="136" t="s">
        <v>2940</v>
      </c>
      <c r="J884" s="137">
        <v>3</v>
      </c>
      <c r="K884" s="138" t="s">
        <v>2945</v>
      </c>
      <c r="M884" s="140">
        <v>3</v>
      </c>
    </row>
    <row r="885" spans="1:13" x14ac:dyDescent="0.25">
      <c r="A885" s="96" t="str">
        <f t="shared" si="67"/>
        <v>7021 RON</v>
      </c>
      <c r="B885" s="141">
        <f t="shared" si="68"/>
        <v>7021</v>
      </c>
      <c r="C885" s="141" t="str">
        <f t="shared" si="69"/>
        <v>RON</v>
      </c>
      <c r="D885" s="141" t="str">
        <f t="shared" si="70"/>
        <v>Шляпа</v>
      </c>
      <c r="E885" s="142" t="str">
        <f t="shared" si="71"/>
        <v>Шляпы</v>
      </c>
      <c r="F885" s="133" t="s">
        <v>2954</v>
      </c>
      <c r="G885" s="134" t="s">
        <v>476</v>
      </c>
      <c r="H885" s="135" t="s">
        <v>436</v>
      </c>
      <c r="I885" s="136" t="s">
        <v>2940</v>
      </c>
      <c r="J885" s="137">
        <v>1</v>
      </c>
      <c r="K885" s="138" t="s">
        <v>2940</v>
      </c>
      <c r="M885" s="140">
        <v>1</v>
      </c>
    </row>
    <row r="886" spans="1:13" x14ac:dyDescent="0.25">
      <c r="A886" s="96" t="str">
        <f t="shared" si="67"/>
        <v>7021 RON</v>
      </c>
      <c r="B886" s="141">
        <f t="shared" si="68"/>
        <v>7021</v>
      </c>
      <c r="C886" s="141" t="str">
        <f t="shared" si="69"/>
        <v>RON</v>
      </c>
      <c r="D886" s="141" t="str">
        <f t="shared" si="70"/>
        <v>Шляпа</v>
      </c>
      <c r="E886" s="142" t="str">
        <f t="shared" si="71"/>
        <v>Шляпы</v>
      </c>
      <c r="F886" s="133" t="s">
        <v>2955</v>
      </c>
      <c r="G886" s="134" t="s">
        <v>476</v>
      </c>
      <c r="H886" s="135" t="s">
        <v>433</v>
      </c>
      <c r="I886" s="136" t="s">
        <v>2940</v>
      </c>
      <c r="J886" s="137">
        <v>7</v>
      </c>
      <c r="K886" s="138" t="s">
        <v>3766</v>
      </c>
      <c r="M886" s="140">
        <v>7</v>
      </c>
    </row>
    <row r="887" spans="1:13" x14ac:dyDescent="0.25">
      <c r="A887" s="96" t="str">
        <f t="shared" si="67"/>
        <v>7021 RON</v>
      </c>
      <c r="B887" s="141">
        <f t="shared" si="68"/>
        <v>7021</v>
      </c>
      <c r="C887" s="141" t="str">
        <f t="shared" si="69"/>
        <v>RON</v>
      </c>
      <c r="D887" s="141" t="str">
        <f t="shared" si="70"/>
        <v>Шляпа</v>
      </c>
      <c r="E887" s="142" t="str">
        <f t="shared" si="71"/>
        <v>Шляпы</v>
      </c>
      <c r="F887" s="133" t="s">
        <v>477</v>
      </c>
      <c r="G887" s="134" t="s">
        <v>476</v>
      </c>
      <c r="H887" s="135" t="s">
        <v>434</v>
      </c>
      <c r="I887" s="136" t="s">
        <v>2940</v>
      </c>
      <c r="J887" s="137">
        <v>1</v>
      </c>
      <c r="K887" s="138" t="s">
        <v>2940</v>
      </c>
      <c r="M887" s="140">
        <v>1</v>
      </c>
    </row>
    <row r="888" spans="1:13" x14ac:dyDescent="0.25">
      <c r="A888" s="96" t="str">
        <f t="shared" si="67"/>
        <v>7021 RON</v>
      </c>
      <c r="B888" s="141">
        <f t="shared" si="68"/>
        <v>7021</v>
      </c>
      <c r="C888" s="141" t="str">
        <f t="shared" si="69"/>
        <v>RON</v>
      </c>
      <c r="D888" s="141" t="str">
        <f t="shared" si="70"/>
        <v>Шляпа</v>
      </c>
      <c r="E888" s="142" t="str">
        <f t="shared" si="71"/>
        <v>Шляпы</v>
      </c>
      <c r="F888" s="133" t="s">
        <v>1161</v>
      </c>
      <c r="G888" s="134" t="s">
        <v>476</v>
      </c>
      <c r="H888" s="135" t="s">
        <v>431</v>
      </c>
      <c r="I888" s="136" t="s">
        <v>2908</v>
      </c>
      <c r="J888" s="137">
        <v>2</v>
      </c>
      <c r="K888" s="138" t="s">
        <v>2916</v>
      </c>
      <c r="M888" s="140">
        <v>2</v>
      </c>
    </row>
    <row r="889" spans="1:13" x14ac:dyDescent="0.25">
      <c r="A889" s="96" t="str">
        <f t="shared" si="67"/>
        <v>7034 XEN</v>
      </c>
      <c r="B889" s="141">
        <f t="shared" si="68"/>
        <v>7034</v>
      </c>
      <c r="C889" s="141" t="str">
        <f t="shared" si="69"/>
        <v>XEN</v>
      </c>
      <c r="D889" s="141" t="str">
        <f t="shared" si="70"/>
        <v>Шляпа</v>
      </c>
      <c r="E889" s="142" t="str">
        <f t="shared" si="71"/>
        <v>Шляпы</v>
      </c>
      <c r="F889" s="133" t="s">
        <v>2956</v>
      </c>
      <c r="G889" s="134" t="s">
        <v>1172</v>
      </c>
      <c r="H889" s="135" t="s">
        <v>433</v>
      </c>
      <c r="I889" s="136" t="s">
        <v>2957</v>
      </c>
      <c r="J889" s="137">
        <v>1</v>
      </c>
      <c r="K889" s="138" t="s">
        <v>2957</v>
      </c>
      <c r="M889" s="140">
        <v>1</v>
      </c>
    </row>
    <row r="890" spans="1:13" x14ac:dyDescent="0.25">
      <c r="A890" s="96" t="str">
        <f t="shared" si="67"/>
        <v>7034 XEN</v>
      </c>
      <c r="B890" s="141">
        <f t="shared" si="68"/>
        <v>7034</v>
      </c>
      <c r="C890" s="141" t="str">
        <f t="shared" si="69"/>
        <v>XEN</v>
      </c>
      <c r="D890" s="141" t="str">
        <f t="shared" si="70"/>
        <v>Шляпа</v>
      </c>
      <c r="E890" s="142" t="str">
        <f t="shared" si="71"/>
        <v>Шляпы</v>
      </c>
      <c r="F890" s="133" t="s">
        <v>2958</v>
      </c>
      <c r="G890" s="134" t="s">
        <v>1172</v>
      </c>
      <c r="H890" s="135" t="s">
        <v>434</v>
      </c>
      <c r="I890" s="136" t="s">
        <v>2957</v>
      </c>
      <c r="J890" s="137">
        <v>3</v>
      </c>
      <c r="K890" s="138" t="s">
        <v>3045</v>
      </c>
      <c r="M890" s="140">
        <v>3</v>
      </c>
    </row>
    <row r="891" spans="1:13" x14ac:dyDescent="0.25">
      <c r="A891" s="96" t="str">
        <f t="shared" si="67"/>
        <v>7034 XEN</v>
      </c>
      <c r="B891" s="141">
        <f t="shared" si="68"/>
        <v>7034</v>
      </c>
      <c r="C891" s="141" t="str">
        <f t="shared" si="69"/>
        <v>XEN</v>
      </c>
      <c r="D891" s="141" t="str">
        <f t="shared" si="70"/>
        <v>Шляпа</v>
      </c>
      <c r="E891" s="142" t="str">
        <f t="shared" si="71"/>
        <v>Шляпы</v>
      </c>
      <c r="F891" s="133" t="s">
        <v>1173</v>
      </c>
      <c r="G891" s="134" t="s">
        <v>1172</v>
      </c>
      <c r="H891" s="135" t="s">
        <v>431</v>
      </c>
      <c r="I891" s="136" t="s">
        <v>2960</v>
      </c>
      <c r="J891" s="137">
        <v>1</v>
      </c>
      <c r="K891" s="138" t="s">
        <v>2960</v>
      </c>
      <c r="M891" s="140">
        <v>1</v>
      </c>
    </row>
    <row r="892" spans="1:13" x14ac:dyDescent="0.25">
      <c r="A892" s="96" t="str">
        <f t="shared" si="67"/>
        <v>7034 XEN</v>
      </c>
      <c r="B892" s="141">
        <f t="shared" si="68"/>
        <v>7034</v>
      </c>
      <c r="C892" s="141" t="str">
        <f t="shared" si="69"/>
        <v>XEN</v>
      </c>
      <c r="D892" s="141" t="str">
        <f t="shared" si="70"/>
        <v>Шляпа</v>
      </c>
      <c r="E892" s="142" t="str">
        <f t="shared" si="71"/>
        <v>Шляпы</v>
      </c>
      <c r="F892" s="133" t="s">
        <v>2961</v>
      </c>
      <c r="G892" s="134" t="s">
        <v>1169</v>
      </c>
      <c r="H892" s="135" t="s">
        <v>436</v>
      </c>
      <c r="I892" s="136" t="s">
        <v>2960</v>
      </c>
      <c r="J892" s="137">
        <v>1</v>
      </c>
      <c r="K892" s="138" t="s">
        <v>2960</v>
      </c>
      <c r="M892" s="140">
        <v>1</v>
      </c>
    </row>
    <row r="893" spans="1:13" x14ac:dyDescent="0.25">
      <c r="A893" s="96" t="str">
        <f t="shared" si="67"/>
        <v>7034 XEN</v>
      </c>
      <c r="B893" s="141">
        <f t="shared" si="68"/>
        <v>7034</v>
      </c>
      <c r="C893" s="141" t="str">
        <f t="shared" si="69"/>
        <v>XEN</v>
      </c>
      <c r="D893" s="141" t="str">
        <f t="shared" si="70"/>
        <v>Шляпа</v>
      </c>
      <c r="E893" s="142" t="str">
        <f t="shared" si="71"/>
        <v>Шляпы</v>
      </c>
      <c r="F893" s="133" t="s">
        <v>1170</v>
      </c>
      <c r="G893" s="134" t="s">
        <v>1169</v>
      </c>
      <c r="H893" s="135" t="s">
        <v>433</v>
      </c>
      <c r="I893" s="136" t="s">
        <v>2962</v>
      </c>
      <c r="J893" s="137">
        <v>2</v>
      </c>
      <c r="K893" s="138" t="s">
        <v>2963</v>
      </c>
      <c r="M893" s="140">
        <v>2</v>
      </c>
    </row>
    <row r="894" spans="1:13" x14ac:dyDescent="0.25">
      <c r="A894" s="96" t="str">
        <f t="shared" si="67"/>
        <v>7034 XEN</v>
      </c>
      <c r="B894" s="141">
        <f t="shared" si="68"/>
        <v>7034</v>
      </c>
      <c r="C894" s="141" t="str">
        <f t="shared" si="69"/>
        <v>XEN</v>
      </c>
      <c r="D894" s="141" t="str">
        <f t="shared" si="70"/>
        <v>Шляпа</v>
      </c>
      <c r="E894" s="142" t="str">
        <f t="shared" si="71"/>
        <v>Шляпы</v>
      </c>
      <c r="F894" s="133" t="s">
        <v>1171</v>
      </c>
      <c r="G894" s="134" t="s">
        <v>1169</v>
      </c>
      <c r="H894" s="135" t="s">
        <v>434</v>
      </c>
      <c r="I894" s="136" t="s">
        <v>2962</v>
      </c>
      <c r="J894" s="137">
        <v>2</v>
      </c>
      <c r="K894" s="138" t="s">
        <v>2963</v>
      </c>
      <c r="M894" s="140">
        <v>2</v>
      </c>
    </row>
    <row r="895" spans="1:13" x14ac:dyDescent="0.25">
      <c r="A895" s="96" t="str">
        <f t="shared" si="67"/>
        <v>7034 XEN</v>
      </c>
      <c r="B895" s="141">
        <f t="shared" si="68"/>
        <v>7034</v>
      </c>
      <c r="C895" s="141" t="str">
        <f t="shared" si="69"/>
        <v>XEN</v>
      </c>
      <c r="D895" s="141" t="str">
        <f t="shared" si="70"/>
        <v>Шляпа</v>
      </c>
      <c r="E895" s="142" t="str">
        <f t="shared" si="71"/>
        <v>Шляпы</v>
      </c>
      <c r="F895" s="133" t="s">
        <v>2964</v>
      </c>
      <c r="G895" s="134" t="s">
        <v>2965</v>
      </c>
      <c r="H895" s="135" t="s">
        <v>433</v>
      </c>
      <c r="I895" s="136" t="s">
        <v>2966</v>
      </c>
      <c r="J895" s="137">
        <v>1</v>
      </c>
      <c r="K895" s="138" t="s">
        <v>2966</v>
      </c>
      <c r="M895" s="140">
        <v>1</v>
      </c>
    </row>
    <row r="896" spans="1:13" x14ac:dyDescent="0.25">
      <c r="A896" s="96" t="str">
        <f t="shared" si="67"/>
        <v>7034 XEN</v>
      </c>
      <c r="B896" s="141">
        <f t="shared" si="68"/>
        <v>7034</v>
      </c>
      <c r="C896" s="141" t="str">
        <f t="shared" si="69"/>
        <v>XEN</v>
      </c>
      <c r="D896" s="141" t="str">
        <f t="shared" si="70"/>
        <v>Шляпа</v>
      </c>
      <c r="E896" s="142" t="str">
        <f t="shared" si="71"/>
        <v>Шляпы</v>
      </c>
      <c r="F896" s="133" t="s">
        <v>2967</v>
      </c>
      <c r="G896" s="134" t="s">
        <v>2965</v>
      </c>
      <c r="H896" s="135" t="s">
        <v>434</v>
      </c>
      <c r="I896" s="136" t="s">
        <v>2957</v>
      </c>
      <c r="J896" s="137">
        <v>2</v>
      </c>
      <c r="K896" s="138" t="s">
        <v>2959</v>
      </c>
      <c r="M896" s="140">
        <v>2</v>
      </c>
    </row>
    <row r="897" spans="1:13" x14ac:dyDescent="0.25">
      <c r="A897" s="96" t="str">
        <f t="shared" si="67"/>
        <v>7034 XEN</v>
      </c>
      <c r="B897" s="141">
        <f t="shared" si="68"/>
        <v>7034</v>
      </c>
      <c r="C897" s="141" t="str">
        <f t="shared" si="69"/>
        <v>XEN</v>
      </c>
      <c r="D897" s="141" t="str">
        <f t="shared" si="70"/>
        <v>Шляпа</v>
      </c>
      <c r="E897" s="142" t="str">
        <f t="shared" si="71"/>
        <v>Шляпы</v>
      </c>
      <c r="F897" s="133" t="s">
        <v>2968</v>
      </c>
      <c r="G897" s="134" t="s">
        <v>2965</v>
      </c>
      <c r="H897" s="135" t="s">
        <v>431</v>
      </c>
      <c r="I897" s="136" t="s">
        <v>2957</v>
      </c>
      <c r="J897" s="137">
        <v>1</v>
      </c>
      <c r="K897" s="138" t="s">
        <v>2957</v>
      </c>
      <c r="M897" s="140">
        <v>1</v>
      </c>
    </row>
    <row r="898" spans="1:13" x14ac:dyDescent="0.25">
      <c r="A898" s="96" t="str">
        <f t="shared" si="67"/>
        <v>7034 XEN</v>
      </c>
      <c r="B898" s="141">
        <f t="shared" si="68"/>
        <v>7034</v>
      </c>
      <c r="C898" s="141" t="str">
        <f t="shared" si="69"/>
        <v>XEN</v>
      </c>
      <c r="D898" s="141" t="str">
        <f t="shared" si="70"/>
        <v>Шляпа</v>
      </c>
      <c r="E898" s="142" t="str">
        <f t="shared" si="71"/>
        <v>Шляпы</v>
      </c>
      <c r="F898" s="133" t="s">
        <v>3767</v>
      </c>
      <c r="G898" s="134" t="s">
        <v>3768</v>
      </c>
      <c r="H898" s="135" t="s">
        <v>433</v>
      </c>
      <c r="I898" s="136" t="s">
        <v>3769</v>
      </c>
      <c r="J898" s="137">
        <v>1</v>
      </c>
      <c r="K898" s="138" t="s">
        <v>3769</v>
      </c>
      <c r="M898" s="140">
        <v>1</v>
      </c>
    </row>
    <row r="899" spans="1:13" x14ac:dyDescent="0.25">
      <c r="A899" s="96" t="str">
        <f t="shared" ref="A899:A962" si="72">B899&amp;" "&amp;C899</f>
        <v>7034 XEN</v>
      </c>
      <c r="B899" s="141">
        <f t="shared" ref="B899:B962" si="73">_xlfn.LET(_xlpm.START,FIND("арт. ",G899)+5,_xlpm.END,FIND(" ",G899,_xlpm.START),_xlpm.Result,TRIM(MID(G899,_xlpm.START,_xlpm.END-_xlpm.START)),IFERROR(VALUE(_xlpm.Result),_xlpm.Result))</f>
        <v>7034</v>
      </c>
      <c r="C899" s="141" t="str">
        <f t="shared" ref="C899:C962" si="74">_xlfn.LET(_xlpm.START,FIND("арт. ",G899)+13,_xlpm.END,FIND("(",G899),TRIM(MID(G899,_xlpm.START,_xlpm.END-_xlpm.START)))</f>
        <v>XEN</v>
      </c>
      <c r="D899" s="141" t="str">
        <f t="shared" ref="D899:D962" si="75">_xlfn.LET(_xlpm.START,1,_xlpm.END,FIND(MID($R$1,1,1),G899),TRIM(MID(G899,_xlpm.START,_xlpm.END-_xlpm.START)))</f>
        <v>Шляпа</v>
      </c>
      <c r="E899" s="142" t="str">
        <f t="shared" ref="E899:E962" si="76">VLOOKUP(D899,N:O,2,0)</f>
        <v>Шляпы</v>
      </c>
      <c r="F899" s="133" t="s">
        <v>1162</v>
      </c>
      <c r="G899" s="134" t="s">
        <v>1163</v>
      </c>
      <c r="H899" s="135" t="s">
        <v>433</v>
      </c>
      <c r="I899" s="136" t="s">
        <v>2969</v>
      </c>
      <c r="J899" s="137">
        <v>1</v>
      </c>
      <c r="K899" s="138" t="s">
        <v>2969</v>
      </c>
      <c r="M899" s="140">
        <v>1</v>
      </c>
    </row>
    <row r="900" spans="1:13" x14ac:dyDescent="0.25">
      <c r="A900" s="96" t="str">
        <f t="shared" si="72"/>
        <v>7034 XEN</v>
      </c>
      <c r="B900" s="141">
        <f t="shared" si="73"/>
        <v>7034</v>
      </c>
      <c r="C900" s="141" t="str">
        <f t="shared" si="74"/>
        <v>XEN</v>
      </c>
      <c r="D900" s="141" t="str">
        <f t="shared" si="75"/>
        <v>Шляпа</v>
      </c>
      <c r="E900" s="142" t="str">
        <f t="shared" si="76"/>
        <v>Шляпы</v>
      </c>
      <c r="F900" s="133" t="s">
        <v>1164</v>
      </c>
      <c r="G900" s="134" t="s">
        <v>1163</v>
      </c>
      <c r="H900" s="135" t="s">
        <v>434</v>
      </c>
      <c r="I900" s="136" t="s">
        <v>2960</v>
      </c>
      <c r="J900" s="137">
        <v>2</v>
      </c>
      <c r="K900" s="138" t="s">
        <v>2970</v>
      </c>
      <c r="M900" s="140">
        <v>2</v>
      </c>
    </row>
    <row r="901" spans="1:13" x14ac:dyDescent="0.25">
      <c r="A901" s="96" t="str">
        <f t="shared" si="72"/>
        <v>7034 XEN</v>
      </c>
      <c r="B901" s="141">
        <f t="shared" si="73"/>
        <v>7034</v>
      </c>
      <c r="C901" s="141" t="str">
        <f t="shared" si="74"/>
        <v>XEN</v>
      </c>
      <c r="D901" s="141" t="str">
        <f t="shared" si="75"/>
        <v>Шляпа</v>
      </c>
      <c r="E901" s="142" t="str">
        <f t="shared" si="76"/>
        <v>Шляпы</v>
      </c>
      <c r="F901" s="133" t="s">
        <v>1165</v>
      </c>
      <c r="G901" s="134" t="s">
        <v>1163</v>
      </c>
      <c r="H901" s="135" t="s">
        <v>431</v>
      </c>
      <c r="I901" s="136" t="s">
        <v>2962</v>
      </c>
      <c r="J901" s="137">
        <v>2</v>
      </c>
      <c r="K901" s="138" t="s">
        <v>2963</v>
      </c>
      <c r="M901" s="140">
        <v>2</v>
      </c>
    </row>
    <row r="902" spans="1:13" x14ac:dyDescent="0.25">
      <c r="A902" s="96" t="str">
        <f t="shared" si="72"/>
        <v>7034 XEN</v>
      </c>
      <c r="B902" s="141">
        <f t="shared" si="73"/>
        <v>7034</v>
      </c>
      <c r="C902" s="141" t="str">
        <f t="shared" si="74"/>
        <v>XEN</v>
      </c>
      <c r="D902" s="141" t="str">
        <f t="shared" si="75"/>
        <v>Шляпа</v>
      </c>
      <c r="E902" s="142" t="str">
        <f t="shared" si="76"/>
        <v>Шляпы</v>
      </c>
      <c r="F902" s="133" t="s">
        <v>1166</v>
      </c>
      <c r="G902" s="134" t="s">
        <v>1163</v>
      </c>
      <c r="H902" s="135" t="s">
        <v>432</v>
      </c>
      <c r="I902" s="136" t="s">
        <v>2962</v>
      </c>
      <c r="J902" s="137">
        <v>1</v>
      </c>
      <c r="K902" s="138" t="s">
        <v>2962</v>
      </c>
      <c r="M902" s="140">
        <v>1</v>
      </c>
    </row>
    <row r="903" spans="1:13" x14ac:dyDescent="0.25">
      <c r="A903" s="96" t="str">
        <f t="shared" si="72"/>
        <v>7034 XEN</v>
      </c>
      <c r="B903" s="141">
        <f t="shared" si="73"/>
        <v>7034</v>
      </c>
      <c r="C903" s="141" t="str">
        <f t="shared" si="74"/>
        <v>XEN</v>
      </c>
      <c r="D903" s="141" t="str">
        <f t="shared" si="75"/>
        <v>Шляпа</v>
      </c>
      <c r="E903" s="142" t="str">
        <f t="shared" si="76"/>
        <v>Шляпы</v>
      </c>
      <c r="F903" s="133" t="s">
        <v>1168</v>
      </c>
      <c r="G903" s="134" t="s">
        <v>1167</v>
      </c>
      <c r="H903" s="135" t="s">
        <v>434</v>
      </c>
      <c r="I903" s="136" t="s">
        <v>2971</v>
      </c>
      <c r="J903" s="137">
        <v>4</v>
      </c>
      <c r="K903" s="138" t="s">
        <v>3770</v>
      </c>
      <c r="M903" s="140">
        <v>4</v>
      </c>
    </row>
    <row r="904" spans="1:13" x14ac:dyDescent="0.25">
      <c r="A904" s="96" t="str">
        <f t="shared" si="72"/>
        <v>7034 XEN</v>
      </c>
      <c r="B904" s="141">
        <f t="shared" si="73"/>
        <v>7034</v>
      </c>
      <c r="C904" s="141" t="str">
        <f t="shared" si="74"/>
        <v>XEN</v>
      </c>
      <c r="D904" s="141" t="str">
        <f t="shared" si="75"/>
        <v>Шляпа</v>
      </c>
      <c r="E904" s="142" t="str">
        <f t="shared" si="76"/>
        <v>Шляпы</v>
      </c>
      <c r="F904" s="133" t="s">
        <v>1610</v>
      </c>
      <c r="G904" s="134" t="s">
        <v>1167</v>
      </c>
      <c r="H904" s="135" t="s">
        <v>431</v>
      </c>
      <c r="I904" s="136" t="s">
        <v>2971</v>
      </c>
      <c r="J904" s="137">
        <v>1</v>
      </c>
      <c r="K904" s="138" t="s">
        <v>2972</v>
      </c>
      <c r="M904" s="140">
        <v>1</v>
      </c>
    </row>
    <row r="905" spans="1:13" x14ac:dyDescent="0.25">
      <c r="A905" s="96" t="str">
        <f t="shared" si="72"/>
        <v>7034 XEN</v>
      </c>
      <c r="B905" s="141">
        <f t="shared" si="73"/>
        <v>7034</v>
      </c>
      <c r="C905" s="141" t="str">
        <f t="shared" si="74"/>
        <v>XEN</v>
      </c>
      <c r="D905" s="141" t="str">
        <f t="shared" si="75"/>
        <v>Шляпа</v>
      </c>
      <c r="E905" s="142" t="str">
        <f t="shared" si="76"/>
        <v>Шляпы</v>
      </c>
      <c r="F905" s="133" t="s">
        <v>1611</v>
      </c>
      <c r="G905" s="134" t="s">
        <v>1167</v>
      </c>
      <c r="H905" s="135" t="s">
        <v>432</v>
      </c>
      <c r="I905" s="136" t="s">
        <v>2971</v>
      </c>
      <c r="J905" s="137">
        <v>1</v>
      </c>
      <c r="K905" s="138" t="s">
        <v>2972</v>
      </c>
      <c r="M905" s="140">
        <v>1</v>
      </c>
    </row>
    <row r="906" spans="1:13" x14ac:dyDescent="0.25">
      <c r="A906" s="96" t="str">
        <f t="shared" si="72"/>
        <v>7034 XEN</v>
      </c>
      <c r="B906" s="141">
        <f t="shared" si="73"/>
        <v>7034</v>
      </c>
      <c r="C906" s="141" t="str">
        <f t="shared" si="74"/>
        <v>XEN</v>
      </c>
      <c r="D906" s="141" t="str">
        <f t="shared" si="75"/>
        <v>Шляпа</v>
      </c>
      <c r="E906" s="142" t="str">
        <f t="shared" si="76"/>
        <v>Шляпы</v>
      </c>
      <c r="F906" s="133" t="s">
        <v>2973</v>
      </c>
      <c r="G906" s="134" t="s">
        <v>2974</v>
      </c>
      <c r="H906" s="135" t="s">
        <v>433</v>
      </c>
      <c r="I906" s="136" t="s">
        <v>2957</v>
      </c>
      <c r="J906" s="137">
        <v>1</v>
      </c>
      <c r="K906" s="138" t="s">
        <v>2957</v>
      </c>
      <c r="M906" s="140">
        <v>1</v>
      </c>
    </row>
    <row r="907" spans="1:13" x14ac:dyDescent="0.25">
      <c r="A907" s="96" t="str">
        <f t="shared" si="72"/>
        <v>7034 XEN</v>
      </c>
      <c r="B907" s="141">
        <f t="shared" si="73"/>
        <v>7034</v>
      </c>
      <c r="C907" s="141" t="str">
        <f t="shared" si="74"/>
        <v>XEN</v>
      </c>
      <c r="D907" s="141" t="str">
        <f t="shared" si="75"/>
        <v>Шляпа</v>
      </c>
      <c r="E907" s="142" t="str">
        <f t="shared" si="76"/>
        <v>Шляпы</v>
      </c>
      <c r="F907" s="133" t="s">
        <v>2975</v>
      </c>
      <c r="G907" s="134" t="s">
        <v>2974</v>
      </c>
      <c r="H907" s="135" t="s">
        <v>434</v>
      </c>
      <c r="I907" s="136" t="s">
        <v>2957</v>
      </c>
      <c r="J907" s="137">
        <v>1</v>
      </c>
      <c r="K907" s="138" t="s">
        <v>2957</v>
      </c>
      <c r="M907" s="140">
        <v>1</v>
      </c>
    </row>
    <row r="908" spans="1:13" x14ac:dyDescent="0.25">
      <c r="A908" s="96" t="str">
        <f t="shared" si="72"/>
        <v>7055 ORE</v>
      </c>
      <c r="B908" s="141">
        <f t="shared" si="73"/>
        <v>7055</v>
      </c>
      <c r="C908" s="141" t="str">
        <f t="shared" si="74"/>
        <v>ORE</v>
      </c>
      <c r="D908" s="141" t="str">
        <f t="shared" si="75"/>
        <v>Шляпа</v>
      </c>
      <c r="E908" s="142" t="str">
        <f t="shared" si="76"/>
        <v>Шляпы</v>
      </c>
      <c r="F908" s="133" t="s">
        <v>1660</v>
      </c>
      <c r="G908" s="134" t="s">
        <v>1661</v>
      </c>
      <c r="H908" s="135" t="s">
        <v>436</v>
      </c>
      <c r="I908" s="136" t="s">
        <v>2976</v>
      </c>
      <c r="J908" s="137">
        <v>1</v>
      </c>
      <c r="K908" s="138" t="s">
        <v>2976</v>
      </c>
      <c r="M908" s="140">
        <v>1</v>
      </c>
    </row>
    <row r="909" spans="1:13" x14ac:dyDescent="0.25">
      <c r="A909" s="96" t="str">
        <f t="shared" si="72"/>
        <v>7055 ORE</v>
      </c>
      <c r="B909" s="141">
        <f t="shared" si="73"/>
        <v>7055</v>
      </c>
      <c r="C909" s="141" t="str">
        <f t="shared" si="74"/>
        <v>ORE</v>
      </c>
      <c r="D909" s="141" t="str">
        <f t="shared" si="75"/>
        <v>Шляпа</v>
      </c>
      <c r="E909" s="142" t="str">
        <f t="shared" si="76"/>
        <v>Шляпы</v>
      </c>
      <c r="F909" s="133" t="s">
        <v>1662</v>
      </c>
      <c r="G909" s="134" t="s">
        <v>1661</v>
      </c>
      <c r="H909" s="135" t="s">
        <v>433</v>
      </c>
      <c r="I909" s="136" t="s">
        <v>2976</v>
      </c>
      <c r="J909" s="137">
        <v>1</v>
      </c>
      <c r="K909" s="138" t="s">
        <v>2976</v>
      </c>
      <c r="M909" s="140">
        <v>1</v>
      </c>
    </row>
    <row r="910" spans="1:13" x14ac:dyDescent="0.25">
      <c r="A910" s="96" t="str">
        <f t="shared" si="72"/>
        <v>7055 ORE</v>
      </c>
      <c r="B910" s="141">
        <f t="shared" si="73"/>
        <v>7055</v>
      </c>
      <c r="C910" s="141" t="str">
        <f t="shared" si="74"/>
        <v>ORE</v>
      </c>
      <c r="D910" s="141" t="str">
        <f t="shared" si="75"/>
        <v>Шляпа</v>
      </c>
      <c r="E910" s="142" t="str">
        <f t="shared" si="76"/>
        <v>Шляпы</v>
      </c>
      <c r="F910" s="133" t="s">
        <v>1663</v>
      </c>
      <c r="G910" s="134" t="s">
        <v>1661</v>
      </c>
      <c r="H910" s="135" t="s">
        <v>434</v>
      </c>
      <c r="I910" s="136" t="s">
        <v>2976</v>
      </c>
      <c r="J910" s="137">
        <v>2</v>
      </c>
      <c r="K910" s="138" t="s">
        <v>3771</v>
      </c>
      <c r="M910" s="140">
        <v>2</v>
      </c>
    </row>
    <row r="911" spans="1:13" x14ac:dyDescent="0.25">
      <c r="A911" s="96" t="str">
        <f t="shared" si="72"/>
        <v>7055 ORE</v>
      </c>
      <c r="B911" s="141">
        <f t="shared" si="73"/>
        <v>7055</v>
      </c>
      <c r="C911" s="141" t="str">
        <f t="shared" si="74"/>
        <v>ORE</v>
      </c>
      <c r="D911" s="141" t="str">
        <f t="shared" si="75"/>
        <v>Шляпа</v>
      </c>
      <c r="E911" s="142" t="str">
        <f t="shared" si="76"/>
        <v>Шляпы</v>
      </c>
      <c r="F911" s="133" t="s">
        <v>3772</v>
      </c>
      <c r="G911" s="134" t="s">
        <v>1661</v>
      </c>
      <c r="H911" s="135" t="s">
        <v>431</v>
      </c>
      <c r="I911" s="136" t="s">
        <v>2976</v>
      </c>
      <c r="J911" s="137">
        <v>2</v>
      </c>
      <c r="K911" s="138" t="s">
        <v>3771</v>
      </c>
      <c r="M911" s="140">
        <v>2</v>
      </c>
    </row>
    <row r="912" spans="1:13" x14ac:dyDescent="0.25">
      <c r="A912" s="96" t="str">
        <f t="shared" si="72"/>
        <v>70580BH CROWE</v>
      </c>
      <c r="B912" s="141" t="str">
        <f t="shared" si="73"/>
        <v>70580BH</v>
      </c>
      <c r="C912" s="141" t="str">
        <f t="shared" si="74"/>
        <v>CROWE</v>
      </c>
      <c r="D912" s="141" t="str">
        <f t="shared" si="75"/>
        <v>Шляпа</v>
      </c>
      <c r="E912" s="142" t="str">
        <f t="shared" si="76"/>
        <v>Шляпы</v>
      </c>
      <c r="F912" s="133" t="s">
        <v>3773</v>
      </c>
      <c r="G912" s="134" t="s">
        <v>257</v>
      </c>
      <c r="H912" s="135" t="s">
        <v>436</v>
      </c>
      <c r="I912" s="136" t="s">
        <v>2978</v>
      </c>
      <c r="J912" s="137">
        <v>1</v>
      </c>
      <c r="K912" s="138" t="s">
        <v>2978</v>
      </c>
      <c r="M912" s="140">
        <v>1</v>
      </c>
    </row>
    <row r="913" spans="1:13" x14ac:dyDescent="0.25">
      <c r="A913" s="96" t="str">
        <f t="shared" si="72"/>
        <v>70580BH CROWE</v>
      </c>
      <c r="B913" s="141" t="str">
        <f t="shared" si="73"/>
        <v>70580BH</v>
      </c>
      <c r="C913" s="141" t="str">
        <f t="shared" si="74"/>
        <v>CROWE</v>
      </c>
      <c r="D913" s="141" t="str">
        <f t="shared" si="75"/>
        <v>Шляпа</v>
      </c>
      <c r="E913" s="142" t="str">
        <f t="shared" si="76"/>
        <v>Шляпы</v>
      </c>
      <c r="F913" s="133" t="s">
        <v>3774</v>
      </c>
      <c r="G913" s="134" t="s">
        <v>257</v>
      </c>
      <c r="H913" s="135" t="s">
        <v>431</v>
      </c>
      <c r="I913" s="136" t="s">
        <v>2977</v>
      </c>
      <c r="J913" s="137">
        <v>1</v>
      </c>
      <c r="K913" s="138" t="s">
        <v>2977</v>
      </c>
      <c r="M913" s="140">
        <v>1</v>
      </c>
    </row>
    <row r="914" spans="1:13" x14ac:dyDescent="0.25">
      <c r="A914" s="96" t="str">
        <f t="shared" si="72"/>
        <v>70600BH INGLIS</v>
      </c>
      <c r="B914" s="141" t="str">
        <f t="shared" si="73"/>
        <v>70600BH</v>
      </c>
      <c r="C914" s="141" t="str">
        <f t="shared" si="74"/>
        <v>INGLIS</v>
      </c>
      <c r="D914" s="141" t="str">
        <f t="shared" si="75"/>
        <v>Шляпа</v>
      </c>
      <c r="E914" s="142" t="str">
        <f t="shared" si="76"/>
        <v>Шляпы</v>
      </c>
      <c r="F914" s="133" t="s">
        <v>497</v>
      </c>
      <c r="G914" s="134" t="s">
        <v>496</v>
      </c>
      <c r="H914" s="135" t="s">
        <v>433</v>
      </c>
      <c r="I914" s="136" t="s">
        <v>2820</v>
      </c>
      <c r="J914" s="137">
        <v>2</v>
      </c>
      <c r="K914" s="138" t="s">
        <v>2981</v>
      </c>
      <c r="M914" s="140">
        <v>2</v>
      </c>
    </row>
    <row r="915" spans="1:13" x14ac:dyDescent="0.25">
      <c r="A915" s="96" t="str">
        <f t="shared" si="72"/>
        <v>70601BH CHIPMAN</v>
      </c>
      <c r="B915" s="141" t="str">
        <f t="shared" si="73"/>
        <v>70601BH</v>
      </c>
      <c r="C915" s="141" t="str">
        <f t="shared" si="74"/>
        <v>CHIPMAN</v>
      </c>
      <c r="D915" s="141" t="str">
        <f t="shared" si="75"/>
        <v>Шляпа</v>
      </c>
      <c r="E915" s="142" t="str">
        <f t="shared" si="76"/>
        <v>Шляпы</v>
      </c>
      <c r="F915" s="133" t="s">
        <v>624</v>
      </c>
      <c r="G915" s="134" t="s">
        <v>498</v>
      </c>
      <c r="H915" s="135" t="s">
        <v>436</v>
      </c>
      <c r="I915" s="136" t="s">
        <v>2820</v>
      </c>
      <c r="J915" s="137">
        <v>3</v>
      </c>
      <c r="K915" s="138" t="s">
        <v>2979</v>
      </c>
      <c r="M915" s="140">
        <v>3</v>
      </c>
    </row>
    <row r="916" spans="1:13" x14ac:dyDescent="0.25">
      <c r="A916" s="96" t="str">
        <f t="shared" si="72"/>
        <v>70601BH CHIPMAN</v>
      </c>
      <c r="B916" s="141" t="str">
        <f t="shared" si="73"/>
        <v>70601BH</v>
      </c>
      <c r="C916" s="141" t="str">
        <f t="shared" si="74"/>
        <v>CHIPMAN</v>
      </c>
      <c r="D916" s="141" t="str">
        <f t="shared" si="75"/>
        <v>Шляпа</v>
      </c>
      <c r="E916" s="142" t="str">
        <f t="shared" si="76"/>
        <v>Шляпы</v>
      </c>
      <c r="F916" s="133" t="s">
        <v>258</v>
      </c>
      <c r="G916" s="134" t="s">
        <v>498</v>
      </c>
      <c r="H916" s="135" t="s">
        <v>433</v>
      </c>
      <c r="I916" s="136" t="s">
        <v>2980</v>
      </c>
      <c r="J916" s="137">
        <v>4</v>
      </c>
      <c r="K916" s="138" t="s">
        <v>3775</v>
      </c>
      <c r="M916" s="140">
        <v>4</v>
      </c>
    </row>
    <row r="917" spans="1:13" x14ac:dyDescent="0.25">
      <c r="A917" s="96" t="str">
        <f t="shared" si="72"/>
        <v>70601BH CHIPMAN</v>
      </c>
      <c r="B917" s="141" t="str">
        <f t="shared" si="73"/>
        <v>70601BH</v>
      </c>
      <c r="C917" s="141" t="str">
        <f t="shared" si="74"/>
        <v>CHIPMAN</v>
      </c>
      <c r="D917" s="141" t="str">
        <f t="shared" si="75"/>
        <v>Шляпа</v>
      </c>
      <c r="E917" s="142" t="str">
        <f t="shared" si="76"/>
        <v>Шляпы</v>
      </c>
      <c r="F917" s="133" t="s">
        <v>919</v>
      </c>
      <c r="G917" s="134" t="s">
        <v>498</v>
      </c>
      <c r="H917" s="135" t="s">
        <v>434</v>
      </c>
      <c r="I917" s="136" t="s">
        <v>2820</v>
      </c>
      <c r="J917" s="137">
        <v>1</v>
      </c>
      <c r="K917" s="138" t="s">
        <v>2820</v>
      </c>
      <c r="M917" s="140">
        <v>1</v>
      </c>
    </row>
    <row r="918" spans="1:13" x14ac:dyDescent="0.25">
      <c r="A918" s="96" t="str">
        <f t="shared" si="72"/>
        <v>70602BH Pierpont</v>
      </c>
      <c r="B918" s="141" t="str">
        <f t="shared" si="73"/>
        <v>70602BH</v>
      </c>
      <c r="C918" s="141" t="str">
        <f t="shared" si="74"/>
        <v>Pierpont</v>
      </c>
      <c r="D918" s="141" t="str">
        <f t="shared" si="75"/>
        <v>Шляпа</v>
      </c>
      <c r="E918" s="142" t="str">
        <f t="shared" si="76"/>
        <v>Шляпы</v>
      </c>
      <c r="F918" s="133" t="s">
        <v>3776</v>
      </c>
      <c r="G918" s="134" t="s">
        <v>3777</v>
      </c>
      <c r="H918" s="135" t="s">
        <v>436</v>
      </c>
      <c r="I918" s="136" t="s">
        <v>3778</v>
      </c>
      <c r="J918" s="137">
        <v>1</v>
      </c>
      <c r="K918" s="138" t="s">
        <v>3778</v>
      </c>
      <c r="M918" s="140">
        <v>1</v>
      </c>
    </row>
    <row r="919" spans="1:13" x14ac:dyDescent="0.25">
      <c r="A919" s="96" t="str">
        <f t="shared" si="72"/>
        <v>70605BH LAPKUS</v>
      </c>
      <c r="B919" s="141" t="str">
        <f t="shared" si="73"/>
        <v>70605BH</v>
      </c>
      <c r="C919" s="141" t="str">
        <f t="shared" si="74"/>
        <v>LAPKUS</v>
      </c>
      <c r="D919" s="141" t="str">
        <f t="shared" si="75"/>
        <v>Шляпа</v>
      </c>
      <c r="E919" s="142" t="str">
        <f t="shared" si="76"/>
        <v>Шляпы</v>
      </c>
      <c r="F919" s="133" t="s">
        <v>259</v>
      </c>
      <c r="G919" s="134" t="s">
        <v>506</v>
      </c>
      <c r="H919" s="135" t="s">
        <v>434</v>
      </c>
      <c r="I919" s="136" t="s">
        <v>2982</v>
      </c>
      <c r="J919" s="137">
        <v>4</v>
      </c>
      <c r="K919" s="138" t="s">
        <v>2983</v>
      </c>
      <c r="M919" s="140">
        <v>4</v>
      </c>
    </row>
    <row r="920" spans="1:13" x14ac:dyDescent="0.25">
      <c r="A920" s="96" t="str">
        <f t="shared" si="72"/>
        <v>70607BH GOLDRING</v>
      </c>
      <c r="B920" s="141" t="str">
        <f t="shared" si="73"/>
        <v>70607BH</v>
      </c>
      <c r="C920" s="141" t="str">
        <f t="shared" si="74"/>
        <v>GOLDRING</v>
      </c>
      <c r="D920" s="141" t="str">
        <f t="shared" si="75"/>
        <v>Шляпа</v>
      </c>
      <c r="E920" s="142" t="str">
        <f t="shared" si="76"/>
        <v>Шляпы</v>
      </c>
      <c r="F920" s="133" t="s">
        <v>626</v>
      </c>
      <c r="G920" s="134" t="s">
        <v>625</v>
      </c>
      <c r="H920" s="135" t="s">
        <v>431</v>
      </c>
      <c r="I920" s="136" t="s">
        <v>2984</v>
      </c>
      <c r="J920" s="137">
        <v>2</v>
      </c>
      <c r="K920" s="138" t="s">
        <v>2985</v>
      </c>
      <c r="M920" s="140">
        <v>2</v>
      </c>
    </row>
    <row r="921" spans="1:13" x14ac:dyDescent="0.25">
      <c r="A921" s="96" t="str">
        <f t="shared" si="72"/>
        <v>70607BH GOLDRING</v>
      </c>
      <c r="B921" s="141" t="str">
        <f t="shared" si="73"/>
        <v>70607BH</v>
      </c>
      <c r="C921" s="141" t="str">
        <f t="shared" si="74"/>
        <v>GOLDRING</v>
      </c>
      <c r="D921" s="141" t="str">
        <f t="shared" si="75"/>
        <v>Шляпа</v>
      </c>
      <c r="E921" s="142" t="str">
        <f t="shared" si="76"/>
        <v>Шляпы</v>
      </c>
      <c r="F921" s="133" t="s">
        <v>627</v>
      </c>
      <c r="G921" s="134" t="s">
        <v>628</v>
      </c>
      <c r="H921" s="135" t="s">
        <v>433</v>
      </c>
      <c r="I921" s="136" t="s">
        <v>2984</v>
      </c>
      <c r="J921" s="137">
        <v>1</v>
      </c>
      <c r="K921" s="138" t="s">
        <v>2984</v>
      </c>
      <c r="M921" s="140">
        <v>1</v>
      </c>
    </row>
    <row r="922" spans="1:13" x14ac:dyDescent="0.25">
      <c r="A922" s="96" t="str">
        <f t="shared" si="72"/>
        <v>70607BH GOLDRING</v>
      </c>
      <c r="B922" s="141" t="str">
        <f t="shared" si="73"/>
        <v>70607BH</v>
      </c>
      <c r="C922" s="141" t="str">
        <f t="shared" si="74"/>
        <v>GOLDRING</v>
      </c>
      <c r="D922" s="141" t="str">
        <f t="shared" si="75"/>
        <v>Шляпа</v>
      </c>
      <c r="E922" s="142" t="str">
        <f t="shared" si="76"/>
        <v>Шляпы</v>
      </c>
      <c r="F922" s="133" t="s">
        <v>629</v>
      </c>
      <c r="G922" s="134" t="s">
        <v>628</v>
      </c>
      <c r="H922" s="135" t="s">
        <v>434</v>
      </c>
      <c r="I922" s="136" t="s">
        <v>2984</v>
      </c>
      <c r="J922" s="137">
        <v>2</v>
      </c>
      <c r="K922" s="138" t="s">
        <v>2985</v>
      </c>
      <c r="M922" s="140">
        <v>2</v>
      </c>
    </row>
    <row r="923" spans="1:13" x14ac:dyDescent="0.25">
      <c r="A923" s="96" t="str">
        <f t="shared" si="72"/>
        <v>70613BH SPERLING</v>
      </c>
      <c r="B923" s="141" t="str">
        <f t="shared" si="73"/>
        <v>70613BH</v>
      </c>
      <c r="C923" s="141" t="str">
        <f t="shared" si="74"/>
        <v>SPERLING</v>
      </c>
      <c r="D923" s="141" t="str">
        <f t="shared" si="75"/>
        <v>Шляпа</v>
      </c>
      <c r="E923" s="142" t="str">
        <f t="shared" si="76"/>
        <v>Шляпы</v>
      </c>
      <c r="F923" s="133" t="s">
        <v>1408</v>
      </c>
      <c r="G923" s="134" t="s">
        <v>2986</v>
      </c>
      <c r="H923" s="135" t="s">
        <v>434</v>
      </c>
      <c r="I923" s="136" t="s">
        <v>2987</v>
      </c>
      <c r="J923" s="137">
        <v>1</v>
      </c>
      <c r="K923" s="138" t="s">
        <v>2987</v>
      </c>
      <c r="M923" s="140">
        <v>1</v>
      </c>
    </row>
    <row r="924" spans="1:13" x14ac:dyDescent="0.25">
      <c r="A924" s="96" t="str">
        <f t="shared" si="72"/>
        <v>70613BH SPERLING</v>
      </c>
      <c r="B924" s="141" t="str">
        <f t="shared" si="73"/>
        <v>70613BH</v>
      </c>
      <c r="C924" s="141" t="str">
        <f t="shared" si="74"/>
        <v>SPERLING</v>
      </c>
      <c r="D924" s="141" t="str">
        <f t="shared" si="75"/>
        <v>Шляпа</v>
      </c>
      <c r="E924" s="142" t="str">
        <f t="shared" si="76"/>
        <v>Шляпы</v>
      </c>
      <c r="F924" s="133" t="s">
        <v>1782</v>
      </c>
      <c r="G924" s="134" t="s">
        <v>1783</v>
      </c>
      <c r="H924" s="135" t="s">
        <v>436</v>
      </c>
      <c r="I924" s="136" t="s">
        <v>2988</v>
      </c>
      <c r="J924" s="137">
        <v>1</v>
      </c>
      <c r="K924" s="138" t="s">
        <v>2989</v>
      </c>
      <c r="M924" s="140">
        <v>1</v>
      </c>
    </row>
    <row r="925" spans="1:13" x14ac:dyDescent="0.25">
      <c r="A925" s="96" t="str">
        <f t="shared" si="72"/>
        <v>70613BH SPERLING</v>
      </c>
      <c r="B925" s="141" t="str">
        <f t="shared" si="73"/>
        <v>70613BH</v>
      </c>
      <c r="C925" s="141" t="str">
        <f t="shared" si="74"/>
        <v>SPERLING</v>
      </c>
      <c r="D925" s="141" t="str">
        <f t="shared" si="75"/>
        <v>Шляпа</v>
      </c>
      <c r="E925" s="142" t="str">
        <f t="shared" si="76"/>
        <v>Шляпы</v>
      </c>
      <c r="F925" s="133" t="s">
        <v>1784</v>
      </c>
      <c r="G925" s="134" t="s">
        <v>1783</v>
      </c>
      <c r="H925" s="135" t="s">
        <v>434</v>
      </c>
      <c r="I925" s="136" t="s">
        <v>2988</v>
      </c>
      <c r="J925" s="137">
        <v>1</v>
      </c>
      <c r="K925" s="138" t="s">
        <v>2989</v>
      </c>
      <c r="M925" s="140">
        <v>1</v>
      </c>
    </row>
    <row r="926" spans="1:13" x14ac:dyDescent="0.25">
      <c r="A926" s="96" t="str">
        <f t="shared" si="72"/>
        <v>70613BH SPERLING</v>
      </c>
      <c r="B926" s="141" t="str">
        <f t="shared" si="73"/>
        <v>70613BH</v>
      </c>
      <c r="C926" s="141" t="str">
        <f t="shared" si="74"/>
        <v>SPERLING</v>
      </c>
      <c r="D926" s="141" t="str">
        <f t="shared" si="75"/>
        <v>Шляпа</v>
      </c>
      <c r="E926" s="142" t="str">
        <f t="shared" si="76"/>
        <v>Шляпы</v>
      </c>
      <c r="F926" s="133" t="s">
        <v>1785</v>
      </c>
      <c r="G926" s="134" t="s">
        <v>1783</v>
      </c>
      <c r="H926" s="135" t="s">
        <v>431</v>
      </c>
      <c r="I926" s="136" t="s">
        <v>2988</v>
      </c>
      <c r="J926" s="137">
        <v>3</v>
      </c>
      <c r="K926" s="138" t="s">
        <v>2992</v>
      </c>
      <c r="M926" s="140">
        <v>3</v>
      </c>
    </row>
    <row r="927" spans="1:13" x14ac:dyDescent="0.25">
      <c r="A927" s="96" t="str">
        <f t="shared" si="72"/>
        <v>70613BH SPERLING</v>
      </c>
      <c r="B927" s="141" t="str">
        <f t="shared" si="73"/>
        <v>70613BH</v>
      </c>
      <c r="C927" s="141" t="str">
        <f t="shared" si="74"/>
        <v>SPERLING</v>
      </c>
      <c r="D927" s="141" t="str">
        <f t="shared" si="75"/>
        <v>Шляпа</v>
      </c>
      <c r="E927" s="142" t="str">
        <f t="shared" si="76"/>
        <v>Шляпы</v>
      </c>
      <c r="F927" s="133" t="s">
        <v>1786</v>
      </c>
      <c r="G927" s="134" t="s">
        <v>1787</v>
      </c>
      <c r="H927" s="135" t="s">
        <v>433</v>
      </c>
      <c r="I927" s="136" t="s">
        <v>2988</v>
      </c>
      <c r="J927" s="137">
        <v>1</v>
      </c>
      <c r="K927" s="138" t="s">
        <v>2989</v>
      </c>
      <c r="M927" s="140">
        <v>1</v>
      </c>
    </row>
    <row r="928" spans="1:13" x14ac:dyDescent="0.25">
      <c r="A928" s="96" t="str">
        <f t="shared" si="72"/>
        <v>70613BH SPERLING</v>
      </c>
      <c r="B928" s="141" t="str">
        <f t="shared" si="73"/>
        <v>70613BH</v>
      </c>
      <c r="C928" s="141" t="str">
        <f t="shared" si="74"/>
        <v>SPERLING</v>
      </c>
      <c r="D928" s="141" t="str">
        <f t="shared" si="75"/>
        <v>Шляпа</v>
      </c>
      <c r="E928" s="142" t="str">
        <f t="shared" si="76"/>
        <v>Шляпы</v>
      </c>
      <c r="F928" s="133" t="s">
        <v>1788</v>
      </c>
      <c r="G928" s="134" t="s">
        <v>1787</v>
      </c>
      <c r="H928" s="135" t="s">
        <v>434</v>
      </c>
      <c r="I928" s="136" t="s">
        <v>2988</v>
      </c>
      <c r="J928" s="137">
        <v>2</v>
      </c>
      <c r="K928" s="138" t="s">
        <v>2990</v>
      </c>
      <c r="M928" s="140">
        <v>2</v>
      </c>
    </row>
    <row r="929" spans="1:13" x14ac:dyDescent="0.25">
      <c r="A929" s="96" t="str">
        <f t="shared" si="72"/>
        <v>70613BH SPERLING</v>
      </c>
      <c r="B929" s="141" t="str">
        <f t="shared" si="73"/>
        <v>70613BH</v>
      </c>
      <c r="C929" s="141" t="str">
        <f t="shared" si="74"/>
        <v>SPERLING</v>
      </c>
      <c r="D929" s="141" t="str">
        <f t="shared" si="75"/>
        <v>Шляпа</v>
      </c>
      <c r="E929" s="142" t="str">
        <f t="shared" si="76"/>
        <v>Шляпы</v>
      </c>
      <c r="F929" s="133" t="s">
        <v>1789</v>
      </c>
      <c r="G929" s="134" t="s">
        <v>1787</v>
      </c>
      <c r="H929" s="135" t="s">
        <v>431</v>
      </c>
      <c r="I929" s="136" t="s">
        <v>2988</v>
      </c>
      <c r="J929" s="137">
        <v>4</v>
      </c>
      <c r="K929" s="138" t="s">
        <v>2991</v>
      </c>
      <c r="M929" s="140">
        <v>4</v>
      </c>
    </row>
    <row r="930" spans="1:13" x14ac:dyDescent="0.25">
      <c r="A930" s="96" t="str">
        <f t="shared" si="72"/>
        <v>70618BH HANCOCK</v>
      </c>
      <c r="B930" s="141" t="str">
        <f t="shared" si="73"/>
        <v>70618BH</v>
      </c>
      <c r="C930" s="141" t="str">
        <f t="shared" si="74"/>
        <v>HANCOCK</v>
      </c>
      <c r="D930" s="141" t="str">
        <f t="shared" si="75"/>
        <v>Шляпа</v>
      </c>
      <c r="E930" s="142" t="str">
        <f t="shared" si="76"/>
        <v>Шляпы</v>
      </c>
      <c r="F930" s="133" t="s">
        <v>542</v>
      </c>
      <c r="G930" s="134" t="s">
        <v>543</v>
      </c>
      <c r="H930" s="135" t="s">
        <v>434</v>
      </c>
      <c r="I930" s="136" t="s">
        <v>2993</v>
      </c>
      <c r="J930" s="137">
        <v>1</v>
      </c>
      <c r="K930" s="138" t="s">
        <v>2993</v>
      </c>
      <c r="M930" s="140">
        <v>1</v>
      </c>
    </row>
    <row r="931" spans="1:13" x14ac:dyDescent="0.25">
      <c r="A931" s="96" t="str">
        <f t="shared" si="72"/>
        <v>70627BH BIDWELL</v>
      </c>
      <c r="B931" s="141" t="str">
        <f t="shared" si="73"/>
        <v>70627BH</v>
      </c>
      <c r="C931" s="141" t="str">
        <f t="shared" si="74"/>
        <v>BIDWELL</v>
      </c>
      <c r="D931" s="141" t="str">
        <f t="shared" si="75"/>
        <v>Шляпа</v>
      </c>
      <c r="E931" s="142" t="str">
        <f t="shared" si="76"/>
        <v>Шляпы</v>
      </c>
      <c r="F931" s="133" t="s">
        <v>1324</v>
      </c>
      <c r="G931" s="134" t="s">
        <v>1325</v>
      </c>
      <c r="H931" s="135" t="s">
        <v>434</v>
      </c>
      <c r="I931" s="136" t="s">
        <v>2994</v>
      </c>
      <c r="J931" s="137">
        <v>1</v>
      </c>
      <c r="K931" s="138" t="s">
        <v>2994</v>
      </c>
      <c r="M931" s="140">
        <v>1</v>
      </c>
    </row>
    <row r="932" spans="1:13" x14ac:dyDescent="0.25">
      <c r="A932" s="96" t="str">
        <f t="shared" si="72"/>
        <v>70627BH BIDWELL</v>
      </c>
      <c r="B932" s="141" t="str">
        <f t="shared" si="73"/>
        <v>70627BH</v>
      </c>
      <c r="C932" s="141" t="str">
        <f t="shared" si="74"/>
        <v>BIDWELL</v>
      </c>
      <c r="D932" s="141" t="str">
        <f t="shared" si="75"/>
        <v>Шляпа</v>
      </c>
      <c r="E932" s="142" t="str">
        <f t="shared" si="76"/>
        <v>Шляпы</v>
      </c>
      <c r="F932" s="133" t="s">
        <v>1326</v>
      </c>
      <c r="G932" s="134" t="s">
        <v>1327</v>
      </c>
      <c r="H932" s="135" t="s">
        <v>434</v>
      </c>
      <c r="I932" s="136" t="s">
        <v>2995</v>
      </c>
      <c r="J932" s="137">
        <v>3</v>
      </c>
      <c r="K932" s="138" t="s">
        <v>2996</v>
      </c>
      <c r="M932" s="140">
        <v>3</v>
      </c>
    </row>
    <row r="933" spans="1:13" x14ac:dyDescent="0.25">
      <c r="A933" s="96" t="str">
        <f t="shared" si="72"/>
        <v>70627BH BIDWELL</v>
      </c>
      <c r="B933" s="141" t="str">
        <f t="shared" si="73"/>
        <v>70627BH</v>
      </c>
      <c r="C933" s="141" t="str">
        <f t="shared" si="74"/>
        <v>BIDWELL</v>
      </c>
      <c r="D933" s="141" t="str">
        <f t="shared" si="75"/>
        <v>Шляпа</v>
      </c>
      <c r="E933" s="142" t="str">
        <f t="shared" si="76"/>
        <v>Шляпы</v>
      </c>
      <c r="F933" s="133" t="s">
        <v>1328</v>
      </c>
      <c r="G933" s="134" t="s">
        <v>1327</v>
      </c>
      <c r="H933" s="135" t="s">
        <v>431</v>
      </c>
      <c r="I933" s="136" t="s">
        <v>2995</v>
      </c>
      <c r="J933" s="137">
        <v>3</v>
      </c>
      <c r="K933" s="138" t="s">
        <v>2996</v>
      </c>
      <c r="M933" s="140">
        <v>3</v>
      </c>
    </row>
    <row r="934" spans="1:13" x14ac:dyDescent="0.25">
      <c r="A934" s="96" t="str">
        <f t="shared" si="72"/>
        <v>70627BH BIDWELL</v>
      </c>
      <c r="B934" s="141" t="str">
        <f t="shared" si="73"/>
        <v>70627BH</v>
      </c>
      <c r="C934" s="141" t="str">
        <f t="shared" si="74"/>
        <v>BIDWELL</v>
      </c>
      <c r="D934" s="141" t="str">
        <f t="shared" si="75"/>
        <v>Шляпа</v>
      </c>
      <c r="E934" s="142" t="str">
        <f t="shared" si="76"/>
        <v>Шляпы</v>
      </c>
      <c r="F934" s="133" t="s">
        <v>988</v>
      </c>
      <c r="G934" s="134" t="s">
        <v>989</v>
      </c>
      <c r="H934" s="135" t="s">
        <v>433</v>
      </c>
      <c r="I934" s="136" t="s">
        <v>2997</v>
      </c>
      <c r="J934" s="137">
        <v>1</v>
      </c>
      <c r="K934" s="138" t="s">
        <v>2997</v>
      </c>
      <c r="M934" s="140">
        <v>1</v>
      </c>
    </row>
    <row r="935" spans="1:13" x14ac:dyDescent="0.25">
      <c r="A935" s="96" t="str">
        <f t="shared" si="72"/>
        <v>70629BH HEADEY</v>
      </c>
      <c r="B935" s="141" t="str">
        <f t="shared" si="73"/>
        <v>70629BH</v>
      </c>
      <c r="C935" s="141" t="str">
        <f t="shared" si="74"/>
        <v>HEADEY</v>
      </c>
      <c r="D935" s="141" t="str">
        <f t="shared" si="75"/>
        <v>Шляпа</v>
      </c>
      <c r="E935" s="142" t="str">
        <f t="shared" si="76"/>
        <v>Шляпы</v>
      </c>
      <c r="F935" s="133" t="s">
        <v>1334</v>
      </c>
      <c r="G935" s="134" t="s">
        <v>1333</v>
      </c>
      <c r="H935" s="135" t="s">
        <v>434</v>
      </c>
      <c r="I935" s="136" t="s">
        <v>2858</v>
      </c>
      <c r="J935" s="137">
        <v>2</v>
      </c>
      <c r="K935" s="138" t="s">
        <v>2861</v>
      </c>
      <c r="M935" s="140">
        <v>2</v>
      </c>
    </row>
    <row r="936" spans="1:13" x14ac:dyDescent="0.25">
      <c r="A936" s="96" t="str">
        <f t="shared" si="72"/>
        <v>70629BH HEADEY</v>
      </c>
      <c r="B936" s="141" t="str">
        <f t="shared" si="73"/>
        <v>70629BH</v>
      </c>
      <c r="C936" s="141" t="str">
        <f t="shared" si="74"/>
        <v>HEADEY</v>
      </c>
      <c r="D936" s="141" t="str">
        <f t="shared" si="75"/>
        <v>Шляпа</v>
      </c>
      <c r="E936" s="142" t="str">
        <f t="shared" si="76"/>
        <v>Шляпы</v>
      </c>
      <c r="F936" s="133" t="s">
        <v>1335</v>
      </c>
      <c r="G936" s="134" t="s">
        <v>1333</v>
      </c>
      <c r="H936" s="135" t="s">
        <v>431</v>
      </c>
      <c r="I936" s="136" t="s">
        <v>2858</v>
      </c>
      <c r="J936" s="137">
        <v>2</v>
      </c>
      <c r="K936" s="138" t="s">
        <v>2861</v>
      </c>
      <c r="M936" s="140">
        <v>2</v>
      </c>
    </row>
    <row r="937" spans="1:13" x14ac:dyDescent="0.25">
      <c r="A937" s="96" t="str">
        <f t="shared" si="72"/>
        <v>70629BH HEADEY</v>
      </c>
      <c r="B937" s="141" t="str">
        <f t="shared" si="73"/>
        <v>70629BH</v>
      </c>
      <c r="C937" s="141" t="str">
        <f t="shared" si="74"/>
        <v>HEADEY</v>
      </c>
      <c r="D937" s="141" t="str">
        <f t="shared" si="75"/>
        <v>Шляпа</v>
      </c>
      <c r="E937" s="142" t="str">
        <f t="shared" si="76"/>
        <v>Шляпы</v>
      </c>
      <c r="F937" s="133" t="s">
        <v>1330</v>
      </c>
      <c r="G937" s="134" t="s">
        <v>1329</v>
      </c>
      <c r="H937" s="135" t="s">
        <v>433</v>
      </c>
      <c r="I937" s="136" t="s">
        <v>2858</v>
      </c>
      <c r="J937" s="137">
        <v>1</v>
      </c>
      <c r="K937" s="138" t="s">
        <v>2858</v>
      </c>
      <c r="M937" s="140">
        <v>1</v>
      </c>
    </row>
    <row r="938" spans="1:13" x14ac:dyDescent="0.25">
      <c r="A938" s="96" t="str">
        <f t="shared" si="72"/>
        <v>70629BH HEADEY</v>
      </c>
      <c r="B938" s="141" t="str">
        <f t="shared" si="73"/>
        <v>70629BH</v>
      </c>
      <c r="C938" s="141" t="str">
        <f t="shared" si="74"/>
        <v>HEADEY</v>
      </c>
      <c r="D938" s="141" t="str">
        <f t="shared" si="75"/>
        <v>Шляпа</v>
      </c>
      <c r="E938" s="142" t="str">
        <f t="shared" si="76"/>
        <v>Шляпы</v>
      </c>
      <c r="F938" s="133" t="s">
        <v>1331</v>
      </c>
      <c r="G938" s="134" t="s">
        <v>1329</v>
      </c>
      <c r="H938" s="135" t="s">
        <v>434</v>
      </c>
      <c r="I938" s="136" t="s">
        <v>2858</v>
      </c>
      <c r="J938" s="137">
        <v>5</v>
      </c>
      <c r="K938" s="138" t="s">
        <v>2998</v>
      </c>
      <c r="M938" s="140">
        <v>5</v>
      </c>
    </row>
    <row r="939" spans="1:13" x14ac:dyDescent="0.25">
      <c r="A939" s="96" t="str">
        <f t="shared" si="72"/>
        <v>70629BH HEADEY</v>
      </c>
      <c r="B939" s="141" t="str">
        <f t="shared" si="73"/>
        <v>70629BH</v>
      </c>
      <c r="C939" s="141" t="str">
        <f t="shared" si="74"/>
        <v>HEADEY</v>
      </c>
      <c r="D939" s="141" t="str">
        <f t="shared" si="75"/>
        <v>Шляпа</v>
      </c>
      <c r="E939" s="142" t="str">
        <f t="shared" si="76"/>
        <v>Шляпы</v>
      </c>
      <c r="F939" s="133" t="s">
        <v>1332</v>
      </c>
      <c r="G939" s="134" t="s">
        <v>1329</v>
      </c>
      <c r="H939" s="135" t="s">
        <v>431</v>
      </c>
      <c r="I939" s="136" t="s">
        <v>2858</v>
      </c>
      <c r="J939" s="137">
        <v>4</v>
      </c>
      <c r="K939" s="138" t="s">
        <v>2999</v>
      </c>
      <c r="M939" s="140">
        <v>4</v>
      </c>
    </row>
    <row r="940" spans="1:13" x14ac:dyDescent="0.25">
      <c r="A940" s="96" t="str">
        <f t="shared" si="72"/>
        <v>70631BH DERZEN</v>
      </c>
      <c r="B940" s="141" t="str">
        <f t="shared" si="73"/>
        <v>70631BH</v>
      </c>
      <c r="C940" s="141" t="str">
        <f t="shared" si="74"/>
        <v>DERZEN</v>
      </c>
      <c r="D940" s="141" t="str">
        <f t="shared" si="75"/>
        <v>Шляпа</v>
      </c>
      <c r="E940" s="142" t="str">
        <f t="shared" si="76"/>
        <v>Шляпы</v>
      </c>
      <c r="F940" s="133" t="s">
        <v>3000</v>
      </c>
      <c r="G940" s="134" t="s">
        <v>1013</v>
      </c>
      <c r="H940" s="135" t="s">
        <v>433</v>
      </c>
      <c r="I940" s="136" t="s">
        <v>3001</v>
      </c>
      <c r="J940" s="137">
        <v>1</v>
      </c>
      <c r="K940" s="138" t="s">
        <v>3001</v>
      </c>
      <c r="M940" s="140">
        <v>1</v>
      </c>
    </row>
    <row r="941" spans="1:13" x14ac:dyDescent="0.25">
      <c r="A941" s="96" t="str">
        <f t="shared" si="72"/>
        <v>70631BH DERZEN</v>
      </c>
      <c r="B941" s="141" t="str">
        <f t="shared" si="73"/>
        <v>70631BH</v>
      </c>
      <c r="C941" s="141" t="str">
        <f t="shared" si="74"/>
        <v>DERZEN</v>
      </c>
      <c r="D941" s="141" t="str">
        <f t="shared" si="75"/>
        <v>Шляпа</v>
      </c>
      <c r="E941" s="142" t="str">
        <f t="shared" si="76"/>
        <v>Шляпы</v>
      </c>
      <c r="F941" s="133" t="s">
        <v>1014</v>
      </c>
      <c r="G941" s="134" t="s">
        <v>1013</v>
      </c>
      <c r="H941" s="135" t="s">
        <v>434</v>
      </c>
      <c r="I941" s="136" t="s">
        <v>3001</v>
      </c>
      <c r="J941" s="137">
        <v>1</v>
      </c>
      <c r="K941" s="138" t="s">
        <v>3001</v>
      </c>
      <c r="M941" s="140">
        <v>1</v>
      </c>
    </row>
    <row r="942" spans="1:13" x14ac:dyDescent="0.25">
      <c r="A942" s="96" t="str">
        <f t="shared" si="72"/>
        <v>70631BH DERZEN</v>
      </c>
      <c r="B942" s="141" t="str">
        <f t="shared" si="73"/>
        <v>70631BH</v>
      </c>
      <c r="C942" s="141" t="str">
        <f t="shared" si="74"/>
        <v>DERZEN</v>
      </c>
      <c r="D942" s="141" t="str">
        <f t="shared" si="75"/>
        <v>Шляпа</v>
      </c>
      <c r="E942" s="142" t="str">
        <f t="shared" si="76"/>
        <v>Шляпы</v>
      </c>
      <c r="F942" s="133" t="s">
        <v>3002</v>
      </c>
      <c r="G942" s="134" t="s">
        <v>1015</v>
      </c>
      <c r="H942" s="135" t="s">
        <v>436</v>
      </c>
      <c r="I942" s="136" t="s">
        <v>3001</v>
      </c>
      <c r="J942" s="137">
        <v>1</v>
      </c>
      <c r="K942" s="138" t="s">
        <v>3001</v>
      </c>
      <c r="M942" s="140">
        <v>1</v>
      </c>
    </row>
    <row r="943" spans="1:13" x14ac:dyDescent="0.25">
      <c r="A943" s="96" t="str">
        <f t="shared" si="72"/>
        <v>70631BH DERZEN</v>
      </c>
      <c r="B943" s="141" t="str">
        <f t="shared" si="73"/>
        <v>70631BH</v>
      </c>
      <c r="C943" s="141" t="str">
        <f t="shared" si="74"/>
        <v>DERZEN</v>
      </c>
      <c r="D943" s="141" t="str">
        <f t="shared" si="75"/>
        <v>Шляпа</v>
      </c>
      <c r="E943" s="142" t="str">
        <f t="shared" si="76"/>
        <v>Шляпы</v>
      </c>
      <c r="F943" s="133" t="s">
        <v>1016</v>
      </c>
      <c r="G943" s="134" t="s">
        <v>1015</v>
      </c>
      <c r="H943" s="135" t="s">
        <v>433</v>
      </c>
      <c r="I943" s="136" t="s">
        <v>3001</v>
      </c>
      <c r="J943" s="137">
        <v>1</v>
      </c>
      <c r="K943" s="138" t="s">
        <v>3001</v>
      </c>
      <c r="M943" s="140">
        <v>1</v>
      </c>
    </row>
    <row r="944" spans="1:13" x14ac:dyDescent="0.25">
      <c r="A944" s="96" t="str">
        <f t="shared" si="72"/>
        <v>70631BH DERZEN</v>
      </c>
      <c r="B944" s="141" t="str">
        <f t="shared" si="73"/>
        <v>70631BH</v>
      </c>
      <c r="C944" s="141" t="str">
        <f t="shared" si="74"/>
        <v>DERZEN</v>
      </c>
      <c r="D944" s="141" t="str">
        <f t="shared" si="75"/>
        <v>Шляпа</v>
      </c>
      <c r="E944" s="142" t="str">
        <f t="shared" si="76"/>
        <v>Шляпы</v>
      </c>
      <c r="F944" s="133" t="s">
        <v>1017</v>
      </c>
      <c r="G944" s="134" t="s">
        <v>1015</v>
      </c>
      <c r="H944" s="135" t="s">
        <v>434</v>
      </c>
      <c r="I944" s="136" t="s">
        <v>3001</v>
      </c>
      <c r="J944" s="137">
        <v>4</v>
      </c>
      <c r="K944" s="138" t="s">
        <v>3779</v>
      </c>
      <c r="M944" s="140">
        <v>4</v>
      </c>
    </row>
    <row r="945" spans="1:13" x14ac:dyDescent="0.25">
      <c r="A945" s="96" t="str">
        <f t="shared" si="72"/>
        <v>70631BH DERZEN</v>
      </c>
      <c r="B945" s="141" t="str">
        <f t="shared" si="73"/>
        <v>70631BH</v>
      </c>
      <c r="C945" s="141" t="str">
        <f t="shared" si="74"/>
        <v>DERZEN</v>
      </c>
      <c r="D945" s="141" t="str">
        <f t="shared" si="75"/>
        <v>Шляпа</v>
      </c>
      <c r="E945" s="142" t="str">
        <f t="shared" si="76"/>
        <v>Шляпы</v>
      </c>
      <c r="F945" s="133" t="s">
        <v>1018</v>
      </c>
      <c r="G945" s="134" t="s">
        <v>1015</v>
      </c>
      <c r="H945" s="135" t="s">
        <v>431</v>
      </c>
      <c r="I945" s="136" t="s">
        <v>3001</v>
      </c>
      <c r="J945" s="137">
        <v>1</v>
      </c>
      <c r="K945" s="138" t="s">
        <v>3001</v>
      </c>
      <c r="M945" s="140">
        <v>1</v>
      </c>
    </row>
    <row r="946" spans="1:13" x14ac:dyDescent="0.25">
      <c r="A946" s="96" t="str">
        <f t="shared" si="72"/>
        <v>70632BH STEERS</v>
      </c>
      <c r="B946" s="141" t="str">
        <f t="shared" si="73"/>
        <v>70632BH</v>
      </c>
      <c r="C946" s="141" t="str">
        <f t="shared" si="74"/>
        <v>STEERS</v>
      </c>
      <c r="D946" s="141" t="str">
        <f t="shared" si="75"/>
        <v>Шляпа</v>
      </c>
      <c r="E946" s="142" t="str">
        <f t="shared" si="76"/>
        <v>Шляпы</v>
      </c>
      <c r="F946" s="133" t="s">
        <v>1747</v>
      </c>
      <c r="G946" s="134" t="s">
        <v>1337</v>
      </c>
      <c r="H946" s="135" t="s">
        <v>436</v>
      </c>
      <c r="I946" s="136" t="s">
        <v>3003</v>
      </c>
      <c r="J946" s="137">
        <v>2</v>
      </c>
      <c r="K946" s="138" t="s">
        <v>3004</v>
      </c>
      <c r="M946" s="140">
        <v>2</v>
      </c>
    </row>
    <row r="947" spans="1:13" x14ac:dyDescent="0.25">
      <c r="A947" s="96" t="str">
        <f t="shared" si="72"/>
        <v>70632BH STEERS</v>
      </c>
      <c r="B947" s="141" t="str">
        <f t="shared" si="73"/>
        <v>70632BH</v>
      </c>
      <c r="C947" s="141" t="str">
        <f t="shared" si="74"/>
        <v>STEERS</v>
      </c>
      <c r="D947" s="141" t="str">
        <f t="shared" si="75"/>
        <v>Шляпа</v>
      </c>
      <c r="E947" s="142" t="str">
        <f t="shared" si="76"/>
        <v>Шляпы</v>
      </c>
      <c r="F947" s="133" t="s">
        <v>1748</v>
      </c>
      <c r="G947" s="134" t="s">
        <v>1337</v>
      </c>
      <c r="H947" s="135" t="s">
        <v>433</v>
      </c>
      <c r="I947" s="136" t="s">
        <v>3003</v>
      </c>
      <c r="J947" s="137">
        <v>2</v>
      </c>
      <c r="K947" s="138" t="s">
        <v>3004</v>
      </c>
      <c r="M947" s="140">
        <v>2</v>
      </c>
    </row>
    <row r="948" spans="1:13" x14ac:dyDescent="0.25">
      <c r="A948" s="96" t="str">
        <f t="shared" si="72"/>
        <v>70632BH STEERS</v>
      </c>
      <c r="B948" s="141" t="str">
        <f t="shared" si="73"/>
        <v>70632BH</v>
      </c>
      <c r="C948" s="141" t="str">
        <f t="shared" si="74"/>
        <v>STEERS</v>
      </c>
      <c r="D948" s="141" t="str">
        <f t="shared" si="75"/>
        <v>Шляпа</v>
      </c>
      <c r="E948" s="142" t="str">
        <f t="shared" si="76"/>
        <v>Шляпы</v>
      </c>
      <c r="F948" s="133" t="s">
        <v>1336</v>
      </c>
      <c r="G948" s="134" t="s">
        <v>1337</v>
      </c>
      <c r="H948" s="135" t="s">
        <v>434</v>
      </c>
      <c r="I948" s="136" t="s">
        <v>3005</v>
      </c>
      <c r="J948" s="137">
        <v>3</v>
      </c>
      <c r="K948" s="138" t="s">
        <v>3006</v>
      </c>
      <c r="M948" s="140">
        <v>3</v>
      </c>
    </row>
    <row r="949" spans="1:13" x14ac:dyDescent="0.25">
      <c r="A949" s="96" t="str">
        <f t="shared" si="72"/>
        <v>70632BH STEERS</v>
      </c>
      <c r="B949" s="141" t="str">
        <f t="shared" si="73"/>
        <v>70632BH</v>
      </c>
      <c r="C949" s="141" t="str">
        <f t="shared" si="74"/>
        <v>STEERS</v>
      </c>
      <c r="D949" s="141" t="str">
        <f t="shared" si="75"/>
        <v>Шляпа</v>
      </c>
      <c r="E949" s="142" t="str">
        <f t="shared" si="76"/>
        <v>Шляпы</v>
      </c>
      <c r="F949" s="133" t="s">
        <v>1750</v>
      </c>
      <c r="G949" s="134" t="s">
        <v>1749</v>
      </c>
      <c r="H949" s="135" t="s">
        <v>434</v>
      </c>
      <c r="I949" s="136" t="s">
        <v>3003</v>
      </c>
      <c r="J949" s="137">
        <v>1</v>
      </c>
      <c r="K949" s="138" t="s">
        <v>3003</v>
      </c>
      <c r="M949" s="140">
        <v>1</v>
      </c>
    </row>
    <row r="950" spans="1:13" x14ac:dyDescent="0.25">
      <c r="A950" s="96" t="str">
        <f t="shared" si="72"/>
        <v>70632BH STEERS</v>
      </c>
      <c r="B950" s="141" t="str">
        <f t="shared" si="73"/>
        <v>70632BH</v>
      </c>
      <c r="C950" s="141" t="str">
        <f t="shared" si="74"/>
        <v>STEERS</v>
      </c>
      <c r="D950" s="141" t="str">
        <f t="shared" si="75"/>
        <v>Шляпа</v>
      </c>
      <c r="E950" s="142" t="str">
        <f t="shared" si="76"/>
        <v>Шляпы</v>
      </c>
      <c r="F950" s="133" t="s">
        <v>1751</v>
      </c>
      <c r="G950" s="134" t="s">
        <v>1749</v>
      </c>
      <c r="H950" s="135" t="s">
        <v>431</v>
      </c>
      <c r="I950" s="136" t="s">
        <v>3003</v>
      </c>
      <c r="J950" s="137">
        <v>1</v>
      </c>
      <c r="K950" s="138" t="s">
        <v>3003</v>
      </c>
      <c r="M950" s="140">
        <v>1</v>
      </c>
    </row>
    <row r="951" spans="1:13" x14ac:dyDescent="0.25">
      <c r="A951" s="96" t="str">
        <f t="shared" si="72"/>
        <v>70633BH CAMDEN</v>
      </c>
      <c r="B951" s="141" t="str">
        <f t="shared" si="73"/>
        <v>70633BH</v>
      </c>
      <c r="C951" s="141" t="str">
        <f t="shared" si="74"/>
        <v>CAMDEN</v>
      </c>
      <c r="D951" s="141" t="str">
        <f t="shared" si="75"/>
        <v>Шляпа</v>
      </c>
      <c r="E951" s="142" t="str">
        <f t="shared" si="76"/>
        <v>Шляпы</v>
      </c>
      <c r="F951" s="133" t="s">
        <v>3007</v>
      </c>
      <c r="G951" s="134" t="s">
        <v>993</v>
      </c>
      <c r="H951" s="135" t="s">
        <v>436</v>
      </c>
      <c r="I951" s="136" t="s">
        <v>3008</v>
      </c>
      <c r="J951" s="137">
        <v>1</v>
      </c>
      <c r="K951" s="138" t="s">
        <v>3008</v>
      </c>
      <c r="M951" s="140">
        <v>1</v>
      </c>
    </row>
    <row r="952" spans="1:13" x14ac:dyDescent="0.25">
      <c r="A952" s="96" t="str">
        <f t="shared" si="72"/>
        <v>70633BH CAMDEN</v>
      </c>
      <c r="B952" s="141" t="str">
        <f t="shared" si="73"/>
        <v>70633BH</v>
      </c>
      <c r="C952" s="141" t="str">
        <f t="shared" si="74"/>
        <v>CAMDEN</v>
      </c>
      <c r="D952" s="141" t="str">
        <f t="shared" si="75"/>
        <v>Шляпа</v>
      </c>
      <c r="E952" s="142" t="str">
        <f t="shared" si="76"/>
        <v>Шляпы</v>
      </c>
      <c r="F952" s="133" t="s">
        <v>3009</v>
      </c>
      <c r="G952" s="134" t="s">
        <v>993</v>
      </c>
      <c r="H952" s="135" t="s">
        <v>433</v>
      </c>
      <c r="I952" s="136" t="s">
        <v>3008</v>
      </c>
      <c r="J952" s="137">
        <v>1</v>
      </c>
      <c r="K952" s="138" t="s">
        <v>3008</v>
      </c>
      <c r="M952" s="140">
        <v>1</v>
      </c>
    </row>
    <row r="953" spans="1:13" x14ac:dyDescent="0.25">
      <c r="A953" s="96" t="str">
        <f t="shared" si="72"/>
        <v>70633BH CAMDEN</v>
      </c>
      <c r="B953" s="141" t="str">
        <f t="shared" si="73"/>
        <v>70633BH</v>
      </c>
      <c r="C953" s="141" t="str">
        <f t="shared" si="74"/>
        <v>CAMDEN</v>
      </c>
      <c r="D953" s="141" t="str">
        <f t="shared" si="75"/>
        <v>Шляпа</v>
      </c>
      <c r="E953" s="142" t="str">
        <f t="shared" si="76"/>
        <v>Шляпы</v>
      </c>
      <c r="F953" s="133" t="s">
        <v>994</v>
      </c>
      <c r="G953" s="134" t="s">
        <v>993</v>
      </c>
      <c r="H953" s="135" t="s">
        <v>434</v>
      </c>
      <c r="I953" s="136" t="s">
        <v>3008</v>
      </c>
      <c r="J953" s="137">
        <v>3</v>
      </c>
      <c r="K953" s="138" t="s">
        <v>3010</v>
      </c>
      <c r="M953" s="140">
        <v>3</v>
      </c>
    </row>
    <row r="954" spans="1:13" x14ac:dyDescent="0.25">
      <c r="A954" s="96" t="str">
        <f t="shared" si="72"/>
        <v>70633BH CAMDEN</v>
      </c>
      <c r="B954" s="141" t="str">
        <f t="shared" si="73"/>
        <v>70633BH</v>
      </c>
      <c r="C954" s="141" t="str">
        <f t="shared" si="74"/>
        <v>CAMDEN</v>
      </c>
      <c r="D954" s="141" t="str">
        <f t="shared" si="75"/>
        <v>Шляпа</v>
      </c>
      <c r="E954" s="142" t="str">
        <f t="shared" si="76"/>
        <v>Шляпы</v>
      </c>
      <c r="F954" s="133" t="s">
        <v>995</v>
      </c>
      <c r="G954" s="134" t="s">
        <v>993</v>
      </c>
      <c r="H954" s="135" t="s">
        <v>431</v>
      </c>
      <c r="I954" s="136" t="s">
        <v>3008</v>
      </c>
      <c r="J954" s="137">
        <v>2</v>
      </c>
      <c r="K954" s="138" t="s">
        <v>3011</v>
      </c>
      <c r="M954" s="140">
        <v>2</v>
      </c>
    </row>
    <row r="955" spans="1:13" x14ac:dyDescent="0.25">
      <c r="A955" s="96" t="str">
        <f t="shared" si="72"/>
        <v>70633BH CAMDEN</v>
      </c>
      <c r="B955" s="141" t="str">
        <f t="shared" si="73"/>
        <v>70633BH</v>
      </c>
      <c r="C955" s="141" t="str">
        <f t="shared" si="74"/>
        <v>CAMDEN</v>
      </c>
      <c r="D955" s="141" t="str">
        <f t="shared" si="75"/>
        <v>Шляпа</v>
      </c>
      <c r="E955" s="142" t="str">
        <f t="shared" si="76"/>
        <v>Шляпы</v>
      </c>
      <c r="F955" s="133" t="s">
        <v>1339</v>
      </c>
      <c r="G955" s="134" t="s">
        <v>1338</v>
      </c>
      <c r="H955" s="135" t="s">
        <v>434</v>
      </c>
      <c r="I955" s="136" t="s">
        <v>3012</v>
      </c>
      <c r="J955" s="137">
        <v>1</v>
      </c>
      <c r="K955" s="138" t="s">
        <v>3012</v>
      </c>
      <c r="M955" s="140">
        <v>1</v>
      </c>
    </row>
    <row r="956" spans="1:13" x14ac:dyDescent="0.25">
      <c r="A956" s="96" t="str">
        <f t="shared" si="72"/>
        <v>70633BH CAMDEN</v>
      </c>
      <c r="B956" s="141" t="str">
        <f t="shared" si="73"/>
        <v>70633BH</v>
      </c>
      <c r="C956" s="141" t="str">
        <f t="shared" si="74"/>
        <v>CAMDEN</v>
      </c>
      <c r="D956" s="141" t="str">
        <f t="shared" si="75"/>
        <v>Шляпа</v>
      </c>
      <c r="E956" s="142" t="str">
        <f t="shared" si="76"/>
        <v>Шляпы</v>
      </c>
      <c r="F956" s="133" t="s">
        <v>1340</v>
      </c>
      <c r="G956" s="134" t="s">
        <v>1338</v>
      </c>
      <c r="H956" s="135" t="s">
        <v>431</v>
      </c>
      <c r="I956" s="136" t="s">
        <v>3012</v>
      </c>
      <c r="J956" s="137">
        <v>2</v>
      </c>
      <c r="K956" s="138" t="s">
        <v>3013</v>
      </c>
      <c r="M956" s="140">
        <v>2</v>
      </c>
    </row>
    <row r="957" spans="1:13" x14ac:dyDescent="0.25">
      <c r="A957" s="96" t="str">
        <f t="shared" si="72"/>
        <v>70633BH CAMDEN</v>
      </c>
      <c r="B957" s="141" t="str">
        <f t="shared" si="73"/>
        <v>70633BH</v>
      </c>
      <c r="C957" s="141" t="str">
        <f t="shared" si="74"/>
        <v>CAMDEN</v>
      </c>
      <c r="D957" s="141" t="str">
        <f t="shared" si="75"/>
        <v>Шляпа</v>
      </c>
      <c r="E957" s="142" t="str">
        <f t="shared" si="76"/>
        <v>Шляпы</v>
      </c>
      <c r="F957" s="133" t="s">
        <v>990</v>
      </c>
      <c r="G957" s="134" t="s">
        <v>991</v>
      </c>
      <c r="H957" s="135" t="s">
        <v>434</v>
      </c>
      <c r="I957" s="136" t="s">
        <v>3008</v>
      </c>
      <c r="J957" s="137">
        <v>1</v>
      </c>
      <c r="K957" s="138" t="s">
        <v>3008</v>
      </c>
      <c r="M957" s="140">
        <v>1</v>
      </c>
    </row>
    <row r="958" spans="1:13" x14ac:dyDescent="0.25">
      <c r="A958" s="96" t="str">
        <f t="shared" si="72"/>
        <v>70633BH CAMDEN</v>
      </c>
      <c r="B958" s="141" t="str">
        <f t="shared" si="73"/>
        <v>70633BH</v>
      </c>
      <c r="C958" s="141" t="str">
        <f t="shared" si="74"/>
        <v>CAMDEN</v>
      </c>
      <c r="D958" s="141" t="str">
        <f t="shared" si="75"/>
        <v>Шляпа</v>
      </c>
      <c r="E958" s="142" t="str">
        <f t="shared" si="76"/>
        <v>Шляпы</v>
      </c>
      <c r="F958" s="133" t="s">
        <v>992</v>
      </c>
      <c r="G958" s="134" t="s">
        <v>991</v>
      </c>
      <c r="H958" s="135" t="s">
        <v>431</v>
      </c>
      <c r="I958" s="136" t="s">
        <v>3008</v>
      </c>
      <c r="J958" s="137">
        <v>1</v>
      </c>
      <c r="K958" s="138" t="s">
        <v>3008</v>
      </c>
      <c r="M958" s="140">
        <v>1</v>
      </c>
    </row>
    <row r="959" spans="1:13" x14ac:dyDescent="0.25">
      <c r="A959" s="96" t="str">
        <f t="shared" si="72"/>
        <v>70635BH CHIPIE</v>
      </c>
      <c r="B959" s="141" t="str">
        <f t="shared" si="73"/>
        <v>70635BH</v>
      </c>
      <c r="C959" s="141" t="str">
        <f t="shared" si="74"/>
        <v>CHIPIE</v>
      </c>
      <c r="D959" s="141" t="str">
        <f t="shared" si="75"/>
        <v>Шляпа</v>
      </c>
      <c r="E959" s="142" t="str">
        <f t="shared" si="76"/>
        <v>Шляпы</v>
      </c>
      <c r="F959" s="133" t="s">
        <v>1752</v>
      </c>
      <c r="G959" s="134" t="s">
        <v>1753</v>
      </c>
      <c r="H959" s="135" t="s">
        <v>436</v>
      </c>
      <c r="I959" s="136" t="s">
        <v>3014</v>
      </c>
      <c r="J959" s="137">
        <v>2</v>
      </c>
      <c r="K959" s="138" t="s">
        <v>3015</v>
      </c>
      <c r="M959" s="140">
        <v>2</v>
      </c>
    </row>
    <row r="960" spans="1:13" x14ac:dyDescent="0.25">
      <c r="A960" s="96" t="str">
        <f t="shared" si="72"/>
        <v>70635BH CHIPIE</v>
      </c>
      <c r="B960" s="141" t="str">
        <f t="shared" si="73"/>
        <v>70635BH</v>
      </c>
      <c r="C960" s="141" t="str">
        <f t="shared" si="74"/>
        <v>CHIPIE</v>
      </c>
      <c r="D960" s="141" t="str">
        <f t="shared" si="75"/>
        <v>Шляпа</v>
      </c>
      <c r="E960" s="142" t="str">
        <f t="shared" si="76"/>
        <v>Шляпы</v>
      </c>
      <c r="F960" s="133" t="s">
        <v>1754</v>
      </c>
      <c r="G960" s="134" t="s">
        <v>1753</v>
      </c>
      <c r="H960" s="135" t="s">
        <v>433</v>
      </c>
      <c r="I960" s="136" t="s">
        <v>3014</v>
      </c>
      <c r="J960" s="137">
        <v>3</v>
      </c>
      <c r="K960" s="138" t="s">
        <v>3016</v>
      </c>
      <c r="M960" s="140">
        <v>3</v>
      </c>
    </row>
    <row r="961" spans="1:13" x14ac:dyDescent="0.25">
      <c r="A961" s="96" t="str">
        <f t="shared" si="72"/>
        <v>70635BH CHIPIE</v>
      </c>
      <c r="B961" s="141" t="str">
        <f t="shared" si="73"/>
        <v>70635BH</v>
      </c>
      <c r="C961" s="141" t="str">
        <f t="shared" si="74"/>
        <v>CHIPIE</v>
      </c>
      <c r="D961" s="141" t="str">
        <f t="shared" si="75"/>
        <v>Шляпа</v>
      </c>
      <c r="E961" s="142" t="str">
        <f t="shared" si="76"/>
        <v>Шляпы</v>
      </c>
      <c r="F961" s="133" t="s">
        <v>1755</v>
      </c>
      <c r="G961" s="134" t="s">
        <v>1753</v>
      </c>
      <c r="H961" s="135" t="s">
        <v>434</v>
      </c>
      <c r="I961" s="136" t="s">
        <v>3014</v>
      </c>
      <c r="J961" s="137">
        <v>2</v>
      </c>
      <c r="K961" s="138" t="s">
        <v>3015</v>
      </c>
      <c r="M961" s="140">
        <v>2</v>
      </c>
    </row>
    <row r="962" spans="1:13" x14ac:dyDescent="0.25">
      <c r="A962" s="96" t="str">
        <f t="shared" si="72"/>
        <v>70635BH CHIPIE</v>
      </c>
      <c r="B962" s="141" t="str">
        <f t="shared" si="73"/>
        <v>70635BH</v>
      </c>
      <c r="C962" s="141" t="str">
        <f t="shared" si="74"/>
        <v>CHIPIE</v>
      </c>
      <c r="D962" s="141" t="str">
        <f t="shared" si="75"/>
        <v>Шляпа</v>
      </c>
      <c r="E962" s="142" t="str">
        <f t="shared" si="76"/>
        <v>Шляпы</v>
      </c>
      <c r="F962" s="133" t="s">
        <v>1756</v>
      </c>
      <c r="G962" s="134" t="s">
        <v>1753</v>
      </c>
      <c r="H962" s="135" t="s">
        <v>431</v>
      </c>
      <c r="I962" s="136" t="s">
        <v>3014</v>
      </c>
      <c r="J962" s="137">
        <v>1</v>
      </c>
      <c r="K962" s="138" t="s">
        <v>3014</v>
      </c>
      <c r="M962" s="140">
        <v>1</v>
      </c>
    </row>
    <row r="963" spans="1:13" x14ac:dyDescent="0.25">
      <c r="A963" s="96" t="str">
        <f t="shared" ref="A963:A1026" si="77">B963&amp;" "&amp;C963</f>
        <v>70635BH CHIPIE</v>
      </c>
      <c r="B963" s="141" t="str">
        <f t="shared" ref="B963:B1026" si="78">_xlfn.LET(_xlpm.START,FIND("арт. ",G963)+5,_xlpm.END,FIND(" ",G963,_xlpm.START),_xlpm.Result,TRIM(MID(G963,_xlpm.START,_xlpm.END-_xlpm.START)),IFERROR(VALUE(_xlpm.Result),_xlpm.Result))</f>
        <v>70635BH</v>
      </c>
      <c r="C963" s="141" t="str">
        <f t="shared" ref="C963:C1026" si="79">_xlfn.LET(_xlpm.START,FIND("арт. ",G963)+13,_xlpm.END,FIND("(",G963),TRIM(MID(G963,_xlpm.START,_xlpm.END-_xlpm.START)))</f>
        <v>CHIPIE</v>
      </c>
      <c r="D963" s="141" t="str">
        <f t="shared" ref="D963:D1026" si="80">_xlfn.LET(_xlpm.START,1,_xlpm.END,FIND(MID($R$1,1,1),G963),TRIM(MID(G963,_xlpm.START,_xlpm.END-_xlpm.START)))</f>
        <v>Шляпа</v>
      </c>
      <c r="E963" s="142" t="str">
        <f t="shared" ref="E963:E1026" si="81">VLOOKUP(D963,N:O,2,0)</f>
        <v>Шляпы</v>
      </c>
      <c r="F963" s="133" t="s">
        <v>1757</v>
      </c>
      <c r="G963" s="134" t="s">
        <v>997</v>
      </c>
      <c r="H963" s="135" t="s">
        <v>436</v>
      </c>
      <c r="I963" s="136" t="s">
        <v>3014</v>
      </c>
      <c r="J963" s="137">
        <v>1</v>
      </c>
      <c r="K963" s="138" t="s">
        <v>3014</v>
      </c>
      <c r="M963" s="140">
        <v>1</v>
      </c>
    </row>
    <row r="964" spans="1:13" x14ac:dyDescent="0.25">
      <c r="A964" s="96" t="str">
        <f t="shared" si="77"/>
        <v>70635BH CHIPIE</v>
      </c>
      <c r="B964" s="141" t="str">
        <f t="shared" si="78"/>
        <v>70635BH</v>
      </c>
      <c r="C964" s="141" t="str">
        <f t="shared" si="79"/>
        <v>CHIPIE</v>
      </c>
      <c r="D964" s="141" t="str">
        <f t="shared" si="80"/>
        <v>Шляпа</v>
      </c>
      <c r="E964" s="142" t="str">
        <f t="shared" si="81"/>
        <v>Шляпы</v>
      </c>
      <c r="F964" s="133" t="s">
        <v>1758</v>
      </c>
      <c r="G964" s="134" t="s">
        <v>997</v>
      </c>
      <c r="H964" s="135" t="s">
        <v>433</v>
      </c>
      <c r="I964" s="136" t="s">
        <v>3014</v>
      </c>
      <c r="J964" s="137">
        <v>3</v>
      </c>
      <c r="K964" s="138" t="s">
        <v>3016</v>
      </c>
      <c r="M964" s="140">
        <v>3</v>
      </c>
    </row>
    <row r="965" spans="1:13" x14ac:dyDescent="0.25">
      <c r="A965" s="96" t="str">
        <f t="shared" si="77"/>
        <v>70635BH CHIPIE</v>
      </c>
      <c r="B965" s="141" t="str">
        <f t="shared" si="78"/>
        <v>70635BH</v>
      </c>
      <c r="C965" s="141" t="str">
        <f t="shared" si="79"/>
        <v>CHIPIE</v>
      </c>
      <c r="D965" s="141" t="str">
        <f t="shared" si="80"/>
        <v>Шляпа</v>
      </c>
      <c r="E965" s="142" t="str">
        <f t="shared" si="81"/>
        <v>Шляпы</v>
      </c>
      <c r="F965" s="133" t="s">
        <v>996</v>
      </c>
      <c r="G965" s="134" t="s">
        <v>997</v>
      </c>
      <c r="H965" s="135" t="s">
        <v>434</v>
      </c>
      <c r="I965" s="136" t="s">
        <v>3014</v>
      </c>
      <c r="J965" s="137">
        <v>1</v>
      </c>
      <c r="K965" s="138" t="s">
        <v>3014</v>
      </c>
      <c r="M965" s="140">
        <v>1</v>
      </c>
    </row>
    <row r="966" spans="1:13" x14ac:dyDescent="0.25">
      <c r="A966" s="96" t="str">
        <f t="shared" si="77"/>
        <v>70635BH CHIPIE</v>
      </c>
      <c r="B966" s="141" t="str">
        <f t="shared" si="78"/>
        <v>70635BH</v>
      </c>
      <c r="C966" s="141" t="str">
        <f t="shared" si="79"/>
        <v>CHIPIE</v>
      </c>
      <c r="D966" s="141" t="str">
        <f t="shared" si="80"/>
        <v>Шляпа</v>
      </c>
      <c r="E966" s="142" t="str">
        <f t="shared" si="81"/>
        <v>Шляпы</v>
      </c>
      <c r="F966" s="133" t="s">
        <v>1759</v>
      </c>
      <c r="G966" s="134" t="s">
        <v>997</v>
      </c>
      <c r="H966" s="135" t="s">
        <v>431</v>
      </c>
      <c r="I966" s="136" t="s">
        <v>3014</v>
      </c>
      <c r="J966" s="137">
        <v>2</v>
      </c>
      <c r="K966" s="138" t="s">
        <v>3015</v>
      </c>
      <c r="M966" s="140">
        <v>2</v>
      </c>
    </row>
    <row r="967" spans="1:13" x14ac:dyDescent="0.25">
      <c r="A967" s="96" t="str">
        <f t="shared" si="77"/>
        <v>70642BH WERLE</v>
      </c>
      <c r="B967" s="141" t="str">
        <f t="shared" si="78"/>
        <v>70642BH</v>
      </c>
      <c r="C967" s="141" t="str">
        <f t="shared" si="79"/>
        <v>WERLE</v>
      </c>
      <c r="D967" s="141" t="str">
        <f t="shared" si="80"/>
        <v>Шляпа</v>
      </c>
      <c r="E967" s="142" t="str">
        <f t="shared" si="81"/>
        <v>Шляпы</v>
      </c>
      <c r="F967" s="133" t="s">
        <v>1760</v>
      </c>
      <c r="G967" s="134" t="s">
        <v>1761</v>
      </c>
      <c r="H967" s="135" t="s">
        <v>436</v>
      </c>
      <c r="I967" s="136" t="s">
        <v>3017</v>
      </c>
      <c r="J967" s="137">
        <v>2</v>
      </c>
      <c r="K967" s="138" t="s">
        <v>3018</v>
      </c>
      <c r="M967" s="140">
        <v>2</v>
      </c>
    </row>
    <row r="968" spans="1:13" x14ac:dyDescent="0.25">
      <c r="A968" s="96" t="str">
        <f t="shared" si="77"/>
        <v>70642BH WERLE</v>
      </c>
      <c r="B968" s="141" t="str">
        <f t="shared" si="78"/>
        <v>70642BH</v>
      </c>
      <c r="C968" s="141" t="str">
        <f t="shared" si="79"/>
        <v>WERLE</v>
      </c>
      <c r="D968" s="141" t="str">
        <f t="shared" si="80"/>
        <v>Шляпа</v>
      </c>
      <c r="E968" s="142" t="str">
        <f t="shared" si="81"/>
        <v>Шляпы</v>
      </c>
      <c r="F968" s="133" t="s">
        <v>1762</v>
      </c>
      <c r="G968" s="134" t="s">
        <v>1761</v>
      </c>
      <c r="H968" s="135" t="s">
        <v>433</v>
      </c>
      <c r="I968" s="136" t="s">
        <v>3017</v>
      </c>
      <c r="J968" s="137">
        <v>3</v>
      </c>
      <c r="K968" s="138" t="s">
        <v>3019</v>
      </c>
      <c r="M968" s="140">
        <v>3</v>
      </c>
    </row>
    <row r="969" spans="1:13" x14ac:dyDescent="0.25">
      <c r="A969" s="96" t="str">
        <f t="shared" si="77"/>
        <v>70642BH WERLE</v>
      </c>
      <c r="B969" s="141" t="str">
        <f t="shared" si="78"/>
        <v>70642BH</v>
      </c>
      <c r="C969" s="141" t="str">
        <f t="shared" si="79"/>
        <v>WERLE</v>
      </c>
      <c r="D969" s="141" t="str">
        <f t="shared" si="80"/>
        <v>Шляпа</v>
      </c>
      <c r="E969" s="142" t="str">
        <f t="shared" si="81"/>
        <v>Шляпы</v>
      </c>
      <c r="F969" s="133" t="s">
        <v>1763</v>
      </c>
      <c r="G969" s="134" t="s">
        <v>1761</v>
      </c>
      <c r="H969" s="135" t="s">
        <v>434</v>
      </c>
      <c r="I969" s="136" t="s">
        <v>3017</v>
      </c>
      <c r="J969" s="137">
        <v>3</v>
      </c>
      <c r="K969" s="138" t="s">
        <v>3019</v>
      </c>
      <c r="M969" s="140">
        <v>3</v>
      </c>
    </row>
    <row r="970" spans="1:13" x14ac:dyDescent="0.25">
      <c r="A970" s="96" t="str">
        <f t="shared" si="77"/>
        <v>70643BH CUNDEY</v>
      </c>
      <c r="B970" s="141" t="str">
        <f t="shared" si="78"/>
        <v>70643BH</v>
      </c>
      <c r="C970" s="141" t="str">
        <f t="shared" si="79"/>
        <v>CUNDEY</v>
      </c>
      <c r="D970" s="141" t="str">
        <f t="shared" si="80"/>
        <v>Шляпа</v>
      </c>
      <c r="E970" s="142" t="str">
        <f t="shared" si="81"/>
        <v>Шляпы</v>
      </c>
      <c r="F970" s="133" t="s">
        <v>1409</v>
      </c>
      <c r="G970" s="134" t="s">
        <v>1410</v>
      </c>
      <c r="H970" s="135" t="s">
        <v>433</v>
      </c>
      <c r="I970" s="136" t="s">
        <v>3020</v>
      </c>
      <c r="J970" s="137">
        <v>1</v>
      </c>
      <c r="K970" s="138" t="s">
        <v>3020</v>
      </c>
      <c r="M970" s="140">
        <v>1</v>
      </c>
    </row>
    <row r="971" spans="1:13" x14ac:dyDescent="0.25">
      <c r="A971" s="96" t="str">
        <f t="shared" si="77"/>
        <v>70644BH METRICK</v>
      </c>
      <c r="B971" s="141" t="str">
        <f t="shared" si="78"/>
        <v>70644BH</v>
      </c>
      <c r="C971" s="141" t="str">
        <f t="shared" si="79"/>
        <v>METRICK</v>
      </c>
      <c r="D971" s="141" t="str">
        <f t="shared" si="80"/>
        <v>Шляпа</v>
      </c>
      <c r="E971" s="142" t="str">
        <f t="shared" si="81"/>
        <v>Шляпы</v>
      </c>
      <c r="F971" s="133" t="s">
        <v>1411</v>
      </c>
      <c r="G971" s="134" t="s">
        <v>1412</v>
      </c>
      <c r="H971" s="135" t="s">
        <v>433</v>
      </c>
      <c r="I971" s="136" t="s">
        <v>3021</v>
      </c>
      <c r="J971" s="137">
        <v>1</v>
      </c>
      <c r="K971" s="138" t="s">
        <v>3022</v>
      </c>
      <c r="M971" s="140">
        <v>1</v>
      </c>
    </row>
    <row r="972" spans="1:13" x14ac:dyDescent="0.25">
      <c r="A972" s="96" t="str">
        <f t="shared" si="77"/>
        <v>70644BH METRICK</v>
      </c>
      <c r="B972" s="141" t="str">
        <f t="shared" si="78"/>
        <v>70644BH</v>
      </c>
      <c r="C972" s="141" t="str">
        <f t="shared" si="79"/>
        <v>METRICK</v>
      </c>
      <c r="D972" s="141" t="str">
        <f t="shared" si="80"/>
        <v>Шляпа</v>
      </c>
      <c r="E972" s="142" t="str">
        <f t="shared" si="81"/>
        <v>Шляпы</v>
      </c>
      <c r="F972" s="133" t="s">
        <v>1413</v>
      </c>
      <c r="G972" s="134" t="s">
        <v>1412</v>
      </c>
      <c r="H972" s="135" t="s">
        <v>434</v>
      </c>
      <c r="I972" s="136" t="s">
        <v>3023</v>
      </c>
      <c r="J972" s="137">
        <v>2</v>
      </c>
      <c r="K972" s="138" t="s">
        <v>3024</v>
      </c>
      <c r="M972" s="140">
        <v>2</v>
      </c>
    </row>
    <row r="973" spans="1:13" x14ac:dyDescent="0.25">
      <c r="A973" s="96" t="str">
        <f t="shared" si="77"/>
        <v>70644BH METRICK</v>
      </c>
      <c r="B973" s="141" t="str">
        <f t="shared" si="78"/>
        <v>70644BH</v>
      </c>
      <c r="C973" s="141" t="str">
        <f t="shared" si="79"/>
        <v>METRICK</v>
      </c>
      <c r="D973" s="141" t="str">
        <f t="shared" si="80"/>
        <v>Шляпа</v>
      </c>
      <c r="E973" s="142" t="str">
        <f t="shared" si="81"/>
        <v>Шляпы</v>
      </c>
      <c r="F973" s="133" t="s">
        <v>1414</v>
      </c>
      <c r="G973" s="134" t="s">
        <v>1412</v>
      </c>
      <c r="H973" s="135" t="s">
        <v>431</v>
      </c>
      <c r="I973" s="136" t="s">
        <v>3021</v>
      </c>
      <c r="J973" s="137">
        <v>1</v>
      </c>
      <c r="K973" s="138" t="s">
        <v>3022</v>
      </c>
      <c r="M973" s="140">
        <v>1</v>
      </c>
    </row>
    <row r="974" spans="1:13" x14ac:dyDescent="0.25">
      <c r="A974" s="96" t="str">
        <f t="shared" si="77"/>
        <v>70644BH METRICK</v>
      </c>
      <c r="B974" s="141" t="str">
        <f t="shared" si="78"/>
        <v>70644BH</v>
      </c>
      <c r="C974" s="141" t="str">
        <f t="shared" si="79"/>
        <v>METRICK</v>
      </c>
      <c r="D974" s="141" t="str">
        <f t="shared" si="80"/>
        <v>Шляпа</v>
      </c>
      <c r="E974" s="142" t="str">
        <f t="shared" si="81"/>
        <v>Шляпы</v>
      </c>
      <c r="F974" s="133" t="s">
        <v>1416</v>
      </c>
      <c r="G974" s="134" t="s">
        <v>1415</v>
      </c>
      <c r="H974" s="135" t="s">
        <v>431</v>
      </c>
      <c r="I974" s="136" t="s">
        <v>3021</v>
      </c>
      <c r="J974" s="137">
        <v>1</v>
      </c>
      <c r="K974" s="138" t="s">
        <v>3022</v>
      </c>
      <c r="M974" s="140">
        <v>1</v>
      </c>
    </row>
    <row r="975" spans="1:13" x14ac:dyDescent="0.25">
      <c r="A975" s="96" t="str">
        <f t="shared" si="77"/>
        <v>70645BH POWLEY</v>
      </c>
      <c r="B975" s="141" t="str">
        <f t="shared" si="78"/>
        <v>70645BH</v>
      </c>
      <c r="C975" s="141" t="str">
        <f t="shared" si="79"/>
        <v>POWLEY</v>
      </c>
      <c r="D975" s="141" t="str">
        <f t="shared" si="80"/>
        <v>Шляпа</v>
      </c>
      <c r="E975" s="142" t="str">
        <f t="shared" si="81"/>
        <v>Шляпы</v>
      </c>
      <c r="F975" s="133" t="s">
        <v>3025</v>
      </c>
      <c r="G975" s="134" t="s">
        <v>1417</v>
      </c>
      <c r="H975" s="135" t="s">
        <v>433</v>
      </c>
      <c r="I975" s="136" t="s">
        <v>3026</v>
      </c>
      <c r="J975" s="137">
        <v>1</v>
      </c>
      <c r="K975" s="138" t="s">
        <v>3026</v>
      </c>
      <c r="M975" s="140">
        <v>1</v>
      </c>
    </row>
    <row r="976" spans="1:13" x14ac:dyDescent="0.25">
      <c r="A976" s="96" t="str">
        <f t="shared" si="77"/>
        <v>70645BH POWLEY</v>
      </c>
      <c r="B976" s="141" t="str">
        <f t="shared" si="78"/>
        <v>70645BH</v>
      </c>
      <c r="C976" s="141" t="str">
        <f t="shared" si="79"/>
        <v>POWLEY</v>
      </c>
      <c r="D976" s="141" t="str">
        <f t="shared" si="80"/>
        <v>Шляпа</v>
      </c>
      <c r="E976" s="142" t="str">
        <f t="shared" si="81"/>
        <v>Шляпы</v>
      </c>
      <c r="F976" s="133" t="s">
        <v>1418</v>
      </c>
      <c r="G976" s="134" t="s">
        <v>1417</v>
      </c>
      <c r="H976" s="135" t="s">
        <v>434</v>
      </c>
      <c r="I976" s="136" t="s">
        <v>3026</v>
      </c>
      <c r="J976" s="137">
        <v>3</v>
      </c>
      <c r="K976" s="138" t="s">
        <v>3780</v>
      </c>
      <c r="M976" s="140">
        <v>3</v>
      </c>
    </row>
    <row r="977" spans="1:13" x14ac:dyDescent="0.25">
      <c r="A977" s="96" t="str">
        <f t="shared" si="77"/>
        <v>70645BH POWLEY</v>
      </c>
      <c r="B977" s="141" t="str">
        <f t="shared" si="78"/>
        <v>70645BH</v>
      </c>
      <c r="C977" s="141" t="str">
        <f t="shared" si="79"/>
        <v>POWLEY</v>
      </c>
      <c r="D977" s="141" t="str">
        <f t="shared" si="80"/>
        <v>Шляпа</v>
      </c>
      <c r="E977" s="142" t="str">
        <f t="shared" si="81"/>
        <v>Шляпы</v>
      </c>
      <c r="F977" s="133" t="s">
        <v>1419</v>
      </c>
      <c r="G977" s="134" t="s">
        <v>1417</v>
      </c>
      <c r="H977" s="135" t="s">
        <v>431</v>
      </c>
      <c r="I977" s="136" t="s">
        <v>3026</v>
      </c>
      <c r="J977" s="137">
        <v>2</v>
      </c>
      <c r="K977" s="138" t="s">
        <v>3027</v>
      </c>
      <c r="M977" s="140">
        <v>2</v>
      </c>
    </row>
    <row r="978" spans="1:13" x14ac:dyDescent="0.25">
      <c r="A978" s="96" t="str">
        <f t="shared" si="77"/>
        <v>70645BH POWLEY</v>
      </c>
      <c r="B978" s="141" t="str">
        <f t="shared" si="78"/>
        <v>70645BH</v>
      </c>
      <c r="C978" s="141" t="str">
        <f t="shared" si="79"/>
        <v>POWLEY</v>
      </c>
      <c r="D978" s="141" t="str">
        <f t="shared" si="80"/>
        <v>Шляпа</v>
      </c>
      <c r="E978" s="142" t="str">
        <f t="shared" si="81"/>
        <v>Шляпы</v>
      </c>
      <c r="F978" s="133" t="s">
        <v>1420</v>
      </c>
      <c r="G978" s="134" t="s">
        <v>1421</v>
      </c>
      <c r="H978" s="135" t="s">
        <v>433</v>
      </c>
      <c r="I978" s="136" t="s">
        <v>3028</v>
      </c>
      <c r="J978" s="137">
        <v>1</v>
      </c>
      <c r="K978" s="138" t="s">
        <v>3029</v>
      </c>
      <c r="M978" s="140">
        <v>1</v>
      </c>
    </row>
    <row r="979" spans="1:13" x14ac:dyDescent="0.25">
      <c r="A979" s="96" t="str">
        <f t="shared" si="77"/>
        <v>70646BH NELLES</v>
      </c>
      <c r="B979" s="141" t="str">
        <f t="shared" si="78"/>
        <v>70646BH</v>
      </c>
      <c r="C979" s="141" t="str">
        <f t="shared" si="79"/>
        <v>NELLES</v>
      </c>
      <c r="D979" s="141" t="str">
        <f t="shared" si="80"/>
        <v>Шляпа</v>
      </c>
      <c r="E979" s="142" t="str">
        <f t="shared" si="81"/>
        <v>Шляпы</v>
      </c>
      <c r="F979" s="133" t="s">
        <v>1422</v>
      </c>
      <c r="G979" s="134" t="s">
        <v>1423</v>
      </c>
      <c r="H979" s="135" t="s">
        <v>436</v>
      </c>
      <c r="I979" s="136" t="s">
        <v>3030</v>
      </c>
      <c r="J979" s="137">
        <v>2</v>
      </c>
      <c r="K979" s="138" t="s">
        <v>3031</v>
      </c>
      <c r="M979" s="140">
        <v>2</v>
      </c>
    </row>
    <row r="980" spans="1:13" x14ac:dyDescent="0.25">
      <c r="A980" s="96" t="str">
        <f t="shared" si="77"/>
        <v>70646BH NELLES</v>
      </c>
      <c r="B980" s="141" t="str">
        <f t="shared" si="78"/>
        <v>70646BH</v>
      </c>
      <c r="C980" s="141" t="str">
        <f t="shared" si="79"/>
        <v>NELLES</v>
      </c>
      <c r="D980" s="141" t="str">
        <f t="shared" si="80"/>
        <v>Шляпа</v>
      </c>
      <c r="E980" s="142" t="str">
        <f t="shared" si="81"/>
        <v>Шляпы</v>
      </c>
      <c r="F980" s="133" t="s">
        <v>1795</v>
      </c>
      <c r="G980" s="134" t="s">
        <v>1423</v>
      </c>
      <c r="H980" s="135" t="s">
        <v>433</v>
      </c>
      <c r="I980" s="136" t="s">
        <v>3030</v>
      </c>
      <c r="J980" s="137">
        <v>1</v>
      </c>
      <c r="K980" s="138" t="s">
        <v>3030</v>
      </c>
      <c r="M980" s="140">
        <v>1</v>
      </c>
    </row>
    <row r="981" spans="1:13" x14ac:dyDescent="0.25">
      <c r="A981" s="96" t="str">
        <f t="shared" si="77"/>
        <v>70646BH NELLES</v>
      </c>
      <c r="B981" s="141" t="str">
        <f t="shared" si="78"/>
        <v>70646BH</v>
      </c>
      <c r="C981" s="141" t="str">
        <f t="shared" si="79"/>
        <v>NELLES</v>
      </c>
      <c r="D981" s="141" t="str">
        <f t="shared" si="80"/>
        <v>Шляпа</v>
      </c>
      <c r="E981" s="142" t="str">
        <f t="shared" si="81"/>
        <v>Шляпы</v>
      </c>
      <c r="F981" s="133" t="s">
        <v>1424</v>
      </c>
      <c r="G981" s="134" t="s">
        <v>1423</v>
      </c>
      <c r="H981" s="135" t="s">
        <v>434</v>
      </c>
      <c r="I981" s="136" t="s">
        <v>3032</v>
      </c>
      <c r="J981" s="137">
        <v>3</v>
      </c>
      <c r="K981" s="138" t="s">
        <v>3037</v>
      </c>
      <c r="M981" s="140">
        <v>3</v>
      </c>
    </row>
    <row r="982" spans="1:13" x14ac:dyDescent="0.25">
      <c r="A982" s="96" t="str">
        <f t="shared" si="77"/>
        <v>70646BH NELLES</v>
      </c>
      <c r="B982" s="141" t="str">
        <f t="shared" si="78"/>
        <v>70646BH</v>
      </c>
      <c r="C982" s="141" t="str">
        <f t="shared" si="79"/>
        <v>NELLES</v>
      </c>
      <c r="D982" s="141" t="str">
        <f t="shared" si="80"/>
        <v>Шляпа</v>
      </c>
      <c r="E982" s="142" t="str">
        <f t="shared" si="81"/>
        <v>Шляпы</v>
      </c>
      <c r="F982" s="133" t="s">
        <v>1425</v>
      </c>
      <c r="G982" s="134" t="s">
        <v>1423</v>
      </c>
      <c r="H982" s="135" t="s">
        <v>431</v>
      </c>
      <c r="I982" s="136" t="s">
        <v>3033</v>
      </c>
      <c r="J982" s="137">
        <v>2</v>
      </c>
      <c r="K982" s="138" t="s">
        <v>3034</v>
      </c>
      <c r="M982" s="140">
        <v>2</v>
      </c>
    </row>
    <row r="983" spans="1:13" x14ac:dyDescent="0.25">
      <c r="A983" s="96" t="str">
        <f t="shared" si="77"/>
        <v>70646BH NELLES</v>
      </c>
      <c r="B983" s="141" t="str">
        <f t="shared" si="78"/>
        <v>70646BH</v>
      </c>
      <c r="C983" s="141" t="str">
        <f t="shared" si="79"/>
        <v>NELLES</v>
      </c>
      <c r="D983" s="141" t="str">
        <f t="shared" si="80"/>
        <v>Шляпа</v>
      </c>
      <c r="E983" s="142" t="str">
        <f t="shared" si="81"/>
        <v>Шляпы</v>
      </c>
      <c r="F983" s="133" t="s">
        <v>1790</v>
      </c>
      <c r="G983" s="134" t="s">
        <v>1791</v>
      </c>
      <c r="H983" s="135" t="s">
        <v>436</v>
      </c>
      <c r="I983" s="136" t="s">
        <v>3030</v>
      </c>
      <c r="J983" s="137">
        <v>1</v>
      </c>
      <c r="K983" s="138" t="s">
        <v>3030</v>
      </c>
      <c r="M983" s="140">
        <v>1</v>
      </c>
    </row>
    <row r="984" spans="1:13" x14ac:dyDescent="0.25">
      <c r="A984" s="96" t="str">
        <f t="shared" si="77"/>
        <v>70646BH NELLES</v>
      </c>
      <c r="B984" s="141" t="str">
        <f t="shared" si="78"/>
        <v>70646BH</v>
      </c>
      <c r="C984" s="141" t="str">
        <f t="shared" si="79"/>
        <v>NELLES</v>
      </c>
      <c r="D984" s="141" t="str">
        <f t="shared" si="80"/>
        <v>Шляпа</v>
      </c>
      <c r="E984" s="142" t="str">
        <f t="shared" si="81"/>
        <v>Шляпы</v>
      </c>
      <c r="F984" s="133" t="s">
        <v>1792</v>
      </c>
      <c r="G984" s="134" t="s">
        <v>1791</v>
      </c>
      <c r="H984" s="135" t="s">
        <v>433</v>
      </c>
      <c r="I984" s="136" t="s">
        <v>3035</v>
      </c>
      <c r="J984" s="137">
        <v>1</v>
      </c>
      <c r="K984" s="138" t="s">
        <v>3035</v>
      </c>
      <c r="M984" s="140">
        <v>1</v>
      </c>
    </row>
    <row r="985" spans="1:13" x14ac:dyDescent="0.25">
      <c r="A985" s="96" t="str">
        <f t="shared" si="77"/>
        <v>70646BH NELLES</v>
      </c>
      <c r="B985" s="141" t="str">
        <f t="shared" si="78"/>
        <v>70646BH</v>
      </c>
      <c r="C985" s="141" t="str">
        <f t="shared" si="79"/>
        <v>NELLES</v>
      </c>
      <c r="D985" s="141" t="str">
        <f t="shared" si="80"/>
        <v>Шляпа</v>
      </c>
      <c r="E985" s="142" t="str">
        <f t="shared" si="81"/>
        <v>Шляпы</v>
      </c>
      <c r="F985" s="133" t="s">
        <v>1793</v>
      </c>
      <c r="G985" s="134" t="s">
        <v>1791</v>
      </c>
      <c r="H985" s="135" t="s">
        <v>434</v>
      </c>
      <c r="I985" s="136" t="s">
        <v>3035</v>
      </c>
      <c r="J985" s="137">
        <v>2</v>
      </c>
      <c r="K985" s="138" t="s">
        <v>3036</v>
      </c>
      <c r="M985" s="140">
        <v>2</v>
      </c>
    </row>
    <row r="986" spans="1:13" x14ac:dyDescent="0.25">
      <c r="A986" s="96" t="str">
        <f t="shared" si="77"/>
        <v>70646BH NELLES</v>
      </c>
      <c r="B986" s="141" t="str">
        <f t="shared" si="78"/>
        <v>70646BH</v>
      </c>
      <c r="C986" s="141" t="str">
        <f t="shared" si="79"/>
        <v>NELLES</v>
      </c>
      <c r="D986" s="141" t="str">
        <f t="shared" si="80"/>
        <v>Шляпа</v>
      </c>
      <c r="E986" s="142" t="str">
        <f t="shared" si="81"/>
        <v>Шляпы</v>
      </c>
      <c r="F986" s="133" t="s">
        <v>1794</v>
      </c>
      <c r="G986" s="134" t="s">
        <v>1791</v>
      </c>
      <c r="H986" s="135" t="s">
        <v>431</v>
      </c>
      <c r="I986" s="136" t="s">
        <v>3030</v>
      </c>
      <c r="J986" s="137">
        <v>1</v>
      </c>
      <c r="K986" s="138" t="s">
        <v>3030</v>
      </c>
      <c r="M986" s="140">
        <v>1</v>
      </c>
    </row>
    <row r="987" spans="1:13" x14ac:dyDescent="0.25">
      <c r="A987" s="96" t="str">
        <f t="shared" si="77"/>
        <v>70646BH NELLES</v>
      </c>
      <c r="B987" s="141" t="str">
        <f t="shared" si="78"/>
        <v>70646BH</v>
      </c>
      <c r="C987" s="141" t="str">
        <f t="shared" si="79"/>
        <v>NELLES</v>
      </c>
      <c r="D987" s="141" t="str">
        <f t="shared" si="80"/>
        <v>Шляпа</v>
      </c>
      <c r="E987" s="142" t="str">
        <f t="shared" si="81"/>
        <v>Шляпы</v>
      </c>
      <c r="F987" s="133" t="s">
        <v>1796</v>
      </c>
      <c r="G987" s="134" t="s">
        <v>1427</v>
      </c>
      <c r="H987" s="135" t="s">
        <v>436</v>
      </c>
      <c r="I987" s="136" t="s">
        <v>3035</v>
      </c>
      <c r="J987" s="137">
        <v>2</v>
      </c>
      <c r="K987" s="138" t="s">
        <v>3036</v>
      </c>
      <c r="M987" s="140">
        <v>2</v>
      </c>
    </row>
    <row r="988" spans="1:13" x14ac:dyDescent="0.25">
      <c r="A988" s="96" t="str">
        <f t="shared" si="77"/>
        <v>70646BH NELLES</v>
      </c>
      <c r="B988" s="141" t="str">
        <f t="shared" si="78"/>
        <v>70646BH</v>
      </c>
      <c r="C988" s="141" t="str">
        <f t="shared" si="79"/>
        <v>NELLES</v>
      </c>
      <c r="D988" s="141" t="str">
        <f t="shared" si="80"/>
        <v>Шляпа</v>
      </c>
      <c r="E988" s="142" t="str">
        <f t="shared" si="81"/>
        <v>Шляпы</v>
      </c>
      <c r="F988" s="133" t="s">
        <v>1426</v>
      </c>
      <c r="G988" s="134" t="s">
        <v>1427</v>
      </c>
      <c r="H988" s="135" t="s">
        <v>433</v>
      </c>
      <c r="I988" s="136" t="s">
        <v>3032</v>
      </c>
      <c r="J988" s="137">
        <v>2</v>
      </c>
      <c r="K988" s="138" t="s">
        <v>3781</v>
      </c>
      <c r="M988" s="140">
        <v>2</v>
      </c>
    </row>
    <row r="989" spans="1:13" x14ac:dyDescent="0.25">
      <c r="A989" s="96" t="str">
        <f t="shared" si="77"/>
        <v>70646BH NELLES</v>
      </c>
      <c r="B989" s="141" t="str">
        <f t="shared" si="78"/>
        <v>70646BH</v>
      </c>
      <c r="C989" s="141" t="str">
        <f t="shared" si="79"/>
        <v>NELLES</v>
      </c>
      <c r="D989" s="141" t="str">
        <f t="shared" si="80"/>
        <v>Шляпа</v>
      </c>
      <c r="E989" s="142" t="str">
        <f t="shared" si="81"/>
        <v>Шляпы</v>
      </c>
      <c r="F989" s="133" t="s">
        <v>1428</v>
      </c>
      <c r="G989" s="134" t="s">
        <v>1427</v>
      </c>
      <c r="H989" s="135" t="s">
        <v>434</v>
      </c>
      <c r="I989" s="136" t="s">
        <v>3032</v>
      </c>
      <c r="J989" s="137">
        <v>2</v>
      </c>
      <c r="K989" s="138" t="s">
        <v>3781</v>
      </c>
      <c r="M989" s="140">
        <v>2</v>
      </c>
    </row>
    <row r="990" spans="1:13" x14ac:dyDescent="0.25">
      <c r="A990" s="96" t="str">
        <f t="shared" si="77"/>
        <v>70646BH NELLES</v>
      </c>
      <c r="B990" s="141" t="str">
        <f t="shared" si="78"/>
        <v>70646BH</v>
      </c>
      <c r="C990" s="141" t="str">
        <f t="shared" si="79"/>
        <v>NELLES</v>
      </c>
      <c r="D990" s="141" t="str">
        <f t="shared" si="80"/>
        <v>Шляпа</v>
      </c>
      <c r="E990" s="142" t="str">
        <f t="shared" si="81"/>
        <v>Шляпы</v>
      </c>
      <c r="F990" s="133" t="s">
        <v>1429</v>
      </c>
      <c r="G990" s="134" t="s">
        <v>1427</v>
      </c>
      <c r="H990" s="135" t="s">
        <v>431</v>
      </c>
      <c r="I990" s="136" t="s">
        <v>3033</v>
      </c>
      <c r="J990" s="137">
        <v>2</v>
      </c>
      <c r="K990" s="138" t="s">
        <v>3034</v>
      </c>
      <c r="M990" s="140">
        <v>2</v>
      </c>
    </row>
    <row r="991" spans="1:13" x14ac:dyDescent="0.25">
      <c r="A991" s="96" t="str">
        <f t="shared" si="77"/>
        <v>70647BH BAKER</v>
      </c>
      <c r="B991" s="141" t="str">
        <f t="shared" si="78"/>
        <v>70647BH</v>
      </c>
      <c r="C991" s="141" t="str">
        <f t="shared" si="79"/>
        <v>BAKER</v>
      </c>
      <c r="D991" s="141" t="str">
        <f t="shared" si="80"/>
        <v>Шляпа</v>
      </c>
      <c r="E991" s="142" t="str">
        <f t="shared" si="81"/>
        <v>Шляпы</v>
      </c>
      <c r="F991" s="133" t="s">
        <v>1435</v>
      </c>
      <c r="G991" s="134" t="s">
        <v>1434</v>
      </c>
      <c r="H991" s="135" t="s">
        <v>434</v>
      </c>
      <c r="I991" s="136" t="s">
        <v>3038</v>
      </c>
      <c r="J991" s="137">
        <v>4</v>
      </c>
      <c r="K991" s="138" t="s">
        <v>3039</v>
      </c>
      <c r="M991" s="140">
        <v>4</v>
      </c>
    </row>
    <row r="992" spans="1:13" x14ac:dyDescent="0.25">
      <c r="A992" s="96" t="str">
        <f t="shared" si="77"/>
        <v>70647BH BAKER</v>
      </c>
      <c r="B992" s="141" t="str">
        <f t="shared" si="78"/>
        <v>70647BH</v>
      </c>
      <c r="C992" s="141" t="str">
        <f t="shared" si="79"/>
        <v>BAKER</v>
      </c>
      <c r="D992" s="141" t="str">
        <f t="shared" si="80"/>
        <v>Шляпа</v>
      </c>
      <c r="E992" s="142" t="str">
        <f t="shared" si="81"/>
        <v>Шляпы</v>
      </c>
      <c r="F992" s="133" t="s">
        <v>1436</v>
      </c>
      <c r="G992" s="134" t="s">
        <v>1434</v>
      </c>
      <c r="H992" s="135" t="s">
        <v>431</v>
      </c>
      <c r="I992" s="136" t="s">
        <v>3038</v>
      </c>
      <c r="J992" s="137">
        <v>3</v>
      </c>
      <c r="K992" s="138" t="s">
        <v>3040</v>
      </c>
      <c r="M992" s="140">
        <v>3</v>
      </c>
    </row>
    <row r="993" spans="1:13" x14ac:dyDescent="0.25">
      <c r="A993" s="96" t="str">
        <f t="shared" si="77"/>
        <v>70647BH BAKER</v>
      </c>
      <c r="B993" s="141" t="str">
        <f t="shared" si="78"/>
        <v>70647BH</v>
      </c>
      <c r="C993" s="141" t="str">
        <f t="shared" si="79"/>
        <v>BAKER</v>
      </c>
      <c r="D993" s="141" t="str">
        <f t="shared" si="80"/>
        <v>Шляпа</v>
      </c>
      <c r="E993" s="142" t="str">
        <f t="shared" si="81"/>
        <v>Шляпы</v>
      </c>
      <c r="F993" s="133" t="s">
        <v>1430</v>
      </c>
      <c r="G993" s="134" t="s">
        <v>1431</v>
      </c>
      <c r="H993" s="135" t="s">
        <v>433</v>
      </c>
      <c r="I993" s="136" t="s">
        <v>3041</v>
      </c>
      <c r="J993" s="137">
        <v>3</v>
      </c>
      <c r="K993" s="138" t="s">
        <v>3042</v>
      </c>
      <c r="M993" s="140">
        <v>3</v>
      </c>
    </row>
    <row r="994" spans="1:13" x14ac:dyDescent="0.25">
      <c r="A994" s="96" t="str">
        <f t="shared" si="77"/>
        <v>70647BH BAKER</v>
      </c>
      <c r="B994" s="141" t="str">
        <f t="shared" si="78"/>
        <v>70647BH</v>
      </c>
      <c r="C994" s="141" t="str">
        <f t="shared" si="79"/>
        <v>BAKER</v>
      </c>
      <c r="D994" s="141" t="str">
        <f t="shared" si="80"/>
        <v>Шляпа</v>
      </c>
      <c r="E994" s="142" t="str">
        <f t="shared" si="81"/>
        <v>Шляпы</v>
      </c>
      <c r="F994" s="133" t="s">
        <v>1432</v>
      </c>
      <c r="G994" s="134" t="s">
        <v>1431</v>
      </c>
      <c r="H994" s="135" t="s">
        <v>434</v>
      </c>
      <c r="I994" s="136" t="s">
        <v>3038</v>
      </c>
      <c r="J994" s="137">
        <v>1</v>
      </c>
      <c r="K994" s="138" t="s">
        <v>3038</v>
      </c>
      <c r="M994" s="140">
        <v>1</v>
      </c>
    </row>
    <row r="995" spans="1:13" x14ac:dyDescent="0.25">
      <c r="A995" s="96" t="str">
        <f t="shared" si="77"/>
        <v>70647BH BAKER</v>
      </c>
      <c r="B995" s="141" t="str">
        <f t="shared" si="78"/>
        <v>70647BH</v>
      </c>
      <c r="C995" s="141" t="str">
        <f t="shared" si="79"/>
        <v>BAKER</v>
      </c>
      <c r="D995" s="141" t="str">
        <f t="shared" si="80"/>
        <v>Шляпа</v>
      </c>
      <c r="E995" s="142" t="str">
        <f t="shared" si="81"/>
        <v>Шляпы</v>
      </c>
      <c r="F995" s="133" t="s">
        <v>1433</v>
      </c>
      <c r="G995" s="134" t="s">
        <v>1431</v>
      </c>
      <c r="H995" s="135" t="s">
        <v>431</v>
      </c>
      <c r="I995" s="136" t="s">
        <v>3038</v>
      </c>
      <c r="J995" s="137">
        <v>1</v>
      </c>
      <c r="K995" s="138" t="s">
        <v>3038</v>
      </c>
      <c r="M995" s="140">
        <v>1</v>
      </c>
    </row>
    <row r="996" spans="1:13" x14ac:dyDescent="0.25">
      <c r="A996" s="96" t="str">
        <f t="shared" si="77"/>
        <v>70648BH LANCEY</v>
      </c>
      <c r="B996" s="141" t="str">
        <f t="shared" si="78"/>
        <v>70648BH</v>
      </c>
      <c r="C996" s="141" t="str">
        <f t="shared" si="79"/>
        <v>LANCEY</v>
      </c>
      <c r="D996" s="141" t="str">
        <f t="shared" si="80"/>
        <v>Шляпа</v>
      </c>
      <c r="E996" s="142" t="str">
        <f t="shared" si="81"/>
        <v>Шляпы</v>
      </c>
      <c r="F996" s="133" t="s">
        <v>1437</v>
      </c>
      <c r="G996" s="134" t="s">
        <v>1438</v>
      </c>
      <c r="H996" s="135" t="s">
        <v>433</v>
      </c>
      <c r="I996" s="136" t="s">
        <v>3043</v>
      </c>
      <c r="J996" s="137">
        <v>1</v>
      </c>
      <c r="K996" s="138" t="s">
        <v>3043</v>
      </c>
      <c r="M996" s="140">
        <v>1</v>
      </c>
    </row>
    <row r="997" spans="1:13" x14ac:dyDescent="0.25">
      <c r="A997" s="96" t="str">
        <f t="shared" si="77"/>
        <v>70648BH LANCEY</v>
      </c>
      <c r="B997" s="141" t="str">
        <f t="shared" si="78"/>
        <v>70648BH</v>
      </c>
      <c r="C997" s="141" t="str">
        <f t="shared" si="79"/>
        <v>LANCEY</v>
      </c>
      <c r="D997" s="141" t="str">
        <f t="shared" si="80"/>
        <v>Шляпа</v>
      </c>
      <c r="E997" s="142" t="str">
        <f t="shared" si="81"/>
        <v>Шляпы</v>
      </c>
      <c r="F997" s="133" t="s">
        <v>3782</v>
      </c>
      <c r="G997" s="134" t="s">
        <v>1438</v>
      </c>
      <c r="H997" s="135" t="s">
        <v>434</v>
      </c>
      <c r="I997" s="136" t="s">
        <v>3783</v>
      </c>
      <c r="J997" s="137">
        <v>1</v>
      </c>
      <c r="K997" s="138" t="s">
        <v>3783</v>
      </c>
      <c r="M997" s="140">
        <v>1</v>
      </c>
    </row>
    <row r="998" spans="1:13" x14ac:dyDescent="0.25">
      <c r="A998" s="96" t="str">
        <f t="shared" si="77"/>
        <v>70648BH LANCEY</v>
      </c>
      <c r="B998" s="141" t="str">
        <f t="shared" si="78"/>
        <v>70648BH</v>
      </c>
      <c r="C998" s="141" t="str">
        <f t="shared" si="79"/>
        <v>LANCEY</v>
      </c>
      <c r="D998" s="141" t="str">
        <f t="shared" si="80"/>
        <v>Шляпа</v>
      </c>
      <c r="E998" s="142" t="str">
        <f t="shared" si="81"/>
        <v>Шляпы</v>
      </c>
      <c r="F998" s="133" t="s">
        <v>3784</v>
      </c>
      <c r="G998" s="134" t="s">
        <v>1438</v>
      </c>
      <c r="H998" s="135" t="s">
        <v>431</v>
      </c>
      <c r="I998" s="136" t="s">
        <v>3785</v>
      </c>
      <c r="J998" s="137">
        <v>1</v>
      </c>
      <c r="K998" s="138" t="s">
        <v>3785</v>
      </c>
      <c r="M998" s="140">
        <v>1</v>
      </c>
    </row>
    <row r="999" spans="1:13" x14ac:dyDescent="0.25">
      <c r="A999" s="96" t="str">
        <f t="shared" si="77"/>
        <v>70652BH MARACK</v>
      </c>
      <c r="B999" s="141" t="str">
        <f t="shared" si="78"/>
        <v>70652BH</v>
      </c>
      <c r="C999" s="141" t="str">
        <f t="shared" si="79"/>
        <v>MARACK</v>
      </c>
      <c r="D999" s="141" t="str">
        <f t="shared" si="80"/>
        <v>Шляпа</v>
      </c>
      <c r="E999" s="142" t="str">
        <f t="shared" si="81"/>
        <v>Шляпы</v>
      </c>
      <c r="F999" s="133" t="s">
        <v>3044</v>
      </c>
      <c r="G999" s="134" t="s">
        <v>1833</v>
      </c>
      <c r="H999" s="135" t="s">
        <v>436</v>
      </c>
      <c r="I999" s="136" t="s">
        <v>2957</v>
      </c>
      <c r="J999" s="137">
        <v>1</v>
      </c>
      <c r="K999" s="138" t="s">
        <v>2957</v>
      </c>
      <c r="M999" s="140">
        <v>1</v>
      </c>
    </row>
    <row r="1000" spans="1:13" x14ac:dyDescent="0.25">
      <c r="A1000" s="96" t="str">
        <f t="shared" si="77"/>
        <v>70652BH MARACK</v>
      </c>
      <c r="B1000" s="141" t="str">
        <f t="shared" si="78"/>
        <v>70652BH</v>
      </c>
      <c r="C1000" s="141" t="str">
        <f t="shared" si="79"/>
        <v>MARACK</v>
      </c>
      <c r="D1000" s="141" t="str">
        <f t="shared" si="80"/>
        <v>Шляпа</v>
      </c>
      <c r="E1000" s="142" t="str">
        <f t="shared" si="81"/>
        <v>Шляпы</v>
      </c>
      <c r="F1000" s="133" t="s">
        <v>1832</v>
      </c>
      <c r="G1000" s="134" t="s">
        <v>1833</v>
      </c>
      <c r="H1000" s="135" t="s">
        <v>433</v>
      </c>
      <c r="I1000" s="136" t="s">
        <v>2957</v>
      </c>
      <c r="J1000" s="137">
        <v>2</v>
      </c>
      <c r="K1000" s="138" t="s">
        <v>2959</v>
      </c>
      <c r="M1000" s="140">
        <v>2</v>
      </c>
    </row>
    <row r="1001" spans="1:13" x14ac:dyDescent="0.25">
      <c r="A1001" s="96" t="str">
        <f t="shared" si="77"/>
        <v>70652BH MARACK</v>
      </c>
      <c r="B1001" s="141" t="str">
        <f t="shared" si="78"/>
        <v>70652BH</v>
      </c>
      <c r="C1001" s="141" t="str">
        <f t="shared" si="79"/>
        <v>MARACK</v>
      </c>
      <c r="D1001" s="141" t="str">
        <f t="shared" si="80"/>
        <v>Шляпа</v>
      </c>
      <c r="E1001" s="142" t="str">
        <f t="shared" si="81"/>
        <v>Шляпы</v>
      </c>
      <c r="F1001" s="133" t="s">
        <v>3046</v>
      </c>
      <c r="G1001" s="134" t="s">
        <v>1833</v>
      </c>
      <c r="H1001" s="135" t="s">
        <v>434</v>
      </c>
      <c r="I1001" s="136" t="s">
        <v>2957</v>
      </c>
      <c r="J1001" s="137">
        <v>5</v>
      </c>
      <c r="K1001" s="138" t="s">
        <v>3786</v>
      </c>
      <c r="M1001" s="140">
        <v>5</v>
      </c>
    </row>
    <row r="1002" spans="1:13" x14ac:dyDescent="0.25">
      <c r="A1002" s="96" t="str">
        <f t="shared" si="77"/>
        <v>70652BH MARACK</v>
      </c>
      <c r="B1002" s="141" t="str">
        <f t="shared" si="78"/>
        <v>70652BH</v>
      </c>
      <c r="C1002" s="141" t="str">
        <f t="shared" si="79"/>
        <v>MARACK</v>
      </c>
      <c r="D1002" s="141" t="str">
        <f t="shared" si="80"/>
        <v>Шляпа</v>
      </c>
      <c r="E1002" s="142" t="str">
        <f t="shared" si="81"/>
        <v>Шляпы</v>
      </c>
      <c r="F1002" s="133" t="s">
        <v>3047</v>
      </c>
      <c r="G1002" s="134" t="s">
        <v>1833</v>
      </c>
      <c r="H1002" s="135" t="s">
        <v>431</v>
      </c>
      <c r="I1002" s="136" t="s">
        <v>2957</v>
      </c>
      <c r="J1002" s="137">
        <v>3</v>
      </c>
      <c r="K1002" s="138" t="s">
        <v>3045</v>
      </c>
      <c r="M1002" s="140">
        <v>3</v>
      </c>
    </row>
    <row r="1003" spans="1:13" x14ac:dyDescent="0.25">
      <c r="A1003" s="96" t="str">
        <f t="shared" si="77"/>
        <v>70653BH BURNELL</v>
      </c>
      <c r="B1003" s="141" t="str">
        <f t="shared" si="78"/>
        <v>70653BH</v>
      </c>
      <c r="C1003" s="141" t="str">
        <f t="shared" si="79"/>
        <v>BURNELL</v>
      </c>
      <c r="D1003" s="141" t="str">
        <f t="shared" si="80"/>
        <v>Шляпа</v>
      </c>
      <c r="E1003" s="142" t="str">
        <f t="shared" si="81"/>
        <v>Шляпы</v>
      </c>
      <c r="F1003" s="133" t="s">
        <v>1834</v>
      </c>
      <c r="G1003" s="134" t="s">
        <v>1835</v>
      </c>
      <c r="H1003" s="135" t="s">
        <v>433</v>
      </c>
      <c r="I1003" s="136" t="s">
        <v>3048</v>
      </c>
      <c r="J1003" s="137">
        <v>1</v>
      </c>
      <c r="K1003" s="138" t="s">
        <v>3048</v>
      </c>
      <c r="M1003" s="140">
        <v>1</v>
      </c>
    </row>
    <row r="1004" spans="1:13" x14ac:dyDescent="0.25">
      <c r="A1004" s="96" t="str">
        <f t="shared" si="77"/>
        <v>70653BH BURNELL</v>
      </c>
      <c r="B1004" s="141" t="str">
        <f t="shared" si="78"/>
        <v>70653BH</v>
      </c>
      <c r="C1004" s="141" t="str">
        <f t="shared" si="79"/>
        <v>BURNELL</v>
      </c>
      <c r="D1004" s="141" t="str">
        <f t="shared" si="80"/>
        <v>Шляпа</v>
      </c>
      <c r="E1004" s="142" t="str">
        <f t="shared" si="81"/>
        <v>Шляпы</v>
      </c>
      <c r="F1004" s="133" t="s">
        <v>3049</v>
      </c>
      <c r="G1004" s="134" t="s">
        <v>1835</v>
      </c>
      <c r="H1004" s="135" t="s">
        <v>434</v>
      </c>
      <c r="I1004" s="136" t="s">
        <v>3050</v>
      </c>
      <c r="J1004" s="137">
        <v>1</v>
      </c>
      <c r="K1004" s="138" t="s">
        <v>3051</v>
      </c>
      <c r="M1004" s="140">
        <v>1</v>
      </c>
    </row>
    <row r="1005" spans="1:13" x14ac:dyDescent="0.25">
      <c r="A1005" s="96" t="str">
        <f t="shared" si="77"/>
        <v>70653BH BURNELL</v>
      </c>
      <c r="B1005" s="141" t="str">
        <f t="shared" si="78"/>
        <v>70653BH</v>
      </c>
      <c r="C1005" s="141" t="str">
        <f t="shared" si="79"/>
        <v>BURNELL</v>
      </c>
      <c r="D1005" s="141" t="str">
        <f t="shared" si="80"/>
        <v>Шляпа</v>
      </c>
      <c r="E1005" s="142" t="str">
        <f t="shared" si="81"/>
        <v>Шляпы</v>
      </c>
      <c r="F1005" s="133" t="s">
        <v>3052</v>
      </c>
      <c r="G1005" s="134" t="s">
        <v>3053</v>
      </c>
      <c r="H1005" s="135" t="s">
        <v>433</v>
      </c>
      <c r="I1005" s="136" t="s">
        <v>3054</v>
      </c>
      <c r="J1005" s="137">
        <v>1</v>
      </c>
      <c r="K1005" s="138" t="s">
        <v>3054</v>
      </c>
      <c r="M1005" s="140">
        <v>1</v>
      </c>
    </row>
    <row r="1006" spans="1:13" x14ac:dyDescent="0.25">
      <c r="A1006" s="96" t="str">
        <f t="shared" si="77"/>
        <v>70653BH BURNELL</v>
      </c>
      <c r="B1006" s="141" t="str">
        <f t="shared" si="78"/>
        <v>70653BH</v>
      </c>
      <c r="C1006" s="141" t="str">
        <f t="shared" si="79"/>
        <v>BURNELL</v>
      </c>
      <c r="D1006" s="141" t="str">
        <f t="shared" si="80"/>
        <v>Шляпа</v>
      </c>
      <c r="E1006" s="142" t="str">
        <f t="shared" si="81"/>
        <v>Шляпы</v>
      </c>
      <c r="F1006" s="133" t="s">
        <v>3055</v>
      </c>
      <c r="G1006" s="134" t="s">
        <v>3053</v>
      </c>
      <c r="H1006" s="135" t="s">
        <v>434</v>
      </c>
      <c r="I1006" s="136" t="s">
        <v>3050</v>
      </c>
      <c r="J1006" s="137">
        <v>1</v>
      </c>
      <c r="K1006" s="138" t="s">
        <v>3051</v>
      </c>
      <c r="M1006" s="140">
        <v>1</v>
      </c>
    </row>
    <row r="1007" spans="1:13" x14ac:dyDescent="0.25">
      <c r="A1007" s="96" t="str">
        <f t="shared" si="77"/>
        <v>70654BH TREPORT</v>
      </c>
      <c r="B1007" s="141" t="str">
        <f t="shared" si="78"/>
        <v>70654BH</v>
      </c>
      <c r="C1007" s="141" t="str">
        <f t="shared" si="79"/>
        <v>TREPORT</v>
      </c>
      <c r="D1007" s="141" t="str">
        <f t="shared" si="80"/>
        <v>Шляпа</v>
      </c>
      <c r="E1007" s="142" t="str">
        <f t="shared" si="81"/>
        <v>Шляпы</v>
      </c>
      <c r="F1007" s="133" t="s">
        <v>1836</v>
      </c>
      <c r="G1007" s="134" t="s">
        <v>1837</v>
      </c>
      <c r="H1007" s="135" t="s">
        <v>433</v>
      </c>
      <c r="I1007" s="136" t="s">
        <v>3056</v>
      </c>
      <c r="J1007" s="137">
        <v>1</v>
      </c>
      <c r="K1007" s="138" t="s">
        <v>3056</v>
      </c>
      <c r="M1007" s="140">
        <v>1</v>
      </c>
    </row>
    <row r="1008" spans="1:13" x14ac:dyDescent="0.25">
      <c r="A1008" s="96" t="str">
        <f t="shared" si="77"/>
        <v>70654BH TREPORT</v>
      </c>
      <c r="B1008" s="141" t="str">
        <f t="shared" si="78"/>
        <v>70654BH</v>
      </c>
      <c r="C1008" s="141" t="str">
        <f t="shared" si="79"/>
        <v>TREPORT</v>
      </c>
      <c r="D1008" s="141" t="str">
        <f t="shared" si="80"/>
        <v>Шляпа</v>
      </c>
      <c r="E1008" s="142" t="str">
        <f t="shared" si="81"/>
        <v>Шляпы</v>
      </c>
      <c r="F1008" s="133" t="s">
        <v>1838</v>
      </c>
      <c r="G1008" s="134" t="s">
        <v>1837</v>
      </c>
      <c r="H1008" s="135" t="s">
        <v>434</v>
      </c>
      <c r="I1008" s="136" t="s">
        <v>3057</v>
      </c>
      <c r="J1008" s="137">
        <v>3</v>
      </c>
      <c r="K1008" s="138" t="s">
        <v>3058</v>
      </c>
      <c r="M1008" s="140">
        <v>3</v>
      </c>
    </row>
    <row r="1009" spans="1:13" x14ac:dyDescent="0.25">
      <c r="A1009" s="96" t="str">
        <f t="shared" si="77"/>
        <v>70654BH TREPORT</v>
      </c>
      <c r="B1009" s="141" t="str">
        <f t="shared" si="78"/>
        <v>70654BH</v>
      </c>
      <c r="C1009" s="141" t="str">
        <f t="shared" si="79"/>
        <v>TREPORT</v>
      </c>
      <c r="D1009" s="141" t="str">
        <f t="shared" si="80"/>
        <v>Шляпа</v>
      </c>
      <c r="E1009" s="142" t="str">
        <f t="shared" si="81"/>
        <v>Шляпы</v>
      </c>
      <c r="F1009" s="133" t="s">
        <v>3059</v>
      </c>
      <c r="G1009" s="134" t="s">
        <v>1837</v>
      </c>
      <c r="H1009" s="135" t="s">
        <v>431</v>
      </c>
      <c r="I1009" s="136" t="s">
        <v>3057</v>
      </c>
      <c r="J1009" s="137">
        <v>1</v>
      </c>
      <c r="K1009" s="138" t="s">
        <v>3057</v>
      </c>
      <c r="M1009" s="140">
        <v>1</v>
      </c>
    </row>
    <row r="1010" spans="1:13" x14ac:dyDescent="0.25">
      <c r="A1010" s="96" t="str">
        <f t="shared" si="77"/>
        <v>70655BH LUND</v>
      </c>
      <c r="B1010" s="141" t="str">
        <f t="shared" si="78"/>
        <v>70655BH</v>
      </c>
      <c r="C1010" s="141" t="str">
        <f t="shared" si="79"/>
        <v>LUND</v>
      </c>
      <c r="D1010" s="141" t="str">
        <f t="shared" si="80"/>
        <v>Шляпа</v>
      </c>
      <c r="E1010" s="142" t="str">
        <f t="shared" si="81"/>
        <v>Шляпы</v>
      </c>
      <c r="F1010" s="133" t="s">
        <v>3060</v>
      </c>
      <c r="G1010" s="134" t="s">
        <v>3061</v>
      </c>
      <c r="H1010" s="135" t="s">
        <v>433</v>
      </c>
      <c r="I1010" s="136" t="s">
        <v>3062</v>
      </c>
      <c r="J1010" s="137">
        <v>3</v>
      </c>
      <c r="K1010" s="138" t="s">
        <v>3063</v>
      </c>
      <c r="M1010" s="140">
        <v>3</v>
      </c>
    </row>
    <row r="1011" spans="1:13" x14ac:dyDescent="0.25">
      <c r="A1011" s="96" t="str">
        <f t="shared" si="77"/>
        <v>70655BH LUND</v>
      </c>
      <c r="B1011" s="141" t="str">
        <f t="shared" si="78"/>
        <v>70655BH</v>
      </c>
      <c r="C1011" s="141" t="str">
        <f t="shared" si="79"/>
        <v>LUND</v>
      </c>
      <c r="D1011" s="141" t="str">
        <f t="shared" si="80"/>
        <v>Шляпа</v>
      </c>
      <c r="E1011" s="142" t="str">
        <f t="shared" si="81"/>
        <v>Шляпы</v>
      </c>
      <c r="F1011" s="133" t="s">
        <v>3064</v>
      </c>
      <c r="G1011" s="134" t="s">
        <v>3061</v>
      </c>
      <c r="H1011" s="135" t="s">
        <v>434</v>
      </c>
      <c r="I1011" s="136" t="s">
        <v>3065</v>
      </c>
      <c r="J1011" s="137">
        <v>3</v>
      </c>
      <c r="K1011" s="138" t="s">
        <v>3066</v>
      </c>
      <c r="M1011" s="140">
        <v>3</v>
      </c>
    </row>
    <row r="1012" spans="1:13" x14ac:dyDescent="0.25">
      <c r="A1012" s="96" t="str">
        <f t="shared" si="77"/>
        <v>70655BH LUND</v>
      </c>
      <c r="B1012" s="141" t="str">
        <f t="shared" si="78"/>
        <v>70655BH</v>
      </c>
      <c r="C1012" s="141" t="str">
        <f t="shared" si="79"/>
        <v>LUND</v>
      </c>
      <c r="D1012" s="141" t="str">
        <f t="shared" si="80"/>
        <v>Шляпа</v>
      </c>
      <c r="E1012" s="142" t="str">
        <f t="shared" si="81"/>
        <v>Шляпы</v>
      </c>
      <c r="F1012" s="133" t="s">
        <v>3067</v>
      </c>
      <c r="G1012" s="134" t="s">
        <v>3061</v>
      </c>
      <c r="H1012" s="135" t="s">
        <v>431</v>
      </c>
      <c r="I1012" s="136" t="s">
        <v>3068</v>
      </c>
      <c r="J1012" s="137">
        <v>2</v>
      </c>
      <c r="K1012" s="138" t="s">
        <v>3069</v>
      </c>
      <c r="M1012" s="140">
        <v>2</v>
      </c>
    </row>
    <row r="1013" spans="1:13" x14ac:dyDescent="0.25">
      <c r="A1013" s="96" t="str">
        <f t="shared" si="77"/>
        <v>70655BH LUND</v>
      </c>
      <c r="B1013" s="141" t="str">
        <f t="shared" si="78"/>
        <v>70655BH</v>
      </c>
      <c r="C1013" s="141" t="str">
        <f t="shared" si="79"/>
        <v>LUND</v>
      </c>
      <c r="D1013" s="141" t="str">
        <f t="shared" si="80"/>
        <v>Шляпа</v>
      </c>
      <c r="E1013" s="142" t="str">
        <f t="shared" si="81"/>
        <v>Шляпы</v>
      </c>
      <c r="F1013" s="133" t="s">
        <v>3070</v>
      </c>
      <c r="G1013" s="134" t="s">
        <v>3071</v>
      </c>
      <c r="H1013" s="135" t="s">
        <v>436</v>
      </c>
      <c r="I1013" s="136" t="s">
        <v>3068</v>
      </c>
      <c r="J1013" s="137">
        <v>2</v>
      </c>
      <c r="K1013" s="138" t="s">
        <v>3069</v>
      </c>
      <c r="M1013" s="140">
        <v>2</v>
      </c>
    </row>
    <row r="1014" spans="1:13" x14ac:dyDescent="0.25">
      <c r="A1014" s="96" t="str">
        <f t="shared" si="77"/>
        <v>70655BH LUND</v>
      </c>
      <c r="B1014" s="141" t="str">
        <f t="shared" si="78"/>
        <v>70655BH</v>
      </c>
      <c r="C1014" s="141" t="str">
        <f t="shared" si="79"/>
        <v>LUND</v>
      </c>
      <c r="D1014" s="141" t="str">
        <f t="shared" si="80"/>
        <v>Шляпа</v>
      </c>
      <c r="E1014" s="142" t="str">
        <f t="shared" si="81"/>
        <v>Шляпы</v>
      </c>
      <c r="F1014" s="133" t="s">
        <v>3072</v>
      </c>
      <c r="G1014" s="134" t="s">
        <v>3071</v>
      </c>
      <c r="H1014" s="135" t="s">
        <v>433</v>
      </c>
      <c r="I1014" s="136" t="s">
        <v>3062</v>
      </c>
      <c r="J1014" s="137">
        <v>4</v>
      </c>
      <c r="K1014" s="138" t="s">
        <v>3787</v>
      </c>
      <c r="M1014" s="140">
        <v>4</v>
      </c>
    </row>
    <row r="1015" spans="1:13" x14ac:dyDescent="0.25">
      <c r="A1015" s="96" t="str">
        <f t="shared" si="77"/>
        <v>70655BH LUND</v>
      </c>
      <c r="B1015" s="141" t="str">
        <f t="shared" si="78"/>
        <v>70655BH</v>
      </c>
      <c r="C1015" s="141" t="str">
        <f t="shared" si="79"/>
        <v>LUND</v>
      </c>
      <c r="D1015" s="141" t="str">
        <f t="shared" si="80"/>
        <v>Шляпа</v>
      </c>
      <c r="E1015" s="142" t="str">
        <f t="shared" si="81"/>
        <v>Шляпы</v>
      </c>
      <c r="F1015" s="133" t="s">
        <v>3073</v>
      </c>
      <c r="G1015" s="134" t="s">
        <v>3071</v>
      </c>
      <c r="H1015" s="135" t="s">
        <v>434</v>
      </c>
      <c r="I1015" s="136" t="s">
        <v>3068</v>
      </c>
      <c r="J1015" s="137">
        <v>5</v>
      </c>
      <c r="K1015" s="138" t="s">
        <v>3788</v>
      </c>
      <c r="M1015" s="140">
        <v>5</v>
      </c>
    </row>
    <row r="1016" spans="1:13" x14ac:dyDescent="0.25">
      <c r="A1016" s="96" t="str">
        <f t="shared" si="77"/>
        <v>70655BH LUND</v>
      </c>
      <c r="B1016" s="141" t="str">
        <f t="shared" si="78"/>
        <v>70655BH</v>
      </c>
      <c r="C1016" s="141" t="str">
        <f t="shared" si="79"/>
        <v>LUND</v>
      </c>
      <c r="D1016" s="141" t="str">
        <f t="shared" si="80"/>
        <v>Шляпа</v>
      </c>
      <c r="E1016" s="142" t="str">
        <f t="shared" si="81"/>
        <v>Шляпы</v>
      </c>
      <c r="F1016" s="133" t="s">
        <v>3074</v>
      </c>
      <c r="G1016" s="134" t="s">
        <v>3071</v>
      </c>
      <c r="H1016" s="135" t="s">
        <v>431</v>
      </c>
      <c r="I1016" s="136" t="s">
        <v>3062</v>
      </c>
      <c r="J1016" s="137">
        <v>2</v>
      </c>
      <c r="K1016" s="138" t="s">
        <v>3789</v>
      </c>
      <c r="M1016" s="140">
        <v>2</v>
      </c>
    </row>
    <row r="1017" spans="1:13" x14ac:dyDescent="0.25">
      <c r="A1017" s="96" t="str">
        <f t="shared" si="77"/>
        <v>70656BH ACKER</v>
      </c>
      <c r="B1017" s="141" t="str">
        <f t="shared" si="78"/>
        <v>70656BH</v>
      </c>
      <c r="C1017" s="141" t="str">
        <f t="shared" si="79"/>
        <v>ACKER</v>
      </c>
      <c r="D1017" s="141" t="str">
        <f t="shared" si="80"/>
        <v>Шляпа</v>
      </c>
      <c r="E1017" s="142" t="str">
        <f t="shared" si="81"/>
        <v>Шляпы</v>
      </c>
      <c r="F1017" s="133" t="s">
        <v>3075</v>
      </c>
      <c r="G1017" s="134" t="s">
        <v>3076</v>
      </c>
      <c r="H1017" s="135" t="s">
        <v>433</v>
      </c>
      <c r="I1017" s="136" t="s">
        <v>3077</v>
      </c>
      <c r="J1017" s="137">
        <v>1</v>
      </c>
      <c r="K1017" s="138" t="s">
        <v>3078</v>
      </c>
      <c r="M1017" s="140">
        <v>1</v>
      </c>
    </row>
    <row r="1018" spans="1:13" x14ac:dyDescent="0.25">
      <c r="A1018" s="96" t="str">
        <f t="shared" si="77"/>
        <v>70657BH FALCON</v>
      </c>
      <c r="B1018" s="141" t="str">
        <f t="shared" si="78"/>
        <v>70657BH</v>
      </c>
      <c r="C1018" s="141" t="str">
        <f t="shared" si="79"/>
        <v>FALCON</v>
      </c>
      <c r="D1018" s="141" t="str">
        <f t="shared" si="80"/>
        <v>Шляпа</v>
      </c>
      <c r="E1018" s="142" t="str">
        <f t="shared" si="81"/>
        <v>Шляпы</v>
      </c>
      <c r="F1018" s="133" t="s">
        <v>3790</v>
      </c>
      <c r="G1018" s="134" t="s">
        <v>3791</v>
      </c>
      <c r="H1018" s="135" t="s">
        <v>433</v>
      </c>
      <c r="I1018" s="136" t="s">
        <v>3792</v>
      </c>
      <c r="J1018" s="137">
        <v>1</v>
      </c>
      <c r="K1018" s="138" t="s">
        <v>3792</v>
      </c>
      <c r="M1018" s="140">
        <v>1</v>
      </c>
    </row>
    <row r="1019" spans="1:13" x14ac:dyDescent="0.25">
      <c r="A1019" s="96" t="str">
        <f t="shared" si="77"/>
        <v>70658BH MOLIN</v>
      </c>
      <c r="B1019" s="141" t="str">
        <f t="shared" si="78"/>
        <v>70658BH</v>
      </c>
      <c r="C1019" s="141" t="str">
        <f t="shared" si="79"/>
        <v>MOLIN</v>
      </c>
      <c r="D1019" s="141" t="str">
        <f t="shared" si="80"/>
        <v>Шляпа</v>
      </c>
      <c r="E1019" s="142" t="str">
        <f t="shared" si="81"/>
        <v>Шляпы</v>
      </c>
      <c r="F1019" s="133" t="s">
        <v>3793</v>
      </c>
      <c r="G1019" s="134" t="s">
        <v>3794</v>
      </c>
      <c r="H1019" s="135" t="s">
        <v>434</v>
      </c>
      <c r="I1019" s="136" t="s">
        <v>3795</v>
      </c>
      <c r="J1019" s="137">
        <v>1</v>
      </c>
      <c r="K1019" s="138" t="s">
        <v>3795</v>
      </c>
      <c r="M1019" s="140">
        <v>1</v>
      </c>
    </row>
    <row r="1020" spans="1:13" x14ac:dyDescent="0.25">
      <c r="A1020" s="96" t="str">
        <f t="shared" si="77"/>
        <v>70660BH ERLER</v>
      </c>
      <c r="B1020" s="141" t="str">
        <f t="shared" si="78"/>
        <v>70660BH</v>
      </c>
      <c r="C1020" s="141" t="str">
        <f t="shared" si="79"/>
        <v>ERLER</v>
      </c>
      <c r="D1020" s="141" t="str">
        <f t="shared" si="80"/>
        <v>Шляпа</v>
      </c>
      <c r="E1020" s="142" t="str">
        <f t="shared" si="81"/>
        <v>Шляпы</v>
      </c>
      <c r="F1020" s="133" t="s">
        <v>3796</v>
      </c>
      <c r="G1020" s="134" t="s">
        <v>3797</v>
      </c>
      <c r="H1020" s="135" t="s">
        <v>434</v>
      </c>
      <c r="I1020" s="136" t="s">
        <v>3798</v>
      </c>
      <c r="J1020" s="137">
        <v>1</v>
      </c>
      <c r="K1020" s="138" t="s">
        <v>3798</v>
      </c>
      <c r="M1020" s="140">
        <v>1</v>
      </c>
    </row>
    <row r="1021" spans="1:13" x14ac:dyDescent="0.25">
      <c r="A1021" s="96" t="str">
        <f t="shared" si="77"/>
        <v>7100 F</v>
      </c>
      <c r="B1021" s="141">
        <f t="shared" si="78"/>
        <v>7100</v>
      </c>
      <c r="C1021" s="141" t="str">
        <f t="shared" si="79"/>
        <v>F</v>
      </c>
      <c r="D1021" s="141" t="str">
        <f t="shared" si="80"/>
        <v>Шляпа</v>
      </c>
      <c r="E1021" s="142" t="str">
        <f t="shared" si="81"/>
        <v>Шляпы</v>
      </c>
      <c r="F1021" s="133" t="s">
        <v>1175</v>
      </c>
      <c r="G1021" s="134" t="s">
        <v>1174</v>
      </c>
      <c r="H1021" s="135" t="s">
        <v>433</v>
      </c>
      <c r="I1021" s="136" t="s">
        <v>3079</v>
      </c>
      <c r="J1021" s="137">
        <v>2</v>
      </c>
      <c r="K1021" s="138" t="s">
        <v>3799</v>
      </c>
      <c r="M1021" s="140">
        <v>2</v>
      </c>
    </row>
    <row r="1022" spans="1:13" x14ac:dyDescent="0.25">
      <c r="A1022" s="96" t="str">
        <f t="shared" si="77"/>
        <v>7100 F</v>
      </c>
      <c r="B1022" s="141">
        <f t="shared" si="78"/>
        <v>7100</v>
      </c>
      <c r="C1022" s="141" t="str">
        <f t="shared" si="79"/>
        <v>F</v>
      </c>
      <c r="D1022" s="141" t="str">
        <f t="shared" si="80"/>
        <v>Шляпа</v>
      </c>
      <c r="E1022" s="142" t="str">
        <f t="shared" si="81"/>
        <v>Шляпы</v>
      </c>
      <c r="F1022" s="133" t="s">
        <v>1176</v>
      </c>
      <c r="G1022" s="134" t="s">
        <v>1174</v>
      </c>
      <c r="H1022" s="135" t="s">
        <v>434</v>
      </c>
      <c r="I1022" s="136" t="s">
        <v>3079</v>
      </c>
      <c r="J1022" s="137">
        <v>3</v>
      </c>
      <c r="K1022" s="138" t="s">
        <v>3080</v>
      </c>
      <c r="M1022" s="140">
        <v>3</v>
      </c>
    </row>
    <row r="1023" spans="1:13" x14ac:dyDescent="0.25">
      <c r="A1023" s="96" t="str">
        <f t="shared" si="77"/>
        <v>7100 F</v>
      </c>
      <c r="B1023" s="141">
        <f t="shared" si="78"/>
        <v>7100</v>
      </c>
      <c r="C1023" s="141" t="str">
        <f t="shared" si="79"/>
        <v>F</v>
      </c>
      <c r="D1023" s="141" t="str">
        <f t="shared" si="80"/>
        <v>Шляпа</v>
      </c>
      <c r="E1023" s="142" t="str">
        <f t="shared" si="81"/>
        <v>Шляпы</v>
      </c>
      <c r="F1023" s="133" t="s">
        <v>1612</v>
      </c>
      <c r="G1023" s="134" t="s">
        <v>1613</v>
      </c>
      <c r="H1023" s="135" t="s">
        <v>436</v>
      </c>
      <c r="I1023" s="136" t="s">
        <v>3081</v>
      </c>
      <c r="J1023" s="137">
        <v>1</v>
      </c>
      <c r="K1023" s="138" t="s">
        <v>3081</v>
      </c>
      <c r="M1023" s="140">
        <v>1</v>
      </c>
    </row>
    <row r="1024" spans="1:13" x14ac:dyDescent="0.25">
      <c r="A1024" s="96" t="str">
        <f t="shared" si="77"/>
        <v>7100 F</v>
      </c>
      <c r="B1024" s="141">
        <f t="shared" si="78"/>
        <v>7100</v>
      </c>
      <c r="C1024" s="141" t="str">
        <f t="shared" si="79"/>
        <v>F</v>
      </c>
      <c r="D1024" s="141" t="str">
        <f t="shared" si="80"/>
        <v>Шляпа</v>
      </c>
      <c r="E1024" s="142" t="str">
        <f t="shared" si="81"/>
        <v>Шляпы</v>
      </c>
      <c r="F1024" s="133" t="s">
        <v>1614</v>
      </c>
      <c r="G1024" s="134" t="s">
        <v>1613</v>
      </c>
      <c r="H1024" s="135" t="s">
        <v>433</v>
      </c>
      <c r="I1024" s="136" t="s">
        <v>3081</v>
      </c>
      <c r="J1024" s="137">
        <v>2</v>
      </c>
      <c r="K1024" s="138" t="s">
        <v>3082</v>
      </c>
      <c r="M1024" s="140">
        <v>2</v>
      </c>
    </row>
    <row r="1025" spans="1:13" x14ac:dyDescent="0.25">
      <c r="A1025" s="96" t="str">
        <f t="shared" si="77"/>
        <v>7100 F</v>
      </c>
      <c r="B1025" s="141">
        <f t="shared" si="78"/>
        <v>7100</v>
      </c>
      <c r="C1025" s="141" t="str">
        <f t="shared" si="79"/>
        <v>F</v>
      </c>
      <c r="D1025" s="141" t="str">
        <f t="shared" si="80"/>
        <v>Шляпа</v>
      </c>
      <c r="E1025" s="142" t="str">
        <f t="shared" si="81"/>
        <v>Шляпы</v>
      </c>
      <c r="F1025" s="133" t="s">
        <v>1615</v>
      </c>
      <c r="G1025" s="134" t="s">
        <v>1613</v>
      </c>
      <c r="H1025" s="135" t="s">
        <v>434</v>
      </c>
      <c r="I1025" s="136" t="s">
        <v>3081</v>
      </c>
      <c r="J1025" s="137">
        <v>2</v>
      </c>
      <c r="K1025" s="138" t="s">
        <v>3082</v>
      </c>
      <c r="M1025" s="140">
        <v>2</v>
      </c>
    </row>
    <row r="1026" spans="1:13" x14ac:dyDescent="0.25">
      <c r="A1026" s="96" t="str">
        <f t="shared" si="77"/>
        <v>71001BH CRISS</v>
      </c>
      <c r="B1026" s="141" t="str">
        <f t="shared" si="78"/>
        <v>71001BH</v>
      </c>
      <c r="C1026" s="141" t="str">
        <f t="shared" si="79"/>
        <v>CRISS</v>
      </c>
      <c r="D1026" s="141" t="str">
        <f t="shared" si="80"/>
        <v>Шляпа</v>
      </c>
      <c r="E1026" s="142" t="str">
        <f t="shared" si="81"/>
        <v>Шляпы</v>
      </c>
      <c r="F1026" s="133" t="s">
        <v>630</v>
      </c>
      <c r="G1026" s="134" t="s">
        <v>923</v>
      </c>
      <c r="H1026" s="135" t="s">
        <v>433</v>
      </c>
      <c r="I1026" s="136" t="s">
        <v>3083</v>
      </c>
      <c r="J1026" s="137">
        <v>1</v>
      </c>
      <c r="K1026" s="138" t="s">
        <v>3083</v>
      </c>
      <c r="M1026" s="140">
        <v>1</v>
      </c>
    </row>
    <row r="1027" spans="1:13" x14ac:dyDescent="0.25">
      <c r="A1027" s="96" t="str">
        <f t="shared" ref="A1027:A1090" si="82">B1027&amp;" "&amp;C1027</f>
        <v>71001BH CRISS</v>
      </c>
      <c r="B1027" s="141" t="str">
        <f t="shared" ref="B1027:B1090" si="83">_xlfn.LET(_xlpm.START,FIND("арт. ",G1027)+5,_xlpm.END,FIND(" ",G1027,_xlpm.START),_xlpm.Result,TRIM(MID(G1027,_xlpm.START,_xlpm.END-_xlpm.START)),IFERROR(VALUE(_xlpm.Result),_xlpm.Result))</f>
        <v>71001BH</v>
      </c>
      <c r="C1027" s="141" t="str">
        <f t="shared" ref="C1027:C1090" si="84">_xlfn.LET(_xlpm.START,FIND("арт. ",G1027)+13,_xlpm.END,FIND("(",G1027),TRIM(MID(G1027,_xlpm.START,_xlpm.END-_xlpm.START)))</f>
        <v>CRISS</v>
      </c>
      <c r="D1027" s="141" t="str">
        <f t="shared" ref="D1027:D1090" si="85">_xlfn.LET(_xlpm.START,1,_xlpm.END,FIND(MID($R$1,1,1),G1027),TRIM(MID(G1027,_xlpm.START,_xlpm.END-_xlpm.START)))</f>
        <v>Шляпа</v>
      </c>
      <c r="E1027" s="142" t="str">
        <f t="shared" ref="E1027:E1090" si="86">VLOOKUP(D1027,N:O,2,0)</f>
        <v>Шляпы</v>
      </c>
      <c r="F1027" s="133" t="s">
        <v>1670</v>
      </c>
      <c r="G1027" s="134" t="s">
        <v>1671</v>
      </c>
      <c r="H1027" s="135" t="s">
        <v>433</v>
      </c>
      <c r="I1027" s="136" t="s">
        <v>3084</v>
      </c>
      <c r="J1027" s="137">
        <v>1</v>
      </c>
      <c r="K1027" s="138" t="s">
        <v>3084</v>
      </c>
      <c r="M1027" s="140">
        <v>1</v>
      </c>
    </row>
    <row r="1028" spans="1:13" x14ac:dyDescent="0.25">
      <c r="A1028" s="96" t="str">
        <f t="shared" si="82"/>
        <v>71001BH CRISS</v>
      </c>
      <c r="B1028" s="141" t="str">
        <f t="shared" si="83"/>
        <v>71001BH</v>
      </c>
      <c r="C1028" s="141" t="str">
        <f t="shared" si="84"/>
        <v>CRISS</v>
      </c>
      <c r="D1028" s="141" t="str">
        <f t="shared" si="85"/>
        <v>Шляпа</v>
      </c>
      <c r="E1028" s="142" t="str">
        <f t="shared" si="86"/>
        <v>Шляпы</v>
      </c>
      <c r="F1028" s="133" t="s">
        <v>1259</v>
      </c>
      <c r="G1028" s="134" t="s">
        <v>1260</v>
      </c>
      <c r="H1028" s="135" t="s">
        <v>436</v>
      </c>
      <c r="I1028" s="136" t="s">
        <v>3085</v>
      </c>
      <c r="J1028" s="137">
        <v>2</v>
      </c>
      <c r="K1028" s="138" t="s">
        <v>3086</v>
      </c>
      <c r="M1028" s="140">
        <v>2</v>
      </c>
    </row>
    <row r="1029" spans="1:13" x14ac:dyDescent="0.25">
      <c r="A1029" s="96" t="str">
        <f t="shared" si="82"/>
        <v>71001BH CRISS</v>
      </c>
      <c r="B1029" s="141" t="str">
        <f t="shared" si="83"/>
        <v>71001BH</v>
      </c>
      <c r="C1029" s="141" t="str">
        <f t="shared" si="84"/>
        <v>CRISS</v>
      </c>
      <c r="D1029" s="141" t="str">
        <f t="shared" si="85"/>
        <v>Шляпа</v>
      </c>
      <c r="E1029" s="142" t="str">
        <f t="shared" si="86"/>
        <v>Шляпы</v>
      </c>
      <c r="F1029" s="133" t="s">
        <v>1261</v>
      </c>
      <c r="G1029" s="134" t="s">
        <v>1260</v>
      </c>
      <c r="H1029" s="135" t="s">
        <v>433</v>
      </c>
      <c r="I1029" s="136" t="s">
        <v>3085</v>
      </c>
      <c r="J1029" s="137">
        <v>2</v>
      </c>
      <c r="K1029" s="138" t="s">
        <v>3086</v>
      </c>
      <c r="M1029" s="140">
        <v>2</v>
      </c>
    </row>
    <row r="1030" spans="1:13" x14ac:dyDescent="0.25">
      <c r="A1030" s="96" t="str">
        <f t="shared" si="82"/>
        <v>71001BH CRISS</v>
      </c>
      <c r="B1030" s="141" t="str">
        <f t="shared" si="83"/>
        <v>71001BH</v>
      </c>
      <c r="C1030" s="141" t="str">
        <f t="shared" si="84"/>
        <v>CRISS</v>
      </c>
      <c r="D1030" s="141" t="str">
        <f t="shared" si="85"/>
        <v>Шляпа</v>
      </c>
      <c r="E1030" s="142" t="str">
        <f t="shared" si="86"/>
        <v>Шляпы</v>
      </c>
      <c r="F1030" s="133" t="s">
        <v>1262</v>
      </c>
      <c r="G1030" s="134" t="s">
        <v>1260</v>
      </c>
      <c r="H1030" s="135" t="s">
        <v>431</v>
      </c>
      <c r="I1030" s="136" t="s">
        <v>3085</v>
      </c>
      <c r="J1030" s="137">
        <v>1</v>
      </c>
      <c r="K1030" s="138" t="s">
        <v>3085</v>
      </c>
      <c r="M1030" s="140">
        <v>1</v>
      </c>
    </row>
    <row r="1031" spans="1:13" x14ac:dyDescent="0.25">
      <c r="A1031" s="96" t="str">
        <f t="shared" si="82"/>
        <v>71001BH CRISS</v>
      </c>
      <c r="B1031" s="141" t="str">
        <f t="shared" si="83"/>
        <v>71001BH</v>
      </c>
      <c r="C1031" s="141" t="str">
        <f t="shared" si="84"/>
        <v>CRISS</v>
      </c>
      <c r="D1031" s="141" t="str">
        <f t="shared" si="85"/>
        <v>Шляпа</v>
      </c>
      <c r="E1031" s="142" t="str">
        <f t="shared" si="86"/>
        <v>Шляпы</v>
      </c>
      <c r="F1031" s="133" t="s">
        <v>631</v>
      </c>
      <c r="G1031" s="134" t="s">
        <v>544</v>
      </c>
      <c r="H1031" s="135" t="s">
        <v>433</v>
      </c>
      <c r="I1031" s="136" t="s">
        <v>3087</v>
      </c>
      <c r="J1031" s="137">
        <v>1</v>
      </c>
      <c r="K1031" s="138" t="s">
        <v>3087</v>
      </c>
      <c r="M1031" s="140">
        <v>1</v>
      </c>
    </row>
    <row r="1032" spans="1:13" x14ac:dyDescent="0.25">
      <c r="A1032" s="96" t="str">
        <f t="shared" si="82"/>
        <v>71001BH CRISS</v>
      </c>
      <c r="B1032" s="141" t="str">
        <f t="shared" si="83"/>
        <v>71001BH</v>
      </c>
      <c r="C1032" s="141" t="str">
        <f t="shared" si="84"/>
        <v>CRISS</v>
      </c>
      <c r="D1032" s="141" t="str">
        <f t="shared" si="85"/>
        <v>Шляпа</v>
      </c>
      <c r="E1032" s="142" t="str">
        <f t="shared" si="86"/>
        <v>Шляпы</v>
      </c>
      <c r="F1032" s="133" t="s">
        <v>1264</v>
      </c>
      <c r="G1032" s="134" t="s">
        <v>1265</v>
      </c>
      <c r="H1032" s="135" t="s">
        <v>433</v>
      </c>
      <c r="I1032" s="136" t="s">
        <v>3085</v>
      </c>
      <c r="J1032" s="137">
        <v>1</v>
      </c>
      <c r="K1032" s="138" t="s">
        <v>3085</v>
      </c>
      <c r="M1032" s="140">
        <v>1</v>
      </c>
    </row>
    <row r="1033" spans="1:13" x14ac:dyDescent="0.25">
      <c r="A1033" s="96" t="str">
        <f t="shared" si="82"/>
        <v>71001BH CRISS</v>
      </c>
      <c r="B1033" s="141" t="str">
        <f t="shared" si="83"/>
        <v>71001BH</v>
      </c>
      <c r="C1033" s="141" t="str">
        <f t="shared" si="84"/>
        <v>CRISS</v>
      </c>
      <c r="D1033" s="141" t="str">
        <f t="shared" si="85"/>
        <v>Шляпа</v>
      </c>
      <c r="E1033" s="142" t="str">
        <f t="shared" si="86"/>
        <v>Шляпы</v>
      </c>
      <c r="F1033" s="133" t="s">
        <v>1266</v>
      </c>
      <c r="G1033" s="134" t="s">
        <v>1265</v>
      </c>
      <c r="H1033" s="135" t="s">
        <v>431</v>
      </c>
      <c r="I1033" s="136" t="s">
        <v>3085</v>
      </c>
      <c r="J1033" s="137">
        <v>1</v>
      </c>
      <c r="K1033" s="138" t="s">
        <v>3085</v>
      </c>
      <c r="M1033" s="140">
        <v>1</v>
      </c>
    </row>
    <row r="1034" spans="1:13" x14ac:dyDescent="0.25">
      <c r="A1034" s="96" t="str">
        <f t="shared" si="82"/>
        <v>71001BH CRISS</v>
      </c>
      <c r="B1034" s="141" t="str">
        <f t="shared" si="83"/>
        <v>71001BH</v>
      </c>
      <c r="C1034" s="141" t="str">
        <f t="shared" si="84"/>
        <v>CRISS</v>
      </c>
      <c r="D1034" s="141" t="str">
        <f t="shared" si="85"/>
        <v>Шляпа</v>
      </c>
      <c r="E1034" s="142" t="str">
        <f t="shared" si="86"/>
        <v>Шляпы</v>
      </c>
      <c r="F1034" s="133" t="s">
        <v>507</v>
      </c>
      <c r="G1034" s="134" t="s">
        <v>925</v>
      </c>
      <c r="H1034" s="135" t="s">
        <v>433</v>
      </c>
      <c r="I1034" s="136" t="s">
        <v>3087</v>
      </c>
      <c r="J1034" s="137">
        <v>3</v>
      </c>
      <c r="K1034" s="138" t="s">
        <v>3088</v>
      </c>
      <c r="M1034" s="140">
        <v>3</v>
      </c>
    </row>
    <row r="1035" spans="1:13" x14ac:dyDescent="0.25">
      <c r="A1035" s="96" t="str">
        <f t="shared" si="82"/>
        <v>71001BH CRISS</v>
      </c>
      <c r="B1035" s="141" t="str">
        <f t="shared" si="83"/>
        <v>71001BH</v>
      </c>
      <c r="C1035" s="141" t="str">
        <f t="shared" si="84"/>
        <v>CRISS</v>
      </c>
      <c r="D1035" s="141" t="str">
        <f t="shared" si="85"/>
        <v>Шляпа</v>
      </c>
      <c r="E1035" s="142" t="str">
        <f t="shared" si="86"/>
        <v>Шляпы</v>
      </c>
      <c r="F1035" s="133" t="s">
        <v>3800</v>
      </c>
      <c r="G1035" s="134" t="s">
        <v>925</v>
      </c>
      <c r="H1035" s="135" t="s">
        <v>434</v>
      </c>
      <c r="I1035" s="136" t="s">
        <v>3085</v>
      </c>
      <c r="J1035" s="137">
        <v>1</v>
      </c>
      <c r="K1035" s="138" t="s">
        <v>3085</v>
      </c>
      <c r="M1035" s="140">
        <v>1</v>
      </c>
    </row>
    <row r="1036" spans="1:13" x14ac:dyDescent="0.25">
      <c r="A1036" s="96" t="str">
        <f t="shared" si="82"/>
        <v>71001BH CRISS</v>
      </c>
      <c r="B1036" s="141" t="str">
        <f t="shared" si="83"/>
        <v>71001BH</v>
      </c>
      <c r="C1036" s="141" t="str">
        <f t="shared" si="84"/>
        <v>CRISS</v>
      </c>
      <c r="D1036" s="141" t="str">
        <f t="shared" si="85"/>
        <v>Шляпа</v>
      </c>
      <c r="E1036" s="142" t="str">
        <f t="shared" si="86"/>
        <v>Шляпы</v>
      </c>
      <c r="F1036" s="133" t="s">
        <v>1263</v>
      </c>
      <c r="G1036" s="134" t="s">
        <v>925</v>
      </c>
      <c r="H1036" s="135" t="s">
        <v>431</v>
      </c>
      <c r="I1036" s="136" t="s">
        <v>3085</v>
      </c>
      <c r="J1036" s="137">
        <v>3</v>
      </c>
      <c r="K1036" s="138" t="s">
        <v>3089</v>
      </c>
      <c r="M1036" s="140">
        <v>3</v>
      </c>
    </row>
    <row r="1037" spans="1:13" x14ac:dyDescent="0.25">
      <c r="A1037" s="96" t="str">
        <f t="shared" si="82"/>
        <v>71001BH CRISS</v>
      </c>
      <c r="B1037" s="141" t="str">
        <f t="shared" si="83"/>
        <v>71001BH</v>
      </c>
      <c r="C1037" s="141" t="str">
        <f t="shared" si="84"/>
        <v>CRISS</v>
      </c>
      <c r="D1037" s="141" t="str">
        <f t="shared" si="85"/>
        <v>Шляпа</v>
      </c>
      <c r="E1037" s="142" t="str">
        <f t="shared" si="86"/>
        <v>Шляпы</v>
      </c>
      <c r="F1037" s="133" t="s">
        <v>632</v>
      </c>
      <c r="G1037" s="134" t="s">
        <v>924</v>
      </c>
      <c r="H1037" s="135" t="s">
        <v>433</v>
      </c>
      <c r="I1037" s="136" t="s">
        <v>3090</v>
      </c>
      <c r="J1037" s="137">
        <v>1</v>
      </c>
      <c r="K1037" s="138" t="s">
        <v>3090</v>
      </c>
      <c r="M1037" s="140">
        <v>1</v>
      </c>
    </row>
    <row r="1038" spans="1:13" x14ac:dyDescent="0.25">
      <c r="A1038" s="96" t="str">
        <f t="shared" si="82"/>
        <v>71001BH CRISS</v>
      </c>
      <c r="B1038" s="141" t="str">
        <f t="shared" si="83"/>
        <v>71001BH</v>
      </c>
      <c r="C1038" s="141" t="str">
        <f t="shared" si="84"/>
        <v>CRISS</v>
      </c>
      <c r="D1038" s="141" t="str">
        <f t="shared" si="85"/>
        <v>Шляпа</v>
      </c>
      <c r="E1038" s="142" t="str">
        <f t="shared" si="86"/>
        <v>Шляпы</v>
      </c>
      <c r="F1038" s="133" t="s">
        <v>545</v>
      </c>
      <c r="G1038" s="134" t="s">
        <v>924</v>
      </c>
      <c r="H1038" s="135" t="s">
        <v>434</v>
      </c>
      <c r="I1038" s="136" t="s">
        <v>3090</v>
      </c>
      <c r="J1038" s="137">
        <v>3</v>
      </c>
      <c r="K1038" s="138" t="s">
        <v>3801</v>
      </c>
      <c r="M1038" s="140">
        <v>3</v>
      </c>
    </row>
    <row r="1039" spans="1:13" x14ac:dyDescent="0.25">
      <c r="A1039" s="96" t="str">
        <f t="shared" si="82"/>
        <v>71001BH CRISS</v>
      </c>
      <c r="B1039" s="141" t="str">
        <f t="shared" si="83"/>
        <v>71001BH</v>
      </c>
      <c r="C1039" s="141" t="str">
        <f t="shared" si="84"/>
        <v>CRISS</v>
      </c>
      <c r="D1039" s="141" t="str">
        <f t="shared" si="85"/>
        <v>Шляпа</v>
      </c>
      <c r="E1039" s="142" t="str">
        <f t="shared" si="86"/>
        <v>Шляпы</v>
      </c>
      <c r="F1039" s="133" t="s">
        <v>3091</v>
      </c>
      <c r="G1039" s="134" t="s">
        <v>924</v>
      </c>
      <c r="H1039" s="135" t="s">
        <v>431</v>
      </c>
      <c r="I1039" s="136" t="s">
        <v>3090</v>
      </c>
      <c r="J1039" s="137">
        <v>1</v>
      </c>
      <c r="K1039" s="138" t="s">
        <v>3090</v>
      </c>
      <c r="M1039" s="140">
        <v>1</v>
      </c>
    </row>
    <row r="1040" spans="1:13" x14ac:dyDescent="0.25">
      <c r="A1040" s="96" t="str">
        <f t="shared" si="82"/>
        <v>71002BH BARKLEY</v>
      </c>
      <c r="B1040" s="141" t="str">
        <f t="shared" si="83"/>
        <v>71002BH</v>
      </c>
      <c r="C1040" s="141" t="str">
        <f t="shared" si="84"/>
        <v>BARKLEY</v>
      </c>
      <c r="D1040" s="141" t="str">
        <f t="shared" si="85"/>
        <v>Шляпа</v>
      </c>
      <c r="E1040" s="142" t="str">
        <f t="shared" si="86"/>
        <v>Шляпы</v>
      </c>
      <c r="F1040" s="133" t="s">
        <v>1688</v>
      </c>
      <c r="G1040" s="134" t="s">
        <v>1276</v>
      </c>
      <c r="H1040" s="135" t="s">
        <v>436</v>
      </c>
      <c r="I1040" s="136" t="s">
        <v>3093</v>
      </c>
      <c r="J1040" s="137">
        <v>1</v>
      </c>
      <c r="K1040" s="138" t="s">
        <v>3093</v>
      </c>
      <c r="M1040" s="140">
        <v>1</v>
      </c>
    </row>
    <row r="1041" spans="1:13" x14ac:dyDescent="0.25">
      <c r="A1041" s="96" t="str">
        <f t="shared" si="82"/>
        <v>71002BH BARKLEY</v>
      </c>
      <c r="B1041" s="141" t="str">
        <f t="shared" si="83"/>
        <v>71002BH</v>
      </c>
      <c r="C1041" s="141" t="str">
        <f t="shared" si="84"/>
        <v>BARKLEY</v>
      </c>
      <c r="D1041" s="141" t="str">
        <f t="shared" si="85"/>
        <v>Шляпа</v>
      </c>
      <c r="E1041" s="142" t="str">
        <f t="shared" si="86"/>
        <v>Шляпы</v>
      </c>
      <c r="F1041" s="133" t="s">
        <v>1275</v>
      </c>
      <c r="G1041" s="134" t="s">
        <v>1276</v>
      </c>
      <c r="H1041" s="135" t="s">
        <v>433</v>
      </c>
      <c r="I1041" s="136" t="s">
        <v>3094</v>
      </c>
      <c r="J1041" s="137">
        <v>1</v>
      </c>
      <c r="K1041" s="138" t="s">
        <v>3095</v>
      </c>
      <c r="M1041" s="140">
        <v>1</v>
      </c>
    </row>
    <row r="1042" spans="1:13" x14ac:dyDescent="0.25">
      <c r="A1042" s="96" t="str">
        <f t="shared" si="82"/>
        <v>71002BH BARKLEY</v>
      </c>
      <c r="B1042" s="141" t="str">
        <f t="shared" si="83"/>
        <v>71002BH</v>
      </c>
      <c r="C1042" s="141" t="str">
        <f t="shared" si="84"/>
        <v>BARKLEY</v>
      </c>
      <c r="D1042" s="141" t="str">
        <f t="shared" si="85"/>
        <v>Шляпа</v>
      </c>
      <c r="E1042" s="142" t="str">
        <f t="shared" si="86"/>
        <v>Шляпы</v>
      </c>
      <c r="F1042" s="133" t="s">
        <v>546</v>
      </c>
      <c r="G1042" s="134" t="s">
        <v>1276</v>
      </c>
      <c r="H1042" s="135" t="s">
        <v>434</v>
      </c>
      <c r="I1042" s="136" t="s">
        <v>3094</v>
      </c>
      <c r="J1042" s="137">
        <v>4</v>
      </c>
      <c r="K1042" s="138" t="s">
        <v>3096</v>
      </c>
      <c r="M1042" s="140">
        <v>4</v>
      </c>
    </row>
    <row r="1043" spans="1:13" x14ac:dyDescent="0.25">
      <c r="A1043" s="96" t="str">
        <f t="shared" si="82"/>
        <v>71002BH BARKLEY</v>
      </c>
      <c r="B1043" s="141" t="str">
        <f t="shared" si="83"/>
        <v>71002BH</v>
      </c>
      <c r="C1043" s="141" t="str">
        <f t="shared" si="84"/>
        <v>BARKLEY</v>
      </c>
      <c r="D1043" s="141" t="str">
        <f t="shared" si="85"/>
        <v>Шляпа</v>
      </c>
      <c r="E1043" s="142" t="str">
        <f t="shared" si="86"/>
        <v>Шляпы</v>
      </c>
      <c r="F1043" s="133" t="s">
        <v>1277</v>
      </c>
      <c r="G1043" s="134" t="s">
        <v>1276</v>
      </c>
      <c r="H1043" s="135" t="s">
        <v>431</v>
      </c>
      <c r="I1043" s="136" t="s">
        <v>3092</v>
      </c>
      <c r="J1043" s="137">
        <v>2</v>
      </c>
      <c r="K1043" s="138" t="s">
        <v>3103</v>
      </c>
      <c r="M1043" s="140">
        <v>2</v>
      </c>
    </row>
    <row r="1044" spans="1:13" x14ac:dyDescent="0.25">
      <c r="A1044" s="96" t="str">
        <f t="shared" si="82"/>
        <v>71002BH BARKLEY</v>
      </c>
      <c r="B1044" s="141" t="str">
        <f t="shared" si="83"/>
        <v>71002BH</v>
      </c>
      <c r="C1044" s="141" t="str">
        <f t="shared" si="84"/>
        <v>BARKLEY</v>
      </c>
      <c r="D1044" s="141" t="str">
        <f t="shared" si="85"/>
        <v>Шляпа</v>
      </c>
      <c r="E1044" s="142" t="str">
        <f t="shared" si="86"/>
        <v>Шляпы</v>
      </c>
      <c r="F1044" s="133" t="s">
        <v>547</v>
      </c>
      <c r="G1044" s="134" t="s">
        <v>548</v>
      </c>
      <c r="H1044" s="135" t="s">
        <v>434</v>
      </c>
      <c r="I1044" s="136" t="s">
        <v>3087</v>
      </c>
      <c r="J1044" s="137">
        <v>1</v>
      </c>
      <c r="K1044" s="138" t="s">
        <v>3087</v>
      </c>
      <c r="M1044" s="140">
        <v>1</v>
      </c>
    </row>
    <row r="1045" spans="1:13" x14ac:dyDescent="0.25">
      <c r="A1045" s="96" t="str">
        <f t="shared" si="82"/>
        <v>71002BH BARKLEY</v>
      </c>
      <c r="B1045" s="141" t="str">
        <f t="shared" si="83"/>
        <v>71002BH</v>
      </c>
      <c r="C1045" s="141" t="str">
        <f t="shared" si="84"/>
        <v>BARKLEY</v>
      </c>
      <c r="D1045" s="141" t="str">
        <f t="shared" si="85"/>
        <v>Шляпа</v>
      </c>
      <c r="E1045" s="142" t="str">
        <f t="shared" si="86"/>
        <v>Шляпы</v>
      </c>
      <c r="F1045" s="133" t="s">
        <v>1689</v>
      </c>
      <c r="G1045" s="134" t="s">
        <v>550</v>
      </c>
      <c r="H1045" s="135" t="s">
        <v>436</v>
      </c>
      <c r="I1045" s="136" t="s">
        <v>3098</v>
      </c>
      <c r="J1045" s="137">
        <v>3</v>
      </c>
      <c r="K1045" s="138" t="s">
        <v>3099</v>
      </c>
      <c r="M1045" s="140">
        <v>3</v>
      </c>
    </row>
    <row r="1046" spans="1:13" x14ac:dyDescent="0.25">
      <c r="A1046" s="96" t="str">
        <f t="shared" si="82"/>
        <v>71002BH BARKLEY</v>
      </c>
      <c r="B1046" s="141" t="str">
        <f t="shared" si="83"/>
        <v>71002BH</v>
      </c>
      <c r="C1046" s="141" t="str">
        <f t="shared" si="84"/>
        <v>BARKLEY</v>
      </c>
      <c r="D1046" s="141" t="str">
        <f t="shared" si="85"/>
        <v>Шляпа</v>
      </c>
      <c r="E1046" s="142" t="str">
        <f t="shared" si="86"/>
        <v>Шляпы</v>
      </c>
      <c r="F1046" s="133" t="s">
        <v>1278</v>
      </c>
      <c r="G1046" s="134" t="s">
        <v>550</v>
      </c>
      <c r="H1046" s="135" t="s">
        <v>433</v>
      </c>
      <c r="I1046" s="136" t="s">
        <v>3100</v>
      </c>
      <c r="J1046" s="137">
        <v>2</v>
      </c>
      <c r="K1046" s="138" t="s">
        <v>3101</v>
      </c>
      <c r="M1046" s="140">
        <v>2</v>
      </c>
    </row>
    <row r="1047" spans="1:13" x14ac:dyDescent="0.25">
      <c r="A1047" s="96" t="str">
        <f t="shared" si="82"/>
        <v>71002BH BARKLEY</v>
      </c>
      <c r="B1047" s="141" t="str">
        <f t="shared" si="83"/>
        <v>71002BH</v>
      </c>
      <c r="C1047" s="141" t="str">
        <f t="shared" si="84"/>
        <v>BARKLEY</v>
      </c>
      <c r="D1047" s="141" t="str">
        <f t="shared" si="85"/>
        <v>Шляпа</v>
      </c>
      <c r="E1047" s="142" t="str">
        <f t="shared" si="86"/>
        <v>Шляпы</v>
      </c>
      <c r="F1047" s="133" t="s">
        <v>549</v>
      </c>
      <c r="G1047" s="134" t="s">
        <v>550</v>
      </c>
      <c r="H1047" s="135" t="s">
        <v>434</v>
      </c>
      <c r="I1047" s="136" t="s">
        <v>3092</v>
      </c>
      <c r="J1047" s="137">
        <v>4</v>
      </c>
      <c r="K1047" s="138" t="s">
        <v>3102</v>
      </c>
      <c r="M1047" s="140">
        <v>4</v>
      </c>
    </row>
    <row r="1048" spans="1:13" x14ac:dyDescent="0.25">
      <c r="A1048" s="96" t="str">
        <f t="shared" si="82"/>
        <v>71002BH BARKLEY</v>
      </c>
      <c r="B1048" s="141" t="str">
        <f t="shared" si="83"/>
        <v>71002BH</v>
      </c>
      <c r="C1048" s="141" t="str">
        <f t="shared" si="84"/>
        <v>BARKLEY</v>
      </c>
      <c r="D1048" s="141" t="str">
        <f t="shared" si="85"/>
        <v>Шляпа</v>
      </c>
      <c r="E1048" s="142" t="str">
        <f t="shared" si="86"/>
        <v>Шляпы</v>
      </c>
      <c r="F1048" s="133" t="s">
        <v>633</v>
      </c>
      <c r="G1048" s="134" t="s">
        <v>550</v>
      </c>
      <c r="H1048" s="135" t="s">
        <v>431</v>
      </c>
      <c r="I1048" s="136" t="s">
        <v>3092</v>
      </c>
      <c r="J1048" s="137">
        <v>3</v>
      </c>
      <c r="K1048" s="138" t="s">
        <v>3097</v>
      </c>
      <c r="M1048" s="140">
        <v>3</v>
      </c>
    </row>
    <row r="1049" spans="1:13" x14ac:dyDescent="0.25">
      <c r="A1049" s="96" t="str">
        <f t="shared" si="82"/>
        <v>71614BH LANTH</v>
      </c>
      <c r="B1049" s="141" t="str">
        <f t="shared" si="83"/>
        <v>71614BH</v>
      </c>
      <c r="C1049" s="141" t="str">
        <f t="shared" si="84"/>
        <v>LANTH</v>
      </c>
      <c r="D1049" s="141" t="str">
        <f t="shared" si="85"/>
        <v>Шляпа</v>
      </c>
      <c r="E1049" s="142" t="str">
        <f t="shared" si="86"/>
        <v>Шляпы</v>
      </c>
      <c r="F1049" s="133" t="s">
        <v>1693</v>
      </c>
      <c r="G1049" s="134" t="s">
        <v>1694</v>
      </c>
      <c r="H1049" s="135" t="s">
        <v>436</v>
      </c>
      <c r="I1049" s="136" t="s">
        <v>3104</v>
      </c>
      <c r="J1049" s="137">
        <v>1</v>
      </c>
      <c r="K1049" s="138" t="s">
        <v>3105</v>
      </c>
      <c r="M1049" s="140">
        <v>1</v>
      </c>
    </row>
    <row r="1050" spans="1:13" x14ac:dyDescent="0.25">
      <c r="A1050" s="96" t="str">
        <f t="shared" si="82"/>
        <v>71614BH LANTH</v>
      </c>
      <c r="B1050" s="141" t="str">
        <f t="shared" si="83"/>
        <v>71614BH</v>
      </c>
      <c r="C1050" s="141" t="str">
        <f t="shared" si="84"/>
        <v>LANTH</v>
      </c>
      <c r="D1050" s="141" t="str">
        <f t="shared" si="85"/>
        <v>Шляпа</v>
      </c>
      <c r="E1050" s="142" t="str">
        <f t="shared" si="86"/>
        <v>Шляпы</v>
      </c>
      <c r="F1050" s="133" t="s">
        <v>1695</v>
      </c>
      <c r="G1050" s="134" t="s">
        <v>1694</v>
      </c>
      <c r="H1050" s="135" t="s">
        <v>433</v>
      </c>
      <c r="I1050" s="136" t="s">
        <v>3104</v>
      </c>
      <c r="J1050" s="137">
        <v>1</v>
      </c>
      <c r="K1050" s="138" t="s">
        <v>3105</v>
      </c>
      <c r="M1050" s="140">
        <v>1</v>
      </c>
    </row>
    <row r="1051" spans="1:13" x14ac:dyDescent="0.25">
      <c r="A1051" s="96" t="str">
        <f t="shared" si="82"/>
        <v>71614BH LANTH</v>
      </c>
      <c r="B1051" s="141" t="str">
        <f t="shared" si="83"/>
        <v>71614BH</v>
      </c>
      <c r="C1051" s="141" t="str">
        <f t="shared" si="84"/>
        <v>LANTH</v>
      </c>
      <c r="D1051" s="141" t="str">
        <f t="shared" si="85"/>
        <v>Шляпа</v>
      </c>
      <c r="E1051" s="142" t="str">
        <f t="shared" si="86"/>
        <v>Шляпы</v>
      </c>
      <c r="F1051" s="133" t="s">
        <v>1696</v>
      </c>
      <c r="G1051" s="134" t="s">
        <v>1694</v>
      </c>
      <c r="H1051" s="135" t="s">
        <v>434</v>
      </c>
      <c r="I1051" s="136" t="s">
        <v>3104</v>
      </c>
      <c r="J1051" s="137">
        <v>3</v>
      </c>
      <c r="K1051" s="138" t="s">
        <v>3107</v>
      </c>
      <c r="M1051" s="140">
        <v>3</v>
      </c>
    </row>
    <row r="1052" spans="1:13" x14ac:dyDescent="0.25">
      <c r="A1052" s="96" t="str">
        <f t="shared" si="82"/>
        <v>71614BH LANTH</v>
      </c>
      <c r="B1052" s="141" t="str">
        <f t="shared" si="83"/>
        <v>71614BH</v>
      </c>
      <c r="C1052" s="141" t="str">
        <f t="shared" si="84"/>
        <v>LANTH</v>
      </c>
      <c r="D1052" s="141" t="str">
        <f t="shared" si="85"/>
        <v>Шляпа</v>
      </c>
      <c r="E1052" s="142" t="str">
        <f t="shared" si="86"/>
        <v>Шляпы</v>
      </c>
      <c r="F1052" s="133" t="s">
        <v>3108</v>
      </c>
      <c r="G1052" s="134" t="s">
        <v>3109</v>
      </c>
      <c r="H1052" s="135" t="s">
        <v>431</v>
      </c>
      <c r="I1052" s="136" t="s">
        <v>3110</v>
      </c>
      <c r="J1052" s="137">
        <v>1</v>
      </c>
      <c r="K1052" s="138" t="s">
        <v>3110</v>
      </c>
      <c r="M1052" s="140">
        <v>1</v>
      </c>
    </row>
    <row r="1053" spans="1:13" x14ac:dyDescent="0.25">
      <c r="A1053" s="96" t="str">
        <f t="shared" si="82"/>
        <v>71614BH LANTH</v>
      </c>
      <c r="B1053" s="141" t="str">
        <f t="shared" si="83"/>
        <v>71614BH</v>
      </c>
      <c r="C1053" s="141" t="str">
        <f t="shared" si="84"/>
        <v>LANTH</v>
      </c>
      <c r="D1053" s="141" t="str">
        <f t="shared" si="85"/>
        <v>Шляпа</v>
      </c>
      <c r="E1053" s="142" t="str">
        <f t="shared" si="86"/>
        <v>Шляпы</v>
      </c>
      <c r="F1053" s="133" t="s">
        <v>1690</v>
      </c>
      <c r="G1053" s="134" t="s">
        <v>1280</v>
      </c>
      <c r="H1053" s="135" t="s">
        <v>433</v>
      </c>
      <c r="I1053" s="136" t="s">
        <v>3104</v>
      </c>
      <c r="J1053" s="137">
        <v>1</v>
      </c>
      <c r="K1053" s="138" t="s">
        <v>3105</v>
      </c>
      <c r="M1053" s="140">
        <v>1</v>
      </c>
    </row>
    <row r="1054" spans="1:13" x14ac:dyDescent="0.25">
      <c r="A1054" s="96" t="str">
        <f t="shared" si="82"/>
        <v>71614BH LANTH</v>
      </c>
      <c r="B1054" s="141" t="str">
        <f t="shared" si="83"/>
        <v>71614BH</v>
      </c>
      <c r="C1054" s="141" t="str">
        <f t="shared" si="84"/>
        <v>LANTH</v>
      </c>
      <c r="D1054" s="141" t="str">
        <f t="shared" si="85"/>
        <v>Шляпа</v>
      </c>
      <c r="E1054" s="142" t="str">
        <f t="shared" si="86"/>
        <v>Шляпы</v>
      </c>
      <c r="F1054" s="133" t="s">
        <v>1279</v>
      </c>
      <c r="G1054" s="134" t="s">
        <v>1280</v>
      </c>
      <c r="H1054" s="135" t="s">
        <v>434</v>
      </c>
      <c r="I1054" s="136" t="s">
        <v>3104</v>
      </c>
      <c r="J1054" s="137">
        <v>2</v>
      </c>
      <c r="K1054" s="138" t="s">
        <v>3106</v>
      </c>
      <c r="M1054" s="140">
        <v>2</v>
      </c>
    </row>
    <row r="1055" spans="1:13" x14ac:dyDescent="0.25">
      <c r="A1055" s="96" t="str">
        <f t="shared" si="82"/>
        <v>71614BH LANTH</v>
      </c>
      <c r="B1055" s="141" t="str">
        <f t="shared" si="83"/>
        <v>71614BH</v>
      </c>
      <c r="C1055" s="141" t="str">
        <f t="shared" si="84"/>
        <v>LANTH</v>
      </c>
      <c r="D1055" s="141" t="str">
        <f t="shared" si="85"/>
        <v>Шляпа</v>
      </c>
      <c r="E1055" s="142" t="str">
        <f t="shared" si="86"/>
        <v>Шляпы</v>
      </c>
      <c r="F1055" s="133" t="s">
        <v>1691</v>
      </c>
      <c r="G1055" s="134" t="s">
        <v>552</v>
      </c>
      <c r="H1055" s="135" t="s">
        <v>436</v>
      </c>
      <c r="I1055" s="136" t="s">
        <v>3104</v>
      </c>
      <c r="J1055" s="137">
        <v>2</v>
      </c>
      <c r="K1055" s="138" t="s">
        <v>3106</v>
      </c>
      <c r="M1055" s="140">
        <v>2</v>
      </c>
    </row>
    <row r="1056" spans="1:13" x14ac:dyDescent="0.25">
      <c r="A1056" s="96" t="str">
        <f t="shared" si="82"/>
        <v>71614BH LANTH</v>
      </c>
      <c r="B1056" s="141" t="str">
        <f t="shared" si="83"/>
        <v>71614BH</v>
      </c>
      <c r="C1056" s="141" t="str">
        <f t="shared" si="84"/>
        <v>LANTH</v>
      </c>
      <c r="D1056" s="141" t="str">
        <f t="shared" si="85"/>
        <v>Шляпа</v>
      </c>
      <c r="E1056" s="142" t="str">
        <f t="shared" si="86"/>
        <v>Шляпы</v>
      </c>
      <c r="F1056" s="133" t="s">
        <v>1692</v>
      </c>
      <c r="G1056" s="134" t="s">
        <v>552</v>
      </c>
      <c r="H1056" s="135" t="s">
        <v>433</v>
      </c>
      <c r="I1056" s="136" t="s">
        <v>3104</v>
      </c>
      <c r="J1056" s="137">
        <v>1</v>
      </c>
      <c r="K1056" s="138" t="s">
        <v>3105</v>
      </c>
      <c r="M1056" s="140">
        <v>1</v>
      </c>
    </row>
    <row r="1057" spans="1:13" x14ac:dyDescent="0.25">
      <c r="A1057" s="96" t="str">
        <f t="shared" si="82"/>
        <v>71614BH LANTH</v>
      </c>
      <c r="B1057" s="141" t="str">
        <f t="shared" si="83"/>
        <v>71614BH</v>
      </c>
      <c r="C1057" s="141" t="str">
        <f t="shared" si="84"/>
        <v>LANTH</v>
      </c>
      <c r="D1057" s="141" t="str">
        <f t="shared" si="85"/>
        <v>Шляпа</v>
      </c>
      <c r="E1057" s="142" t="str">
        <f t="shared" si="86"/>
        <v>Шляпы</v>
      </c>
      <c r="F1057" s="133" t="s">
        <v>551</v>
      </c>
      <c r="G1057" s="134" t="s">
        <v>552</v>
      </c>
      <c r="H1057" s="135" t="s">
        <v>434</v>
      </c>
      <c r="I1057" s="136" t="s">
        <v>3104</v>
      </c>
      <c r="J1057" s="137">
        <v>3</v>
      </c>
      <c r="K1057" s="138" t="s">
        <v>3107</v>
      </c>
      <c r="M1057" s="140">
        <v>3</v>
      </c>
    </row>
    <row r="1058" spans="1:13" x14ac:dyDescent="0.25">
      <c r="A1058" s="96" t="str">
        <f t="shared" si="82"/>
        <v>71614BH LANTH</v>
      </c>
      <c r="B1058" s="141" t="str">
        <f t="shared" si="83"/>
        <v>71614BH</v>
      </c>
      <c r="C1058" s="141" t="str">
        <f t="shared" si="84"/>
        <v>LANTH</v>
      </c>
      <c r="D1058" s="141" t="str">
        <f t="shared" si="85"/>
        <v>Шляпа</v>
      </c>
      <c r="E1058" s="142" t="str">
        <f t="shared" si="86"/>
        <v>Шляпы</v>
      </c>
      <c r="F1058" s="133" t="s">
        <v>634</v>
      </c>
      <c r="G1058" s="134" t="s">
        <v>552</v>
      </c>
      <c r="H1058" s="135" t="s">
        <v>431</v>
      </c>
      <c r="I1058" s="136" t="s">
        <v>2632</v>
      </c>
      <c r="J1058" s="137">
        <v>3</v>
      </c>
      <c r="K1058" s="138" t="s">
        <v>3802</v>
      </c>
      <c r="M1058" s="140">
        <v>3</v>
      </c>
    </row>
    <row r="1059" spans="1:13" x14ac:dyDescent="0.25">
      <c r="A1059" s="96" t="str">
        <f t="shared" si="82"/>
        <v>71615BH BUSKEN</v>
      </c>
      <c r="B1059" s="141" t="str">
        <f t="shared" si="83"/>
        <v>71615BH</v>
      </c>
      <c r="C1059" s="141" t="str">
        <f t="shared" si="84"/>
        <v>BUSKEN</v>
      </c>
      <c r="D1059" s="141" t="str">
        <f t="shared" si="85"/>
        <v>Шляпа</v>
      </c>
      <c r="E1059" s="142" t="str">
        <f t="shared" si="86"/>
        <v>Шляпы</v>
      </c>
      <c r="F1059" s="133" t="s">
        <v>1440</v>
      </c>
      <c r="G1059" s="134" t="s">
        <v>1439</v>
      </c>
      <c r="H1059" s="135" t="s">
        <v>434</v>
      </c>
      <c r="I1059" s="136" t="s">
        <v>3112</v>
      </c>
      <c r="J1059" s="137">
        <v>2</v>
      </c>
      <c r="K1059" s="138" t="s">
        <v>3803</v>
      </c>
      <c r="M1059" s="140">
        <v>2</v>
      </c>
    </row>
    <row r="1060" spans="1:13" x14ac:dyDescent="0.25">
      <c r="A1060" s="96" t="str">
        <f t="shared" si="82"/>
        <v>71615BH BUSKEN</v>
      </c>
      <c r="B1060" s="141" t="str">
        <f t="shared" si="83"/>
        <v>71615BH</v>
      </c>
      <c r="C1060" s="141" t="str">
        <f t="shared" si="84"/>
        <v>BUSKEN</v>
      </c>
      <c r="D1060" s="141" t="str">
        <f t="shared" si="85"/>
        <v>Шляпа</v>
      </c>
      <c r="E1060" s="142" t="str">
        <f t="shared" si="86"/>
        <v>Шляпы</v>
      </c>
      <c r="F1060" s="133" t="s">
        <v>1441</v>
      </c>
      <c r="G1060" s="134" t="s">
        <v>1439</v>
      </c>
      <c r="H1060" s="135" t="s">
        <v>431</v>
      </c>
      <c r="I1060" s="136" t="s">
        <v>3111</v>
      </c>
      <c r="J1060" s="137">
        <v>1</v>
      </c>
      <c r="K1060" s="138" t="s">
        <v>3111</v>
      </c>
      <c r="M1060" s="140">
        <v>1</v>
      </c>
    </row>
    <row r="1061" spans="1:13" x14ac:dyDescent="0.25">
      <c r="A1061" s="96" t="str">
        <f t="shared" si="82"/>
        <v>81650 LEM</v>
      </c>
      <c r="B1061" s="141">
        <f t="shared" si="83"/>
        <v>81650</v>
      </c>
      <c r="C1061" s="141" t="str">
        <f t="shared" si="84"/>
        <v>LEM</v>
      </c>
      <c r="D1061" s="141" t="str">
        <f t="shared" si="85"/>
        <v>Шляпа</v>
      </c>
      <c r="E1061" s="142" t="str">
        <f t="shared" si="86"/>
        <v>Шляпы</v>
      </c>
      <c r="F1061" s="133" t="s">
        <v>3804</v>
      </c>
      <c r="G1061" s="134" t="s">
        <v>1619</v>
      </c>
      <c r="H1061" s="135" t="s">
        <v>436</v>
      </c>
      <c r="I1061" s="136" t="s">
        <v>3805</v>
      </c>
      <c r="J1061" s="137">
        <v>1</v>
      </c>
      <c r="K1061" s="138" t="s">
        <v>3805</v>
      </c>
      <c r="M1061" s="140">
        <v>1</v>
      </c>
    </row>
    <row r="1062" spans="1:13" x14ac:dyDescent="0.25">
      <c r="A1062" s="96" t="str">
        <f t="shared" si="82"/>
        <v>81650 LEM</v>
      </c>
      <c r="B1062" s="141">
        <f t="shared" si="83"/>
        <v>81650</v>
      </c>
      <c r="C1062" s="141" t="str">
        <f t="shared" si="84"/>
        <v>LEM</v>
      </c>
      <c r="D1062" s="141" t="str">
        <f t="shared" si="85"/>
        <v>Шляпа</v>
      </c>
      <c r="E1062" s="142" t="str">
        <f t="shared" si="86"/>
        <v>Шляпы</v>
      </c>
      <c r="F1062" s="133" t="s">
        <v>1618</v>
      </c>
      <c r="G1062" s="134" t="s">
        <v>1619</v>
      </c>
      <c r="H1062" s="135" t="s">
        <v>433</v>
      </c>
      <c r="I1062" s="136" t="s">
        <v>3805</v>
      </c>
      <c r="J1062" s="137">
        <v>5</v>
      </c>
      <c r="K1062" s="138" t="s">
        <v>3806</v>
      </c>
      <c r="M1062" s="140">
        <v>5</v>
      </c>
    </row>
    <row r="1063" spans="1:13" x14ac:dyDescent="0.25">
      <c r="A1063" s="96" t="str">
        <f t="shared" si="82"/>
        <v>81650 LEM</v>
      </c>
      <c r="B1063" s="141">
        <f t="shared" si="83"/>
        <v>81650</v>
      </c>
      <c r="C1063" s="141" t="str">
        <f t="shared" si="84"/>
        <v>LEM</v>
      </c>
      <c r="D1063" s="141" t="str">
        <f t="shared" si="85"/>
        <v>Шляпа</v>
      </c>
      <c r="E1063" s="142" t="str">
        <f t="shared" si="86"/>
        <v>Шляпы</v>
      </c>
      <c r="F1063" s="133" t="s">
        <v>3114</v>
      </c>
      <c r="G1063" s="134" t="s">
        <v>1619</v>
      </c>
      <c r="H1063" s="135" t="s">
        <v>434</v>
      </c>
      <c r="I1063" s="136" t="s">
        <v>3805</v>
      </c>
      <c r="J1063" s="137">
        <v>9</v>
      </c>
      <c r="K1063" s="138" t="s">
        <v>3807</v>
      </c>
      <c r="M1063" s="140">
        <v>9</v>
      </c>
    </row>
    <row r="1064" spans="1:13" x14ac:dyDescent="0.25">
      <c r="A1064" s="96" t="str">
        <f t="shared" si="82"/>
        <v>81650 LEM</v>
      </c>
      <c r="B1064" s="141">
        <f t="shared" si="83"/>
        <v>81650</v>
      </c>
      <c r="C1064" s="141" t="str">
        <f t="shared" si="84"/>
        <v>LEM</v>
      </c>
      <c r="D1064" s="141" t="str">
        <f t="shared" si="85"/>
        <v>Шляпа</v>
      </c>
      <c r="E1064" s="142" t="str">
        <f t="shared" si="86"/>
        <v>Шляпы</v>
      </c>
      <c r="F1064" s="133" t="s">
        <v>1620</v>
      </c>
      <c r="G1064" s="134" t="s">
        <v>1619</v>
      </c>
      <c r="H1064" s="135" t="s">
        <v>431</v>
      </c>
      <c r="I1064" s="136" t="s">
        <v>3805</v>
      </c>
      <c r="J1064" s="137">
        <v>8</v>
      </c>
      <c r="K1064" s="138" t="s">
        <v>3808</v>
      </c>
      <c r="M1064" s="140">
        <v>8</v>
      </c>
    </row>
    <row r="1065" spans="1:13" x14ac:dyDescent="0.25">
      <c r="A1065" s="96" t="str">
        <f t="shared" si="82"/>
        <v>81650 LEM</v>
      </c>
      <c r="B1065" s="141">
        <f t="shared" si="83"/>
        <v>81650</v>
      </c>
      <c r="C1065" s="141" t="str">
        <f t="shared" si="84"/>
        <v>LEM</v>
      </c>
      <c r="D1065" s="141" t="str">
        <f t="shared" si="85"/>
        <v>Шляпа</v>
      </c>
      <c r="E1065" s="142" t="str">
        <f t="shared" si="86"/>
        <v>Шляпы</v>
      </c>
      <c r="F1065" s="133" t="s">
        <v>3809</v>
      </c>
      <c r="G1065" s="134" t="s">
        <v>1619</v>
      </c>
      <c r="H1065" s="135" t="s">
        <v>432</v>
      </c>
      <c r="I1065" s="136" t="s">
        <v>3805</v>
      </c>
      <c r="J1065" s="137">
        <v>2</v>
      </c>
      <c r="K1065" s="138" t="s">
        <v>3810</v>
      </c>
      <c r="M1065" s="140">
        <v>2</v>
      </c>
    </row>
    <row r="1066" spans="1:13" x14ac:dyDescent="0.25">
      <c r="A1066" s="96" t="str">
        <f t="shared" si="82"/>
        <v>81650 LEM</v>
      </c>
      <c r="B1066" s="141">
        <f t="shared" si="83"/>
        <v>81650</v>
      </c>
      <c r="C1066" s="141" t="str">
        <f t="shared" si="84"/>
        <v>LEM</v>
      </c>
      <c r="D1066" s="141" t="str">
        <f t="shared" si="85"/>
        <v>Шляпа</v>
      </c>
      <c r="E1066" s="142" t="str">
        <f t="shared" si="86"/>
        <v>Шляпы</v>
      </c>
      <c r="F1066" s="133" t="s">
        <v>3811</v>
      </c>
      <c r="G1066" s="134" t="s">
        <v>3812</v>
      </c>
      <c r="H1066" s="135" t="s">
        <v>434</v>
      </c>
      <c r="I1066" s="136" t="s">
        <v>3113</v>
      </c>
      <c r="J1066" s="137">
        <v>1</v>
      </c>
      <c r="K1066" s="138" t="s">
        <v>3113</v>
      </c>
      <c r="M1066" s="140">
        <v>1</v>
      </c>
    </row>
    <row r="1067" spans="1:13" x14ac:dyDescent="0.25">
      <c r="A1067" s="96" t="str">
        <f t="shared" si="82"/>
        <v>81650 LEM</v>
      </c>
      <c r="B1067" s="141">
        <f t="shared" si="83"/>
        <v>81650</v>
      </c>
      <c r="C1067" s="141" t="str">
        <f t="shared" si="84"/>
        <v>LEM</v>
      </c>
      <c r="D1067" s="141" t="str">
        <f t="shared" si="85"/>
        <v>Шляпа</v>
      </c>
      <c r="E1067" s="142" t="str">
        <f t="shared" si="86"/>
        <v>Шляпы</v>
      </c>
      <c r="F1067" s="133" t="s">
        <v>3813</v>
      </c>
      <c r="G1067" s="134" t="s">
        <v>635</v>
      </c>
      <c r="H1067" s="135" t="s">
        <v>436</v>
      </c>
      <c r="I1067" s="136" t="s">
        <v>3805</v>
      </c>
      <c r="J1067" s="137">
        <v>2</v>
      </c>
      <c r="K1067" s="138" t="s">
        <v>3810</v>
      </c>
      <c r="M1067" s="140">
        <v>2</v>
      </c>
    </row>
    <row r="1068" spans="1:13" x14ac:dyDescent="0.25">
      <c r="A1068" s="96" t="str">
        <f t="shared" si="82"/>
        <v>81650 LEM</v>
      </c>
      <c r="B1068" s="141">
        <f t="shared" si="83"/>
        <v>81650</v>
      </c>
      <c r="C1068" s="141" t="str">
        <f t="shared" si="84"/>
        <v>LEM</v>
      </c>
      <c r="D1068" s="141" t="str">
        <f t="shared" si="85"/>
        <v>Шляпа</v>
      </c>
      <c r="E1068" s="142" t="str">
        <f t="shared" si="86"/>
        <v>Шляпы</v>
      </c>
      <c r="F1068" s="133" t="s">
        <v>3814</v>
      </c>
      <c r="G1068" s="134" t="s">
        <v>635</v>
      </c>
      <c r="H1068" s="135" t="s">
        <v>433</v>
      </c>
      <c r="I1068" s="136" t="s">
        <v>3805</v>
      </c>
      <c r="J1068" s="137">
        <v>6</v>
      </c>
      <c r="K1068" s="138" t="s">
        <v>3815</v>
      </c>
      <c r="M1068" s="140">
        <v>6</v>
      </c>
    </row>
    <row r="1069" spans="1:13" x14ac:dyDescent="0.25">
      <c r="A1069" s="96" t="str">
        <f t="shared" si="82"/>
        <v>81650 LEM</v>
      </c>
      <c r="B1069" s="141">
        <f t="shared" si="83"/>
        <v>81650</v>
      </c>
      <c r="C1069" s="141" t="str">
        <f t="shared" si="84"/>
        <v>LEM</v>
      </c>
      <c r="D1069" s="141" t="str">
        <f t="shared" si="85"/>
        <v>Шляпа</v>
      </c>
      <c r="E1069" s="142" t="str">
        <f t="shared" si="86"/>
        <v>Шляпы</v>
      </c>
      <c r="F1069" s="133" t="s">
        <v>1621</v>
      </c>
      <c r="G1069" s="134" t="s">
        <v>635</v>
      </c>
      <c r="H1069" s="135" t="s">
        <v>434</v>
      </c>
      <c r="I1069" s="136" t="s">
        <v>3805</v>
      </c>
      <c r="J1069" s="137">
        <v>7</v>
      </c>
      <c r="K1069" s="138" t="s">
        <v>3816</v>
      </c>
      <c r="M1069" s="140">
        <v>7</v>
      </c>
    </row>
    <row r="1070" spans="1:13" x14ac:dyDescent="0.25">
      <c r="A1070" s="96" t="str">
        <f t="shared" si="82"/>
        <v>81650 LEM</v>
      </c>
      <c r="B1070" s="141">
        <f t="shared" si="83"/>
        <v>81650</v>
      </c>
      <c r="C1070" s="141" t="str">
        <f t="shared" si="84"/>
        <v>LEM</v>
      </c>
      <c r="D1070" s="141" t="str">
        <f t="shared" si="85"/>
        <v>Шляпа</v>
      </c>
      <c r="E1070" s="142" t="str">
        <f t="shared" si="86"/>
        <v>Шляпы</v>
      </c>
      <c r="F1070" s="133" t="s">
        <v>1622</v>
      </c>
      <c r="G1070" s="134" t="s">
        <v>635</v>
      </c>
      <c r="H1070" s="135" t="s">
        <v>431</v>
      </c>
      <c r="I1070" s="136" t="s">
        <v>3805</v>
      </c>
      <c r="J1070" s="137">
        <v>5</v>
      </c>
      <c r="K1070" s="138" t="s">
        <v>3806</v>
      </c>
      <c r="M1070" s="140">
        <v>5</v>
      </c>
    </row>
    <row r="1071" spans="1:13" x14ac:dyDescent="0.25">
      <c r="A1071" s="96" t="str">
        <f t="shared" si="82"/>
        <v>81650 LEM</v>
      </c>
      <c r="B1071" s="141">
        <f t="shared" si="83"/>
        <v>81650</v>
      </c>
      <c r="C1071" s="141" t="str">
        <f t="shared" si="84"/>
        <v>LEM</v>
      </c>
      <c r="D1071" s="141" t="str">
        <f t="shared" si="85"/>
        <v>Шляпа</v>
      </c>
      <c r="E1071" s="142" t="str">
        <f t="shared" si="86"/>
        <v>Шляпы</v>
      </c>
      <c r="F1071" s="133" t="s">
        <v>3817</v>
      </c>
      <c r="G1071" s="134" t="s">
        <v>635</v>
      </c>
      <c r="H1071" s="135" t="s">
        <v>432</v>
      </c>
      <c r="I1071" s="136" t="s">
        <v>3805</v>
      </c>
      <c r="J1071" s="137">
        <v>2</v>
      </c>
      <c r="K1071" s="138" t="s">
        <v>3810</v>
      </c>
      <c r="M1071" s="140">
        <v>2</v>
      </c>
    </row>
    <row r="1072" spans="1:13" x14ac:dyDescent="0.25">
      <c r="A1072" s="96" t="str">
        <f t="shared" si="82"/>
        <v>81650 LEM</v>
      </c>
      <c r="B1072" s="141">
        <f t="shared" si="83"/>
        <v>81650</v>
      </c>
      <c r="C1072" s="141" t="str">
        <f t="shared" si="84"/>
        <v>LEM</v>
      </c>
      <c r="D1072" s="141" t="str">
        <f t="shared" si="85"/>
        <v>Шляпа</v>
      </c>
      <c r="E1072" s="142" t="str">
        <f t="shared" si="86"/>
        <v>Шляпы</v>
      </c>
      <c r="F1072" s="133" t="s">
        <v>3818</v>
      </c>
      <c r="G1072" s="134" t="s">
        <v>1616</v>
      </c>
      <c r="H1072" s="135" t="s">
        <v>433</v>
      </c>
      <c r="I1072" s="136" t="s">
        <v>3805</v>
      </c>
      <c r="J1072" s="137">
        <v>3</v>
      </c>
      <c r="K1072" s="138" t="s">
        <v>3819</v>
      </c>
      <c r="M1072" s="140">
        <v>3</v>
      </c>
    </row>
    <row r="1073" spans="1:13" x14ac:dyDescent="0.25">
      <c r="A1073" s="96" t="str">
        <f t="shared" si="82"/>
        <v>81650 LEM</v>
      </c>
      <c r="B1073" s="141">
        <f t="shared" si="83"/>
        <v>81650</v>
      </c>
      <c r="C1073" s="141" t="str">
        <f t="shared" si="84"/>
        <v>LEM</v>
      </c>
      <c r="D1073" s="141" t="str">
        <f t="shared" si="85"/>
        <v>Шляпа</v>
      </c>
      <c r="E1073" s="142" t="str">
        <f t="shared" si="86"/>
        <v>Шляпы</v>
      </c>
      <c r="F1073" s="133" t="s">
        <v>1617</v>
      </c>
      <c r="G1073" s="134" t="s">
        <v>1616</v>
      </c>
      <c r="H1073" s="135" t="s">
        <v>434</v>
      </c>
      <c r="I1073" s="136" t="s">
        <v>3805</v>
      </c>
      <c r="J1073" s="137">
        <v>5</v>
      </c>
      <c r="K1073" s="138" t="s">
        <v>3806</v>
      </c>
      <c r="M1073" s="140">
        <v>5</v>
      </c>
    </row>
    <row r="1074" spans="1:13" x14ac:dyDescent="0.25">
      <c r="A1074" s="96" t="str">
        <f t="shared" si="82"/>
        <v>81650 LEM</v>
      </c>
      <c r="B1074" s="141">
        <f t="shared" si="83"/>
        <v>81650</v>
      </c>
      <c r="C1074" s="141" t="str">
        <f t="shared" si="84"/>
        <v>LEM</v>
      </c>
      <c r="D1074" s="141" t="str">
        <f t="shared" si="85"/>
        <v>Шляпа</v>
      </c>
      <c r="E1074" s="142" t="str">
        <f t="shared" si="86"/>
        <v>Шляпы</v>
      </c>
      <c r="F1074" s="133" t="s">
        <v>3820</v>
      </c>
      <c r="G1074" s="134" t="s">
        <v>1616</v>
      </c>
      <c r="H1074" s="135" t="s">
        <v>431</v>
      </c>
      <c r="I1074" s="136" t="s">
        <v>3805</v>
      </c>
      <c r="J1074" s="137">
        <v>3</v>
      </c>
      <c r="K1074" s="138" t="s">
        <v>3819</v>
      </c>
      <c r="M1074" s="140">
        <v>3</v>
      </c>
    </row>
    <row r="1075" spans="1:13" x14ac:dyDescent="0.25">
      <c r="A1075" s="96" t="str">
        <f t="shared" si="82"/>
        <v>81650 LEM</v>
      </c>
      <c r="B1075" s="141">
        <f t="shared" si="83"/>
        <v>81650</v>
      </c>
      <c r="C1075" s="141" t="str">
        <f t="shared" si="84"/>
        <v>LEM</v>
      </c>
      <c r="D1075" s="141" t="str">
        <f t="shared" si="85"/>
        <v>Шляпа</v>
      </c>
      <c r="E1075" s="142" t="str">
        <f t="shared" si="86"/>
        <v>Шляпы</v>
      </c>
      <c r="F1075" s="133" t="s">
        <v>3821</v>
      </c>
      <c r="G1075" s="134" t="s">
        <v>3822</v>
      </c>
      <c r="H1075" s="135" t="s">
        <v>433</v>
      </c>
      <c r="I1075" s="136" t="s">
        <v>3805</v>
      </c>
      <c r="J1075" s="137">
        <v>4</v>
      </c>
      <c r="K1075" s="138" t="s">
        <v>3823</v>
      </c>
      <c r="M1075" s="140">
        <v>4</v>
      </c>
    </row>
    <row r="1076" spans="1:13" x14ac:dyDescent="0.25">
      <c r="A1076" s="96" t="str">
        <f t="shared" si="82"/>
        <v>81650 LEM</v>
      </c>
      <c r="B1076" s="141">
        <f t="shared" si="83"/>
        <v>81650</v>
      </c>
      <c r="C1076" s="141" t="str">
        <f t="shared" si="84"/>
        <v>LEM</v>
      </c>
      <c r="D1076" s="141" t="str">
        <f t="shared" si="85"/>
        <v>Шляпа</v>
      </c>
      <c r="E1076" s="142" t="str">
        <f t="shared" si="86"/>
        <v>Шляпы</v>
      </c>
      <c r="F1076" s="133" t="s">
        <v>3824</v>
      </c>
      <c r="G1076" s="134" t="s">
        <v>3822</v>
      </c>
      <c r="H1076" s="135" t="s">
        <v>434</v>
      </c>
      <c r="I1076" s="136" t="s">
        <v>3805</v>
      </c>
      <c r="J1076" s="137">
        <v>5</v>
      </c>
      <c r="K1076" s="138" t="s">
        <v>3806</v>
      </c>
      <c r="M1076" s="140">
        <v>5</v>
      </c>
    </row>
    <row r="1077" spans="1:13" x14ac:dyDescent="0.25">
      <c r="A1077" s="96" t="str">
        <f t="shared" si="82"/>
        <v>81650 LEM</v>
      </c>
      <c r="B1077" s="141">
        <f t="shared" si="83"/>
        <v>81650</v>
      </c>
      <c r="C1077" s="141" t="str">
        <f t="shared" si="84"/>
        <v>LEM</v>
      </c>
      <c r="D1077" s="141" t="str">
        <f t="shared" si="85"/>
        <v>Шляпа</v>
      </c>
      <c r="E1077" s="142" t="str">
        <f t="shared" si="86"/>
        <v>Шляпы</v>
      </c>
      <c r="F1077" s="133" t="s">
        <v>3825</v>
      </c>
      <c r="G1077" s="134" t="s">
        <v>3822</v>
      </c>
      <c r="H1077" s="135" t="s">
        <v>431</v>
      </c>
      <c r="I1077" s="136" t="s">
        <v>3805</v>
      </c>
      <c r="J1077" s="137">
        <v>3</v>
      </c>
      <c r="K1077" s="138" t="s">
        <v>3819</v>
      </c>
      <c r="M1077" s="140">
        <v>3</v>
      </c>
    </row>
    <row r="1078" spans="1:13" x14ac:dyDescent="0.25">
      <c r="A1078" s="96" t="str">
        <f t="shared" si="82"/>
        <v>81650 LEM</v>
      </c>
      <c r="B1078" s="141">
        <f t="shared" si="83"/>
        <v>81650</v>
      </c>
      <c r="C1078" s="141" t="str">
        <f t="shared" si="84"/>
        <v>LEM</v>
      </c>
      <c r="D1078" s="141" t="str">
        <f t="shared" si="85"/>
        <v>Шляпа</v>
      </c>
      <c r="E1078" s="142" t="str">
        <f t="shared" si="86"/>
        <v>Шляпы</v>
      </c>
      <c r="F1078" s="133" t="s">
        <v>3826</v>
      </c>
      <c r="G1078" s="134" t="s">
        <v>3822</v>
      </c>
      <c r="H1078" s="135" t="s">
        <v>432</v>
      </c>
      <c r="I1078" s="136" t="s">
        <v>3805</v>
      </c>
      <c r="J1078" s="137">
        <v>1</v>
      </c>
      <c r="K1078" s="138" t="s">
        <v>3805</v>
      </c>
      <c r="M1078" s="140">
        <v>1</v>
      </c>
    </row>
    <row r="1079" spans="1:13" x14ac:dyDescent="0.25">
      <c r="A1079" s="96" t="str">
        <f t="shared" si="82"/>
        <v>81650 LEM</v>
      </c>
      <c r="B1079" s="141">
        <f t="shared" si="83"/>
        <v>81650</v>
      </c>
      <c r="C1079" s="141" t="str">
        <f t="shared" si="84"/>
        <v>LEM</v>
      </c>
      <c r="D1079" s="141" t="str">
        <f t="shared" si="85"/>
        <v>Шляпа</v>
      </c>
      <c r="E1079" s="142" t="str">
        <f t="shared" si="86"/>
        <v>Шляпы</v>
      </c>
      <c r="F1079" s="133" t="s">
        <v>3827</v>
      </c>
      <c r="G1079" s="134" t="s">
        <v>3828</v>
      </c>
      <c r="H1079" s="135" t="s">
        <v>433</v>
      </c>
      <c r="I1079" s="136" t="s">
        <v>3805</v>
      </c>
      <c r="J1079" s="137">
        <v>4</v>
      </c>
      <c r="K1079" s="138" t="s">
        <v>3823</v>
      </c>
      <c r="M1079" s="140">
        <v>4</v>
      </c>
    </row>
    <row r="1080" spans="1:13" x14ac:dyDescent="0.25">
      <c r="A1080" s="96" t="str">
        <f t="shared" si="82"/>
        <v>81650 LEM</v>
      </c>
      <c r="B1080" s="141">
        <f t="shared" si="83"/>
        <v>81650</v>
      </c>
      <c r="C1080" s="141" t="str">
        <f t="shared" si="84"/>
        <v>LEM</v>
      </c>
      <c r="D1080" s="141" t="str">
        <f t="shared" si="85"/>
        <v>Шляпа</v>
      </c>
      <c r="E1080" s="142" t="str">
        <f t="shared" si="86"/>
        <v>Шляпы</v>
      </c>
      <c r="F1080" s="133" t="s">
        <v>3829</v>
      </c>
      <c r="G1080" s="134" t="s">
        <v>3828</v>
      </c>
      <c r="H1080" s="135" t="s">
        <v>434</v>
      </c>
      <c r="I1080" s="136" t="s">
        <v>3805</v>
      </c>
      <c r="J1080" s="137">
        <v>5</v>
      </c>
      <c r="K1080" s="138" t="s">
        <v>3806</v>
      </c>
      <c r="M1080" s="140">
        <v>5</v>
      </c>
    </row>
    <row r="1081" spans="1:13" x14ac:dyDescent="0.25">
      <c r="A1081" s="96" t="str">
        <f t="shared" si="82"/>
        <v>81650 LEM</v>
      </c>
      <c r="B1081" s="141">
        <f t="shared" si="83"/>
        <v>81650</v>
      </c>
      <c r="C1081" s="141" t="str">
        <f t="shared" si="84"/>
        <v>LEM</v>
      </c>
      <c r="D1081" s="141" t="str">
        <f t="shared" si="85"/>
        <v>Шляпа</v>
      </c>
      <c r="E1081" s="142" t="str">
        <f t="shared" si="86"/>
        <v>Шляпы</v>
      </c>
      <c r="F1081" s="133" t="s">
        <v>3830</v>
      </c>
      <c r="G1081" s="134" t="s">
        <v>3828</v>
      </c>
      <c r="H1081" s="135" t="s">
        <v>431</v>
      </c>
      <c r="I1081" s="136" t="s">
        <v>3805</v>
      </c>
      <c r="J1081" s="137">
        <v>3</v>
      </c>
      <c r="K1081" s="138" t="s">
        <v>3819</v>
      </c>
      <c r="M1081" s="140">
        <v>3</v>
      </c>
    </row>
    <row r="1082" spans="1:13" x14ac:dyDescent="0.25">
      <c r="A1082" s="96" t="str">
        <f t="shared" si="82"/>
        <v>81650 LEM</v>
      </c>
      <c r="B1082" s="141">
        <f t="shared" si="83"/>
        <v>81650</v>
      </c>
      <c r="C1082" s="141" t="str">
        <f t="shared" si="84"/>
        <v>LEM</v>
      </c>
      <c r="D1082" s="141" t="str">
        <f t="shared" si="85"/>
        <v>Шляпа</v>
      </c>
      <c r="E1082" s="142" t="str">
        <f t="shared" si="86"/>
        <v>Шляпы</v>
      </c>
      <c r="F1082" s="133" t="s">
        <v>3831</v>
      </c>
      <c r="G1082" s="134" t="s">
        <v>3828</v>
      </c>
      <c r="H1082" s="135" t="s">
        <v>432</v>
      </c>
      <c r="I1082" s="136" t="s">
        <v>3805</v>
      </c>
      <c r="J1082" s="137">
        <v>1</v>
      </c>
      <c r="K1082" s="138" t="s">
        <v>3805</v>
      </c>
      <c r="M1082" s="140">
        <v>1</v>
      </c>
    </row>
    <row r="1083" spans="1:13" x14ac:dyDescent="0.25">
      <c r="A1083" s="96" t="str">
        <f t="shared" si="82"/>
        <v>81652 LIOTT</v>
      </c>
      <c r="B1083" s="141">
        <f t="shared" si="83"/>
        <v>81652</v>
      </c>
      <c r="C1083" s="141" t="str">
        <f t="shared" si="84"/>
        <v>LIOTT</v>
      </c>
      <c r="D1083" s="141" t="str">
        <f t="shared" si="85"/>
        <v>Шляпа</v>
      </c>
      <c r="E1083" s="142" t="str">
        <f t="shared" si="86"/>
        <v>Шляпы</v>
      </c>
      <c r="F1083" s="133" t="s">
        <v>1644</v>
      </c>
      <c r="G1083" s="134" t="s">
        <v>1209</v>
      </c>
      <c r="H1083" s="135" t="s">
        <v>433</v>
      </c>
      <c r="I1083" s="136" t="s">
        <v>3832</v>
      </c>
      <c r="J1083" s="137">
        <v>2</v>
      </c>
      <c r="K1083" s="138" t="s">
        <v>3833</v>
      </c>
      <c r="M1083" s="140">
        <v>2</v>
      </c>
    </row>
    <row r="1084" spans="1:13" x14ac:dyDescent="0.25">
      <c r="A1084" s="96" t="str">
        <f t="shared" si="82"/>
        <v>81652 LIOTT</v>
      </c>
      <c r="B1084" s="141">
        <f t="shared" si="83"/>
        <v>81652</v>
      </c>
      <c r="C1084" s="141" t="str">
        <f t="shared" si="84"/>
        <v>LIOTT</v>
      </c>
      <c r="D1084" s="141" t="str">
        <f t="shared" si="85"/>
        <v>Шляпа</v>
      </c>
      <c r="E1084" s="142" t="str">
        <f t="shared" si="86"/>
        <v>Шляпы</v>
      </c>
      <c r="F1084" s="133" t="s">
        <v>1208</v>
      </c>
      <c r="G1084" s="134" t="s">
        <v>1209</v>
      </c>
      <c r="H1084" s="135" t="s">
        <v>434</v>
      </c>
      <c r="I1084" s="136" t="s">
        <v>3832</v>
      </c>
      <c r="J1084" s="137">
        <v>2</v>
      </c>
      <c r="K1084" s="138" t="s">
        <v>3833</v>
      </c>
      <c r="M1084" s="140">
        <v>2</v>
      </c>
    </row>
    <row r="1085" spans="1:13" x14ac:dyDescent="0.25">
      <c r="A1085" s="96" t="str">
        <f t="shared" si="82"/>
        <v>81652 LIOTT</v>
      </c>
      <c r="B1085" s="141">
        <f t="shared" si="83"/>
        <v>81652</v>
      </c>
      <c r="C1085" s="141" t="str">
        <f t="shared" si="84"/>
        <v>LIOTT</v>
      </c>
      <c r="D1085" s="141" t="str">
        <f t="shared" si="85"/>
        <v>Шляпа</v>
      </c>
      <c r="E1085" s="142" t="str">
        <f t="shared" si="86"/>
        <v>Шляпы</v>
      </c>
      <c r="F1085" s="133" t="s">
        <v>1645</v>
      </c>
      <c r="G1085" s="134" t="s">
        <v>1209</v>
      </c>
      <c r="H1085" s="135" t="s">
        <v>431</v>
      </c>
      <c r="I1085" s="136" t="s">
        <v>3832</v>
      </c>
      <c r="J1085" s="137">
        <v>4</v>
      </c>
      <c r="K1085" s="138" t="s">
        <v>3834</v>
      </c>
      <c r="M1085" s="140">
        <v>4</v>
      </c>
    </row>
    <row r="1086" spans="1:13" x14ac:dyDescent="0.25">
      <c r="A1086" s="96" t="str">
        <f t="shared" si="82"/>
        <v>81670 LLY</v>
      </c>
      <c r="B1086" s="141">
        <f t="shared" si="83"/>
        <v>81670</v>
      </c>
      <c r="C1086" s="141" t="str">
        <f t="shared" si="84"/>
        <v>LLY</v>
      </c>
      <c r="D1086" s="141" t="str">
        <f t="shared" si="85"/>
        <v>Шляпа</v>
      </c>
      <c r="E1086" s="142" t="str">
        <f t="shared" si="86"/>
        <v>Шляпы</v>
      </c>
      <c r="F1086" s="133" t="s">
        <v>1627</v>
      </c>
      <c r="G1086" s="134" t="s">
        <v>899</v>
      </c>
      <c r="H1086" s="135" t="s">
        <v>436</v>
      </c>
      <c r="I1086" s="136" t="s">
        <v>3117</v>
      </c>
      <c r="J1086" s="137">
        <v>1</v>
      </c>
      <c r="K1086" s="138" t="s">
        <v>3117</v>
      </c>
      <c r="M1086" s="140">
        <v>1</v>
      </c>
    </row>
    <row r="1087" spans="1:13" x14ac:dyDescent="0.25">
      <c r="A1087" s="96" t="str">
        <f t="shared" si="82"/>
        <v>81670 LLY</v>
      </c>
      <c r="B1087" s="141">
        <f t="shared" si="83"/>
        <v>81670</v>
      </c>
      <c r="C1087" s="141" t="str">
        <f t="shared" si="84"/>
        <v>LLY</v>
      </c>
      <c r="D1087" s="141" t="str">
        <f t="shared" si="85"/>
        <v>Шляпа</v>
      </c>
      <c r="E1087" s="142" t="str">
        <f t="shared" si="86"/>
        <v>Шляпы</v>
      </c>
      <c r="F1087" s="133" t="s">
        <v>1203</v>
      </c>
      <c r="G1087" s="134" t="s">
        <v>899</v>
      </c>
      <c r="H1087" s="135" t="s">
        <v>433</v>
      </c>
      <c r="I1087" s="136" t="s">
        <v>3805</v>
      </c>
      <c r="J1087" s="137">
        <v>3</v>
      </c>
      <c r="K1087" s="138" t="s">
        <v>3819</v>
      </c>
      <c r="M1087" s="140">
        <v>3</v>
      </c>
    </row>
    <row r="1088" spans="1:13" x14ac:dyDescent="0.25">
      <c r="A1088" s="96" t="str">
        <f t="shared" si="82"/>
        <v>81670 LLY</v>
      </c>
      <c r="B1088" s="141">
        <f t="shared" si="83"/>
        <v>81670</v>
      </c>
      <c r="C1088" s="141" t="str">
        <f t="shared" si="84"/>
        <v>LLY</v>
      </c>
      <c r="D1088" s="141" t="str">
        <f t="shared" si="85"/>
        <v>Шляпа</v>
      </c>
      <c r="E1088" s="142" t="str">
        <f t="shared" si="86"/>
        <v>Шляпы</v>
      </c>
      <c r="F1088" s="133" t="s">
        <v>898</v>
      </c>
      <c r="G1088" s="134" t="s">
        <v>899</v>
      </c>
      <c r="H1088" s="135" t="s">
        <v>434</v>
      </c>
      <c r="I1088" s="136" t="s">
        <v>3805</v>
      </c>
      <c r="J1088" s="137">
        <v>9</v>
      </c>
      <c r="K1088" s="138" t="s">
        <v>3807</v>
      </c>
      <c r="M1088" s="140">
        <v>9</v>
      </c>
    </row>
    <row r="1089" spans="1:13" x14ac:dyDescent="0.25">
      <c r="A1089" s="96" t="str">
        <f t="shared" si="82"/>
        <v>81670 LLY</v>
      </c>
      <c r="B1089" s="141">
        <f t="shared" si="83"/>
        <v>81670</v>
      </c>
      <c r="C1089" s="141" t="str">
        <f t="shared" si="84"/>
        <v>LLY</v>
      </c>
      <c r="D1089" s="141" t="str">
        <f t="shared" si="85"/>
        <v>Шляпа</v>
      </c>
      <c r="E1089" s="142" t="str">
        <f t="shared" si="86"/>
        <v>Шляпы</v>
      </c>
      <c r="F1089" s="133" t="s">
        <v>1628</v>
      </c>
      <c r="G1089" s="134" t="s">
        <v>899</v>
      </c>
      <c r="H1089" s="135" t="s">
        <v>431</v>
      </c>
      <c r="I1089" s="136" t="s">
        <v>3805</v>
      </c>
      <c r="J1089" s="137">
        <v>6</v>
      </c>
      <c r="K1089" s="138" t="s">
        <v>3815</v>
      </c>
      <c r="M1089" s="140">
        <v>6</v>
      </c>
    </row>
    <row r="1090" spans="1:13" x14ac:dyDescent="0.25">
      <c r="A1090" s="96" t="str">
        <f t="shared" si="82"/>
        <v>81670 LLY</v>
      </c>
      <c r="B1090" s="141">
        <f t="shared" si="83"/>
        <v>81670</v>
      </c>
      <c r="C1090" s="141" t="str">
        <f t="shared" si="84"/>
        <v>LLY</v>
      </c>
      <c r="D1090" s="141" t="str">
        <f t="shared" si="85"/>
        <v>Шляпа</v>
      </c>
      <c r="E1090" s="142" t="str">
        <f t="shared" si="86"/>
        <v>Шляпы</v>
      </c>
      <c r="F1090" s="133" t="s">
        <v>3835</v>
      </c>
      <c r="G1090" s="134" t="s">
        <v>899</v>
      </c>
      <c r="H1090" s="135" t="s">
        <v>432</v>
      </c>
      <c r="I1090" s="136" t="s">
        <v>3805</v>
      </c>
      <c r="J1090" s="137">
        <v>2</v>
      </c>
      <c r="K1090" s="138" t="s">
        <v>3810</v>
      </c>
      <c r="M1090" s="140">
        <v>2</v>
      </c>
    </row>
    <row r="1091" spans="1:13" x14ac:dyDescent="0.25">
      <c r="A1091" s="96" t="str">
        <f t="shared" ref="A1091:A1154" si="87">B1091&amp;" "&amp;C1091</f>
        <v>81670 LLY</v>
      </c>
      <c r="B1091" s="141">
        <f t="shared" ref="B1091:B1154" si="88">_xlfn.LET(_xlpm.START,FIND("арт. ",G1091)+5,_xlpm.END,FIND(" ",G1091,_xlpm.START),_xlpm.Result,TRIM(MID(G1091,_xlpm.START,_xlpm.END-_xlpm.START)),IFERROR(VALUE(_xlpm.Result),_xlpm.Result))</f>
        <v>81670</v>
      </c>
      <c r="C1091" s="141" t="str">
        <f t="shared" ref="C1091:C1154" si="89">_xlfn.LET(_xlpm.START,FIND("арт. ",G1091)+13,_xlpm.END,FIND("(",G1091),TRIM(MID(G1091,_xlpm.START,_xlpm.END-_xlpm.START)))</f>
        <v>LLY</v>
      </c>
      <c r="D1091" s="141" t="str">
        <f t="shared" ref="D1091:D1154" si="90">_xlfn.LET(_xlpm.START,1,_xlpm.END,FIND(MID($R$1,1,1),G1091),TRIM(MID(G1091,_xlpm.START,_xlpm.END-_xlpm.START)))</f>
        <v>Шляпа</v>
      </c>
      <c r="E1091" s="142" t="str">
        <f t="shared" ref="E1091:E1154" si="91">VLOOKUP(D1091,N:O,2,0)</f>
        <v>Шляпы</v>
      </c>
      <c r="F1091" s="133" t="s">
        <v>3836</v>
      </c>
      <c r="G1091" s="134" t="s">
        <v>897</v>
      </c>
      <c r="H1091" s="135" t="s">
        <v>436</v>
      </c>
      <c r="I1091" s="136" t="s">
        <v>3805</v>
      </c>
      <c r="J1091" s="137">
        <v>1</v>
      </c>
      <c r="K1091" s="138" t="s">
        <v>3805</v>
      </c>
      <c r="M1091" s="140">
        <v>1</v>
      </c>
    </row>
    <row r="1092" spans="1:13" x14ac:dyDescent="0.25">
      <c r="A1092" s="96" t="str">
        <f t="shared" si="87"/>
        <v>81670 LLY</v>
      </c>
      <c r="B1092" s="141">
        <f t="shared" si="88"/>
        <v>81670</v>
      </c>
      <c r="C1092" s="141" t="str">
        <f t="shared" si="89"/>
        <v>LLY</v>
      </c>
      <c r="D1092" s="141" t="str">
        <f t="shared" si="90"/>
        <v>Шляпа</v>
      </c>
      <c r="E1092" s="142" t="str">
        <f t="shared" si="91"/>
        <v>Шляпы</v>
      </c>
      <c r="F1092" s="133" t="s">
        <v>3837</v>
      </c>
      <c r="G1092" s="134" t="s">
        <v>897</v>
      </c>
      <c r="H1092" s="135" t="s">
        <v>433</v>
      </c>
      <c r="I1092" s="136" t="s">
        <v>3805</v>
      </c>
      <c r="J1092" s="137">
        <v>7</v>
      </c>
      <c r="K1092" s="138" t="s">
        <v>3816</v>
      </c>
      <c r="M1092" s="140">
        <v>7</v>
      </c>
    </row>
    <row r="1093" spans="1:13" x14ac:dyDescent="0.25">
      <c r="A1093" s="96" t="str">
        <f t="shared" si="87"/>
        <v>81670 LLY</v>
      </c>
      <c r="B1093" s="141">
        <f t="shared" si="88"/>
        <v>81670</v>
      </c>
      <c r="C1093" s="141" t="str">
        <f t="shared" si="89"/>
        <v>LLY</v>
      </c>
      <c r="D1093" s="141" t="str">
        <f t="shared" si="90"/>
        <v>Шляпа</v>
      </c>
      <c r="E1093" s="142" t="str">
        <f t="shared" si="91"/>
        <v>Шляпы</v>
      </c>
      <c r="F1093" s="133" t="s">
        <v>3838</v>
      </c>
      <c r="G1093" s="134" t="s">
        <v>897</v>
      </c>
      <c r="H1093" s="135" t="s">
        <v>434</v>
      </c>
      <c r="I1093" s="136" t="s">
        <v>3805</v>
      </c>
      <c r="J1093" s="137">
        <v>12</v>
      </c>
      <c r="K1093" s="138" t="s">
        <v>3839</v>
      </c>
      <c r="M1093" s="140">
        <v>12</v>
      </c>
    </row>
    <row r="1094" spans="1:13" x14ac:dyDescent="0.25">
      <c r="A1094" s="96" t="str">
        <f t="shared" si="87"/>
        <v>81670 LLY</v>
      </c>
      <c r="B1094" s="141">
        <f t="shared" si="88"/>
        <v>81670</v>
      </c>
      <c r="C1094" s="141" t="str">
        <f t="shared" si="89"/>
        <v>LLY</v>
      </c>
      <c r="D1094" s="141" t="str">
        <f t="shared" si="90"/>
        <v>Шляпа</v>
      </c>
      <c r="E1094" s="142" t="str">
        <f t="shared" si="91"/>
        <v>Шляпы</v>
      </c>
      <c r="F1094" s="133" t="s">
        <v>896</v>
      </c>
      <c r="G1094" s="134" t="s">
        <v>897</v>
      </c>
      <c r="H1094" s="135" t="s">
        <v>431</v>
      </c>
      <c r="I1094" s="136" t="s">
        <v>3805</v>
      </c>
      <c r="J1094" s="137">
        <v>8</v>
      </c>
      <c r="K1094" s="138" t="s">
        <v>3808</v>
      </c>
      <c r="M1094" s="140">
        <v>8</v>
      </c>
    </row>
    <row r="1095" spans="1:13" x14ac:dyDescent="0.25">
      <c r="A1095" s="96" t="str">
        <f t="shared" si="87"/>
        <v>81670 LLY</v>
      </c>
      <c r="B1095" s="141">
        <f t="shared" si="88"/>
        <v>81670</v>
      </c>
      <c r="C1095" s="141" t="str">
        <f t="shared" si="89"/>
        <v>LLY</v>
      </c>
      <c r="D1095" s="141" t="str">
        <f t="shared" si="90"/>
        <v>Шляпа</v>
      </c>
      <c r="E1095" s="142" t="str">
        <f t="shared" si="91"/>
        <v>Шляпы</v>
      </c>
      <c r="F1095" s="133" t="s">
        <v>3840</v>
      </c>
      <c r="G1095" s="134" t="s">
        <v>897</v>
      </c>
      <c r="H1095" s="135" t="s">
        <v>432</v>
      </c>
      <c r="I1095" s="136" t="s">
        <v>3805</v>
      </c>
      <c r="J1095" s="137">
        <v>1</v>
      </c>
      <c r="K1095" s="138" t="s">
        <v>3805</v>
      </c>
      <c r="M1095" s="140">
        <v>1</v>
      </c>
    </row>
    <row r="1096" spans="1:13" x14ac:dyDescent="0.25">
      <c r="A1096" s="96" t="str">
        <f t="shared" si="87"/>
        <v>81670 LLY</v>
      </c>
      <c r="B1096" s="141">
        <f t="shared" si="88"/>
        <v>81670</v>
      </c>
      <c r="C1096" s="141" t="str">
        <f t="shared" si="89"/>
        <v>LLY</v>
      </c>
      <c r="D1096" s="141" t="str">
        <f t="shared" si="90"/>
        <v>Шляпа</v>
      </c>
      <c r="E1096" s="142" t="str">
        <f t="shared" si="91"/>
        <v>Шляпы</v>
      </c>
      <c r="F1096" s="133" t="s">
        <v>1625</v>
      </c>
      <c r="G1096" s="134" t="s">
        <v>1626</v>
      </c>
      <c r="H1096" s="135" t="s">
        <v>434</v>
      </c>
      <c r="I1096" s="136" t="s">
        <v>3119</v>
      </c>
      <c r="J1096" s="137">
        <v>1</v>
      </c>
      <c r="K1096" s="138" t="s">
        <v>3119</v>
      </c>
      <c r="M1096" s="140">
        <v>1</v>
      </c>
    </row>
    <row r="1097" spans="1:13" x14ac:dyDescent="0.25">
      <c r="A1097" s="96" t="str">
        <f t="shared" si="87"/>
        <v>81670 LLY</v>
      </c>
      <c r="B1097" s="141">
        <f t="shared" si="88"/>
        <v>81670</v>
      </c>
      <c r="C1097" s="141" t="str">
        <f t="shared" si="89"/>
        <v>LLY</v>
      </c>
      <c r="D1097" s="141" t="str">
        <f t="shared" si="90"/>
        <v>Шляпа</v>
      </c>
      <c r="E1097" s="142" t="str">
        <f t="shared" si="91"/>
        <v>Шляпы</v>
      </c>
      <c r="F1097" s="133" t="s">
        <v>3120</v>
      </c>
      <c r="G1097" s="134" t="s">
        <v>3121</v>
      </c>
      <c r="H1097" s="135" t="s">
        <v>434</v>
      </c>
      <c r="I1097" s="136" t="s">
        <v>3122</v>
      </c>
      <c r="J1097" s="137">
        <v>1</v>
      </c>
      <c r="K1097" s="138" t="s">
        <v>3122</v>
      </c>
      <c r="M1097" s="140">
        <v>1</v>
      </c>
    </row>
    <row r="1098" spans="1:13" x14ac:dyDescent="0.25">
      <c r="A1098" s="96" t="str">
        <f t="shared" si="87"/>
        <v>81670 LLY</v>
      </c>
      <c r="B1098" s="141">
        <f t="shared" si="88"/>
        <v>81670</v>
      </c>
      <c r="C1098" s="141" t="str">
        <f t="shared" si="89"/>
        <v>LLY</v>
      </c>
      <c r="D1098" s="141" t="str">
        <f t="shared" si="90"/>
        <v>Шляпа</v>
      </c>
      <c r="E1098" s="142" t="str">
        <f t="shared" si="91"/>
        <v>Шляпы</v>
      </c>
      <c r="F1098" s="133" t="s">
        <v>1629</v>
      </c>
      <c r="G1098" s="134" t="s">
        <v>1630</v>
      </c>
      <c r="H1098" s="135" t="s">
        <v>436</v>
      </c>
      <c r="I1098" s="136" t="s">
        <v>3805</v>
      </c>
      <c r="J1098" s="137">
        <v>2</v>
      </c>
      <c r="K1098" s="138" t="s">
        <v>3810</v>
      </c>
      <c r="M1098" s="140">
        <v>2</v>
      </c>
    </row>
    <row r="1099" spans="1:13" x14ac:dyDescent="0.25">
      <c r="A1099" s="96" t="str">
        <f t="shared" si="87"/>
        <v>81670 LLY</v>
      </c>
      <c r="B1099" s="141">
        <f t="shared" si="88"/>
        <v>81670</v>
      </c>
      <c r="C1099" s="141" t="str">
        <f t="shared" si="89"/>
        <v>LLY</v>
      </c>
      <c r="D1099" s="141" t="str">
        <f t="shared" si="90"/>
        <v>Шляпа</v>
      </c>
      <c r="E1099" s="142" t="str">
        <f t="shared" si="91"/>
        <v>Шляпы</v>
      </c>
      <c r="F1099" s="133" t="s">
        <v>1631</v>
      </c>
      <c r="G1099" s="134" t="s">
        <v>1630</v>
      </c>
      <c r="H1099" s="135" t="s">
        <v>433</v>
      </c>
      <c r="I1099" s="136" t="s">
        <v>3805</v>
      </c>
      <c r="J1099" s="137">
        <v>2</v>
      </c>
      <c r="K1099" s="138" t="s">
        <v>3810</v>
      </c>
      <c r="M1099" s="140">
        <v>2</v>
      </c>
    </row>
    <row r="1100" spans="1:13" x14ac:dyDescent="0.25">
      <c r="A1100" s="96" t="str">
        <f t="shared" si="87"/>
        <v>81670 LLY</v>
      </c>
      <c r="B1100" s="141">
        <f t="shared" si="88"/>
        <v>81670</v>
      </c>
      <c r="C1100" s="141" t="str">
        <f t="shared" si="89"/>
        <v>LLY</v>
      </c>
      <c r="D1100" s="141" t="str">
        <f t="shared" si="90"/>
        <v>Шляпа</v>
      </c>
      <c r="E1100" s="142" t="str">
        <f t="shared" si="91"/>
        <v>Шляпы</v>
      </c>
      <c r="F1100" s="133" t="s">
        <v>1632</v>
      </c>
      <c r="G1100" s="134" t="s">
        <v>1630</v>
      </c>
      <c r="H1100" s="135" t="s">
        <v>434</v>
      </c>
      <c r="I1100" s="136" t="s">
        <v>3805</v>
      </c>
      <c r="J1100" s="137">
        <v>5</v>
      </c>
      <c r="K1100" s="138" t="s">
        <v>3806</v>
      </c>
      <c r="M1100" s="140">
        <v>5</v>
      </c>
    </row>
    <row r="1101" spans="1:13" x14ac:dyDescent="0.25">
      <c r="A1101" s="96" t="str">
        <f t="shared" si="87"/>
        <v>81670 LLY</v>
      </c>
      <c r="B1101" s="141">
        <f t="shared" si="88"/>
        <v>81670</v>
      </c>
      <c r="C1101" s="141" t="str">
        <f t="shared" si="89"/>
        <v>LLY</v>
      </c>
      <c r="D1101" s="141" t="str">
        <f t="shared" si="90"/>
        <v>Шляпа</v>
      </c>
      <c r="E1101" s="142" t="str">
        <f t="shared" si="91"/>
        <v>Шляпы</v>
      </c>
      <c r="F1101" s="133" t="s">
        <v>3841</v>
      </c>
      <c r="G1101" s="134" t="s">
        <v>1630</v>
      </c>
      <c r="H1101" s="135" t="s">
        <v>431</v>
      </c>
      <c r="I1101" s="136" t="s">
        <v>3805</v>
      </c>
      <c r="J1101" s="137">
        <v>4</v>
      </c>
      <c r="K1101" s="138" t="s">
        <v>3823</v>
      </c>
      <c r="M1101" s="140">
        <v>4</v>
      </c>
    </row>
    <row r="1102" spans="1:13" x14ac:dyDescent="0.25">
      <c r="A1102" s="96" t="str">
        <f t="shared" si="87"/>
        <v>81670 LLY</v>
      </c>
      <c r="B1102" s="141">
        <f t="shared" si="88"/>
        <v>81670</v>
      </c>
      <c r="C1102" s="141" t="str">
        <f t="shared" si="89"/>
        <v>LLY</v>
      </c>
      <c r="D1102" s="141" t="str">
        <f t="shared" si="90"/>
        <v>Шляпа</v>
      </c>
      <c r="E1102" s="142" t="str">
        <f t="shared" si="91"/>
        <v>Шляпы</v>
      </c>
      <c r="F1102" s="133" t="s">
        <v>3842</v>
      </c>
      <c r="G1102" s="134" t="s">
        <v>1630</v>
      </c>
      <c r="H1102" s="135" t="s">
        <v>432</v>
      </c>
      <c r="I1102" s="136" t="s">
        <v>3805</v>
      </c>
      <c r="J1102" s="137">
        <v>2</v>
      </c>
      <c r="K1102" s="138" t="s">
        <v>3810</v>
      </c>
      <c r="M1102" s="140">
        <v>2</v>
      </c>
    </row>
    <row r="1103" spans="1:13" x14ac:dyDescent="0.25">
      <c r="A1103" s="96" t="str">
        <f t="shared" si="87"/>
        <v>81670 LLY</v>
      </c>
      <c r="B1103" s="141">
        <f t="shared" si="88"/>
        <v>81670</v>
      </c>
      <c r="C1103" s="141" t="str">
        <f t="shared" si="89"/>
        <v>LLY</v>
      </c>
      <c r="D1103" s="141" t="str">
        <f t="shared" si="90"/>
        <v>Шляпа</v>
      </c>
      <c r="E1103" s="142" t="str">
        <f t="shared" si="91"/>
        <v>Шляпы</v>
      </c>
      <c r="F1103" s="133" t="s">
        <v>1180</v>
      </c>
      <c r="G1103" s="134" t="s">
        <v>1181</v>
      </c>
      <c r="H1103" s="135" t="s">
        <v>436</v>
      </c>
      <c r="I1103" s="136" t="s">
        <v>3117</v>
      </c>
      <c r="J1103" s="137">
        <v>1</v>
      </c>
      <c r="K1103" s="138" t="s">
        <v>3117</v>
      </c>
      <c r="M1103" s="140">
        <v>1</v>
      </c>
    </row>
    <row r="1104" spans="1:13" x14ac:dyDescent="0.25">
      <c r="A1104" s="96" t="str">
        <f t="shared" si="87"/>
        <v>81670 LLY</v>
      </c>
      <c r="B1104" s="141">
        <f t="shared" si="88"/>
        <v>81670</v>
      </c>
      <c r="C1104" s="141" t="str">
        <f t="shared" si="89"/>
        <v>LLY</v>
      </c>
      <c r="D1104" s="141" t="str">
        <f t="shared" si="90"/>
        <v>Шляпа</v>
      </c>
      <c r="E1104" s="142" t="str">
        <f t="shared" si="91"/>
        <v>Шляпы</v>
      </c>
      <c r="F1104" s="133" t="s">
        <v>1182</v>
      </c>
      <c r="G1104" s="134" t="s">
        <v>1181</v>
      </c>
      <c r="H1104" s="135" t="s">
        <v>433</v>
      </c>
      <c r="I1104" s="136" t="s">
        <v>3117</v>
      </c>
      <c r="J1104" s="137">
        <v>1</v>
      </c>
      <c r="K1104" s="138" t="s">
        <v>3117</v>
      </c>
      <c r="M1104" s="140">
        <v>1</v>
      </c>
    </row>
    <row r="1105" spans="1:13" x14ac:dyDescent="0.25">
      <c r="A1105" s="96" t="str">
        <f t="shared" si="87"/>
        <v>81670 LLY</v>
      </c>
      <c r="B1105" s="141">
        <f t="shared" si="88"/>
        <v>81670</v>
      </c>
      <c r="C1105" s="141" t="str">
        <f t="shared" si="89"/>
        <v>LLY</v>
      </c>
      <c r="D1105" s="141" t="str">
        <f t="shared" si="90"/>
        <v>Шляпа</v>
      </c>
      <c r="E1105" s="142" t="str">
        <f t="shared" si="91"/>
        <v>Шляпы</v>
      </c>
      <c r="F1105" s="133" t="s">
        <v>1183</v>
      </c>
      <c r="G1105" s="134" t="s">
        <v>1181</v>
      </c>
      <c r="H1105" s="135" t="s">
        <v>431</v>
      </c>
      <c r="I1105" s="136" t="s">
        <v>3117</v>
      </c>
      <c r="J1105" s="137">
        <v>1</v>
      </c>
      <c r="K1105" s="138" t="s">
        <v>3117</v>
      </c>
      <c r="M1105" s="140">
        <v>1</v>
      </c>
    </row>
    <row r="1106" spans="1:13" x14ac:dyDescent="0.25">
      <c r="A1106" s="96" t="str">
        <f t="shared" si="87"/>
        <v>81670 LLY</v>
      </c>
      <c r="B1106" s="141">
        <f t="shared" si="88"/>
        <v>81670</v>
      </c>
      <c r="C1106" s="141" t="str">
        <f t="shared" si="89"/>
        <v>LLY</v>
      </c>
      <c r="D1106" s="141" t="str">
        <f t="shared" si="90"/>
        <v>Шляпа</v>
      </c>
      <c r="E1106" s="142" t="str">
        <f t="shared" si="91"/>
        <v>Шляпы</v>
      </c>
      <c r="F1106" s="133" t="s">
        <v>1197</v>
      </c>
      <c r="G1106" s="134" t="s">
        <v>1198</v>
      </c>
      <c r="H1106" s="135" t="s">
        <v>436</v>
      </c>
      <c r="I1106" s="136" t="s">
        <v>3117</v>
      </c>
      <c r="J1106" s="137">
        <v>2</v>
      </c>
      <c r="K1106" s="138" t="s">
        <v>3123</v>
      </c>
      <c r="M1106" s="140">
        <v>2</v>
      </c>
    </row>
    <row r="1107" spans="1:13" x14ac:dyDescent="0.25">
      <c r="A1107" s="96" t="str">
        <f t="shared" si="87"/>
        <v>81670 LLY</v>
      </c>
      <c r="B1107" s="141">
        <f t="shared" si="88"/>
        <v>81670</v>
      </c>
      <c r="C1107" s="141" t="str">
        <f t="shared" si="89"/>
        <v>LLY</v>
      </c>
      <c r="D1107" s="141" t="str">
        <f t="shared" si="90"/>
        <v>Шляпа</v>
      </c>
      <c r="E1107" s="142" t="str">
        <f t="shared" si="91"/>
        <v>Шляпы</v>
      </c>
      <c r="F1107" s="133" t="s">
        <v>1199</v>
      </c>
      <c r="G1107" s="134" t="s">
        <v>1198</v>
      </c>
      <c r="H1107" s="135" t="s">
        <v>433</v>
      </c>
      <c r="I1107" s="136" t="s">
        <v>3117</v>
      </c>
      <c r="J1107" s="137">
        <v>1</v>
      </c>
      <c r="K1107" s="138" t="s">
        <v>3117</v>
      </c>
      <c r="M1107" s="140">
        <v>1</v>
      </c>
    </row>
    <row r="1108" spans="1:13" x14ac:dyDescent="0.25">
      <c r="A1108" s="96" t="str">
        <f t="shared" si="87"/>
        <v>81670 LLY</v>
      </c>
      <c r="B1108" s="141">
        <f t="shared" si="88"/>
        <v>81670</v>
      </c>
      <c r="C1108" s="141" t="str">
        <f t="shared" si="89"/>
        <v>LLY</v>
      </c>
      <c r="D1108" s="141" t="str">
        <f t="shared" si="90"/>
        <v>Шляпа</v>
      </c>
      <c r="E1108" s="142" t="str">
        <f t="shared" si="91"/>
        <v>Шляпы</v>
      </c>
      <c r="F1108" s="133" t="s">
        <v>1200</v>
      </c>
      <c r="G1108" s="134" t="s">
        <v>1198</v>
      </c>
      <c r="H1108" s="135" t="s">
        <v>434</v>
      </c>
      <c r="I1108" s="136" t="s">
        <v>3124</v>
      </c>
      <c r="J1108" s="137">
        <v>1</v>
      </c>
      <c r="K1108" s="138" t="s">
        <v>3124</v>
      </c>
      <c r="M1108" s="140">
        <v>1</v>
      </c>
    </row>
    <row r="1109" spans="1:13" x14ac:dyDescent="0.25">
      <c r="A1109" s="96" t="str">
        <f t="shared" si="87"/>
        <v>81670 LLY</v>
      </c>
      <c r="B1109" s="141">
        <f t="shared" si="88"/>
        <v>81670</v>
      </c>
      <c r="C1109" s="141" t="str">
        <f t="shared" si="89"/>
        <v>LLY</v>
      </c>
      <c r="D1109" s="141" t="str">
        <f t="shared" si="90"/>
        <v>Шляпа</v>
      </c>
      <c r="E1109" s="142" t="str">
        <f t="shared" si="91"/>
        <v>Шляпы</v>
      </c>
      <c r="F1109" s="133" t="s">
        <v>1191</v>
      </c>
      <c r="G1109" s="134" t="s">
        <v>1192</v>
      </c>
      <c r="H1109" s="135" t="s">
        <v>436</v>
      </c>
      <c r="I1109" s="136" t="s">
        <v>3117</v>
      </c>
      <c r="J1109" s="137">
        <v>2</v>
      </c>
      <c r="K1109" s="138" t="s">
        <v>3123</v>
      </c>
      <c r="M1109" s="140">
        <v>2</v>
      </c>
    </row>
    <row r="1110" spans="1:13" x14ac:dyDescent="0.25">
      <c r="A1110" s="96" t="str">
        <f t="shared" si="87"/>
        <v>81670 LLY</v>
      </c>
      <c r="B1110" s="141">
        <f t="shared" si="88"/>
        <v>81670</v>
      </c>
      <c r="C1110" s="141" t="str">
        <f t="shared" si="89"/>
        <v>LLY</v>
      </c>
      <c r="D1110" s="141" t="str">
        <f t="shared" si="90"/>
        <v>Шляпа</v>
      </c>
      <c r="E1110" s="142" t="str">
        <f t="shared" si="91"/>
        <v>Шляпы</v>
      </c>
      <c r="F1110" s="133" t="s">
        <v>1193</v>
      </c>
      <c r="G1110" s="134" t="s">
        <v>1192</v>
      </c>
      <c r="H1110" s="135" t="s">
        <v>434</v>
      </c>
      <c r="I1110" s="136" t="s">
        <v>3117</v>
      </c>
      <c r="J1110" s="137">
        <v>3</v>
      </c>
      <c r="K1110" s="138" t="s">
        <v>3118</v>
      </c>
      <c r="M1110" s="140">
        <v>3</v>
      </c>
    </row>
    <row r="1111" spans="1:13" x14ac:dyDescent="0.25">
      <c r="A1111" s="96" t="str">
        <f t="shared" si="87"/>
        <v>81670 LLY</v>
      </c>
      <c r="B1111" s="141">
        <f t="shared" si="88"/>
        <v>81670</v>
      </c>
      <c r="C1111" s="141" t="str">
        <f t="shared" si="89"/>
        <v>LLY</v>
      </c>
      <c r="D1111" s="141" t="str">
        <f t="shared" si="90"/>
        <v>Шляпа</v>
      </c>
      <c r="E1111" s="142" t="str">
        <f t="shared" si="91"/>
        <v>Шляпы</v>
      </c>
      <c r="F1111" s="133" t="s">
        <v>1194</v>
      </c>
      <c r="G1111" s="134" t="s">
        <v>1192</v>
      </c>
      <c r="H1111" s="135" t="s">
        <v>431</v>
      </c>
      <c r="I1111" s="136" t="s">
        <v>3117</v>
      </c>
      <c r="J1111" s="137">
        <v>2</v>
      </c>
      <c r="K1111" s="138" t="s">
        <v>3123</v>
      </c>
      <c r="M1111" s="140">
        <v>2</v>
      </c>
    </row>
    <row r="1112" spans="1:13" x14ac:dyDescent="0.25">
      <c r="A1112" s="96" t="str">
        <f t="shared" si="87"/>
        <v>81670 LLY</v>
      </c>
      <c r="B1112" s="141">
        <f t="shared" si="88"/>
        <v>81670</v>
      </c>
      <c r="C1112" s="141" t="str">
        <f t="shared" si="89"/>
        <v>LLY</v>
      </c>
      <c r="D1112" s="141" t="str">
        <f t="shared" si="90"/>
        <v>Шляпа</v>
      </c>
      <c r="E1112" s="142" t="str">
        <f t="shared" si="91"/>
        <v>Шляпы</v>
      </c>
      <c r="F1112" s="133" t="s">
        <v>1624</v>
      </c>
      <c r="G1112" s="134" t="s">
        <v>1192</v>
      </c>
      <c r="H1112" s="135" t="s">
        <v>432</v>
      </c>
      <c r="I1112" s="136" t="s">
        <v>3117</v>
      </c>
      <c r="J1112" s="137">
        <v>1</v>
      </c>
      <c r="K1112" s="138" t="s">
        <v>3117</v>
      </c>
      <c r="M1112" s="140">
        <v>1</v>
      </c>
    </row>
    <row r="1113" spans="1:13" x14ac:dyDescent="0.25">
      <c r="A1113" s="96" t="str">
        <f t="shared" si="87"/>
        <v>81670 LLY</v>
      </c>
      <c r="B1113" s="141">
        <f t="shared" si="88"/>
        <v>81670</v>
      </c>
      <c r="C1113" s="141" t="str">
        <f t="shared" si="89"/>
        <v>LLY</v>
      </c>
      <c r="D1113" s="141" t="str">
        <f t="shared" si="90"/>
        <v>Шляпа</v>
      </c>
      <c r="E1113" s="142" t="str">
        <f t="shared" si="91"/>
        <v>Шляпы</v>
      </c>
      <c r="F1113" s="133" t="s">
        <v>3125</v>
      </c>
      <c r="G1113" s="134" t="s">
        <v>1188</v>
      </c>
      <c r="H1113" s="135" t="s">
        <v>436</v>
      </c>
      <c r="I1113" s="136" t="s">
        <v>3117</v>
      </c>
      <c r="J1113" s="137">
        <v>1</v>
      </c>
      <c r="K1113" s="138" t="s">
        <v>3117</v>
      </c>
      <c r="M1113" s="140">
        <v>1</v>
      </c>
    </row>
    <row r="1114" spans="1:13" x14ac:dyDescent="0.25">
      <c r="A1114" s="96" t="str">
        <f t="shared" si="87"/>
        <v>81670 LLY</v>
      </c>
      <c r="B1114" s="141">
        <f t="shared" si="88"/>
        <v>81670</v>
      </c>
      <c r="C1114" s="141" t="str">
        <f t="shared" si="89"/>
        <v>LLY</v>
      </c>
      <c r="D1114" s="141" t="str">
        <f t="shared" si="90"/>
        <v>Шляпа</v>
      </c>
      <c r="E1114" s="142" t="str">
        <f t="shared" si="91"/>
        <v>Шляпы</v>
      </c>
      <c r="F1114" s="133" t="s">
        <v>1189</v>
      </c>
      <c r="G1114" s="134" t="s">
        <v>1188</v>
      </c>
      <c r="H1114" s="135" t="s">
        <v>434</v>
      </c>
      <c r="I1114" s="136" t="s">
        <v>3117</v>
      </c>
      <c r="J1114" s="137">
        <v>1</v>
      </c>
      <c r="K1114" s="138" t="s">
        <v>3117</v>
      </c>
      <c r="M1114" s="140">
        <v>1</v>
      </c>
    </row>
    <row r="1115" spans="1:13" x14ac:dyDescent="0.25">
      <c r="A1115" s="96" t="str">
        <f t="shared" si="87"/>
        <v>81670 LLY</v>
      </c>
      <c r="B1115" s="141">
        <f t="shared" si="88"/>
        <v>81670</v>
      </c>
      <c r="C1115" s="141" t="str">
        <f t="shared" si="89"/>
        <v>LLY</v>
      </c>
      <c r="D1115" s="141" t="str">
        <f t="shared" si="90"/>
        <v>Шляпа</v>
      </c>
      <c r="E1115" s="142" t="str">
        <f t="shared" si="91"/>
        <v>Шляпы</v>
      </c>
      <c r="F1115" s="133" t="s">
        <v>1190</v>
      </c>
      <c r="G1115" s="134" t="s">
        <v>1188</v>
      </c>
      <c r="H1115" s="135" t="s">
        <v>431</v>
      </c>
      <c r="I1115" s="136" t="s">
        <v>3117</v>
      </c>
      <c r="J1115" s="137">
        <v>2</v>
      </c>
      <c r="K1115" s="138" t="s">
        <v>3123</v>
      </c>
      <c r="M1115" s="140">
        <v>2</v>
      </c>
    </row>
    <row r="1116" spans="1:13" x14ac:dyDescent="0.25">
      <c r="A1116" s="96" t="str">
        <f t="shared" si="87"/>
        <v>81670 LLY</v>
      </c>
      <c r="B1116" s="141">
        <f t="shared" si="88"/>
        <v>81670</v>
      </c>
      <c r="C1116" s="141" t="str">
        <f t="shared" si="89"/>
        <v>LLY</v>
      </c>
      <c r="D1116" s="141" t="str">
        <f t="shared" si="90"/>
        <v>Шляпа</v>
      </c>
      <c r="E1116" s="142" t="str">
        <f t="shared" si="91"/>
        <v>Шляпы</v>
      </c>
      <c r="F1116" s="133" t="s">
        <v>1623</v>
      </c>
      <c r="G1116" s="134" t="s">
        <v>1188</v>
      </c>
      <c r="H1116" s="135" t="s">
        <v>432</v>
      </c>
      <c r="I1116" s="136" t="s">
        <v>3116</v>
      </c>
      <c r="J1116" s="137">
        <v>1</v>
      </c>
      <c r="K1116" s="138" t="s">
        <v>3116</v>
      </c>
      <c r="M1116" s="140">
        <v>1</v>
      </c>
    </row>
    <row r="1117" spans="1:13" x14ac:dyDescent="0.25">
      <c r="A1117" s="96" t="str">
        <f t="shared" si="87"/>
        <v>81670 LLY</v>
      </c>
      <c r="B1117" s="141">
        <f t="shared" si="88"/>
        <v>81670</v>
      </c>
      <c r="C1117" s="141" t="str">
        <f t="shared" si="89"/>
        <v>LLY</v>
      </c>
      <c r="D1117" s="141" t="str">
        <f t="shared" si="90"/>
        <v>Шляпа</v>
      </c>
      <c r="E1117" s="142" t="str">
        <f t="shared" si="91"/>
        <v>Шляпы</v>
      </c>
      <c r="F1117" s="133" t="s">
        <v>1184</v>
      </c>
      <c r="G1117" s="134" t="s">
        <v>1185</v>
      </c>
      <c r="H1117" s="135" t="s">
        <v>436</v>
      </c>
      <c r="I1117" s="136" t="s">
        <v>3117</v>
      </c>
      <c r="J1117" s="137">
        <v>1</v>
      </c>
      <c r="K1117" s="138" t="s">
        <v>3117</v>
      </c>
      <c r="M1117" s="140">
        <v>1</v>
      </c>
    </row>
    <row r="1118" spans="1:13" x14ac:dyDescent="0.25">
      <c r="A1118" s="96" t="str">
        <f t="shared" si="87"/>
        <v>81670 LLY</v>
      </c>
      <c r="B1118" s="141">
        <f t="shared" si="88"/>
        <v>81670</v>
      </c>
      <c r="C1118" s="141" t="str">
        <f t="shared" si="89"/>
        <v>LLY</v>
      </c>
      <c r="D1118" s="141" t="str">
        <f t="shared" si="90"/>
        <v>Шляпа</v>
      </c>
      <c r="E1118" s="142" t="str">
        <f t="shared" si="91"/>
        <v>Шляпы</v>
      </c>
      <c r="F1118" s="133" t="s">
        <v>1186</v>
      </c>
      <c r="G1118" s="134" t="s">
        <v>1185</v>
      </c>
      <c r="H1118" s="135" t="s">
        <v>434</v>
      </c>
      <c r="I1118" s="136" t="s">
        <v>3117</v>
      </c>
      <c r="J1118" s="137">
        <v>3</v>
      </c>
      <c r="K1118" s="138" t="s">
        <v>3118</v>
      </c>
      <c r="M1118" s="140">
        <v>3</v>
      </c>
    </row>
    <row r="1119" spans="1:13" x14ac:dyDescent="0.25">
      <c r="A1119" s="96" t="str">
        <f t="shared" si="87"/>
        <v>81670 LLY</v>
      </c>
      <c r="B1119" s="141">
        <f t="shared" si="88"/>
        <v>81670</v>
      </c>
      <c r="C1119" s="141" t="str">
        <f t="shared" si="89"/>
        <v>LLY</v>
      </c>
      <c r="D1119" s="141" t="str">
        <f t="shared" si="90"/>
        <v>Шляпа</v>
      </c>
      <c r="E1119" s="142" t="str">
        <f t="shared" si="91"/>
        <v>Шляпы</v>
      </c>
      <c r="F1119" s="133" t="s">
        <v>1187</v>
      </c>
      <c r="G1119" s="134" t="s">
        <v>1185</v>
      </c>
      <c r="H1119" s="135" t="s">
        <v>431</v>
      </c>
      <c r="I1119" s="136" t="s">
        <v>3117</v>
      </c>
      <c r="J1119" s="137">
        <v>2</v>
      </c>
      <c r="K1119" s="138" t="s">
        <v>3123</v>
      </c>
      <c r="M1119" s="140">
        <v>2</v>
      </c>
    </row>
    <row r="1120" spans="1:13" x14ac:dyDescent="0.25">
      <c r="A1120" s="96" t="str">
        <f t="shared" si="87"/>
        <v>81670 LLY</v>
      </c>
      <c r="B1120" s="141">
        <f t="shared" si="88"/>
        <v>81670</v>
      </c>
      <c r="C1120" s="141" t="str">
        <f t="shared" si="89"/>
        <v>LLY</v>
      </c>
      <c r="D1120" s="141" t="str">
        <f t="shared" si="90"/>
        <v>Шляпа</v>
      </c>
      <c r="E1120" s="142" t="str">
        <f t="shared" si="91"/>
        <v>Шляпы</v>
      </c>
      <c r="F1120" s="133" t="s">
        <v>1201</v>
      </c>
      <c r="G1120" s="134" t="s">
        <v>1202</v>
      </c>
      <c r="H1120" s="135" t="s">
        <v>434</v>
      </c>
      <c r="I1120" s="136" t="s">
        <v>3115</v>
      </c>
      <c r="J1120" s="137">
        <v>1</v>
      </c>
      <c r="K1120" s="138" t="s">
        <v>3115</v>
      </c>
      <c r="M1120" s="140">
        <v>1</v>
      </c>
    </row>
    <row r="1121" spans="1:13" x14ac:dyDescent="0.25">
      <c r="A1121" s="96" t="str">
        <f t="shared" si="87"/>
        <v>81670 LLY</v>
      </c>
      <c r="B1121" s="141">
        <f t="shared" si="88"/>
        <v>81670</v>
      </c>
      <c r="C1121" s="141" t="str">
        <f t="shared" si="89"/>
        <v>LLY</v>
      </c>
      <c r="D1121" s="141" t="str">
        <f t="shared" si="90"/>
        <v>Шляпа</v>
      </c>
      <c r="E1121" s="142" t="str">
        <f t="shared" si="91"/>
        <v>Шляпы</v>
      </c>
      <c r="F1121" s="133" t="s">
        <v>3843</v>
      </c>
      <c r="G1121" s="134" t="s">
        <v>1195</v>
      </c>
      <c r="H1121" s="135" t="s">
        <v>436</v>
      </c>
      <c r="I1121" s="136" t="s">
        <v>3805</v>
      </c>
      <c r="J1121" s="137">
        <v>1</v>
      </c>
      <c r="K1121" s="138" t="s">
        <v>3805</v>
      </c>
      <c r="M1121" s="140">
        <v>1</v>
      </c>
    </row>
    <row r="1122" spans="1:13" x14ac:dyDescent="0.25">
      <c r="A1122" s="96" t="str">
        <f t="shared" si="87"/>
        <v>81670 LLY</v>
      </c>
      <c r="B1122" s="141">
        <f t="shared" si="88"/>
        <v>81670</v>
      </c>
      <c r="C1122" s="141" t="str">
        <f t="shared" si="89"/>
        <v>LLY</v>
      </c>
      <c r="D1122" s="141" t="str">
        <f t="shared" si="90"/>
        <v>Шляпа</v>
      </c>
      <c r="E1122" s="142" t="str">
        <f t="shared" si="91"/>
        <v>Шляпы</v>
      </c>
      <c r="F1122" s="133" t="s">
        <v>3844</v>
      </c>
      <c r="G1122" s="134" t="s">
        <v>1195</v>
      </c>
      <c r="H1122" s="135" t="s">
        <v>433</v>
      </c>
      <c r="I1122" s="136" t="s">
        <v>3805</v>
      </c>
      <c r="J1122" s="137">
        <v>6</v>
      </c>
      <c r="K1122" s="138" t="s">
        <v>3815</v>
      </c>
      <c r="M1122" s="140">
        <v>6</v>
      </c>
    </row>
    <row r="1123" spans="1:13" x14ac:dyDescent="0.25">
      <c r="A1123" s="96" t="str">
        <f t="shared" si="87"/>
        <v>81670 LLY</v>
      </c>
      <c r="B1123" s="141">
        <f t="shared" si="88"/>
        <v>81670</v>
      </c>
      <c r="C1123" s="141" t="str">
        <f t="shared" si="89"/>
        <v>LLY</v>
      </c>
      <c r="D1123" s="141" t="str">
        <f t="shared" si="90"/>
        <v>Шляпа</v>
      </c>
      <c r="E1123" s="142" t="str">
        <f t="shared" si="91"/>
        <v>Шляпы</v>
      </c>
      <c r="F1123" s="133" t="s">
        <v>3845</v>
      </c>
      <c r="G1123" s="134" t="s">
        <v>1195</v>
      </c>
      <c r="H1123" s="135" t="s">
        <v>434</v>
      </c>
      <c r="I1123" s="136" t="s">
        <v>3805</v>
      </c>
      <c r="J1123" s="137">
        <v>8</v>
      </c>
      <c r="K1123" s="138" t="s">
        <v>3808</v>
      </c>
      <c r="M1123" s="140">
        <v>8</v>
      </c>
    </row>
    <row r="1124" spans="1:13" x14ac:dyDescent="0.25">
      <c r="A1124" s="96" t="str">
        <f t="shared" si="87"/>
        <v>81670 LLY</v>
      </c>
      <c r="B1124" s="141">
        <f t="shared" si="88"/>
        <v>81670</v>
      </c>
      <c r="C1124" s="141" t="str">
        <f t="shared" si="89"/>
        <v>LLY</v>
      </c>
      <c r="D1124" s="141" t="str">
        <f t="shared" si="90"/>
        <v>Шляпа</v>
      </c>
      <c r="E1124" s="142" t="str">
        <f t="shared" si="91"/>
        <v>Шляпы</v>
      </c>
      <c r="F1124" s="133" t="s">
        <v>1196</v>
      </c>
      <c r="G1124" s="134" t="s">
        <v>1195</v>
      </c>
      <c r="H1124" s="135" t="s">
        <v>431</v>
      </c>
      <c r="I1124" s="136" t="s">
        <v>3805</v>
      </c>
      <c r="J1124" s="137">
        <v>6</v>
      </c>
      <c r="K1124" s="138" t="s">
        <v>3815</v>
      </c>
      <c r="M1124" s="140">
        <v>6</v>
      </c>
    </row>
    <row r="1125" spans="1:13" x14ac:dyDescent="0.25">
      <c r="A1125" s="96" t="str">
        <f t="shared" si="87"/>
        <v>81670 LLY</v>
      </c>
      <c r="B1125" s="141">
        <f t="shared" si="88"/>
        <v>81670</v>
      </c>
      <c r="C1125" s="141" t="str">
        <f t="shared" si="89"/>
        <v>LLY</v>
      </c>
      <c r="D1125" s="141" t="str">
        <f t="shared" si="90"/>
        <v>Шляпа</v>
      </c>
      <c r="E1125" s="142" t="str">
        <f t="shared" si="91"/>
        <v>Шляпы</v>
      </c>
      <c r="F1125" s="133" t="s">
        <v>3846</v>
      </c>
      <c r="G1125" s="134" t="s">
        <v>1195</v>
      </c>
      <c r="H1125" s="135" t="s">
        <v>432</v>
      </c>
      <c r="I1125" s="136" t="s">
        <v>3805</v>
      </c>
      <c r="J1125" s="137">
        <v>2</v>
      </c>
      <c r="K1125" s="138" t="s">
        <v>3810</v>
      </c>
      <c r="M1125" s="140">
        <v>2</v>
      </c>
    </row>
    <row r="1126" spans="1:13" x14ac:dyDescent="0.25">
      <c r="A1126" s="96" t="str">
        <f t="shared" si="87"/>
        <v>81690 NNES</v>
      </c>
      <c r="B1126" s="141">
        <f t="shared" si="88"/>
        <v>81690</v>
      </c>
      <c r="C1126" s="141" t="str">
        <f t="shared" si="89"/>
        <v>NNES</v>
      </c>
      <c r="D1126" s="141" t="str">
        <f t="shared" si="90"/>
        <v>Шляпа</v>
      </c>
      <c r="E1126" s="142" t="str">
        <f t="shared" si="91"/>
        <v>Шляпы</v>
      </c>
      <c r="F1126" s="133" t="s">
        <v>1640</v>
      </c>
      <c r="G1126" s="134" t="s">
        <v>1204</v>
      </c>
      <c r="H1126" s="135" t="s">
        <v>436</v>
      </c>
      <c r="I1126" s="136" t="s">
        <v>3805</v>
      </c>
      <c r="J1126" s="137">
        <v>2</v>
      </c>
      <c r="K1126" s="138" t="s">
        <v>3810</v>
      </c>
      <c r="M1126" s="140">
        <v>2</v>
      </c>
    </row>
    <row r="1127" spans="1:13" x14ac:dyDescent="0.25">
      <c r="A1127" s="96" t="str">
        <f t="shared" si="87"/>
        <v>81690 NNES</v>
      </c>
      <c r="B1127" s="141">
        <f t="shared" si="88"/>
        <v>81690</v>
      </c>
      <c r="C1127" s="141" t="str">
        <f t="shared" si="89"/>
        <v>NNES</v>
      </c>
      <c r="D1127" s="141" t="str">
        <f t="shared" si="90"/>
        <v>Шляпа</v>
      </c>
      <c r="E1127" s="142" t="str">
        <f t="shared" si="91"/>
        <v>Шляпы</v>
      </c>
      <c r="F1127" s="133" t="s">
        <v>3847</v>
      </c>
      <c r="G1127" s="134" t="s">
        <v>1204</v>
      </c>
      <c r="H1127" s="135" t="s">
        <v>433</v>
      </c>
      <c r="I1127" s="136" t="s">
        <v>3805</v>
      </c>
      <c r="J1127" s="137">
        <v>9</v>
      </c>
      <c r="K1127" s="138" t="s">
        <v>3807</v>
      </c>
      <c r="M1127" s="140">
        <v>9</v>
      </c>
    </row>
    <row r="1128" spans="1:13" x14ac:dyDescent="0.25">
      <c r="A1128" s="96" t="str">
        <f t="shared" si="87"/>
        <v>81690 NNES</v>
      </c>
      <c r="B1128" s="141">
        <f t="shared" si="88"/>
        <v>81690</v>
      </c>
      <c r="C1128" s="141" t="str">
        <f t="shared" si="89"/>
        <v>NNES</v>
      </c>
      <c r="D1128" s="141" t="str">
        <f t="shared" si="90"/>
        <v>Шляпа</v>
      </c>
      <c r="E1128" s="142" t="str">
        <f t="shared" si="91"/>
        <v>Шляпы</v>
      </c>
      <c r="F1128" s="133" t="s">
        <v>1205</v>
      </c>
      <c r="G1128" s="134" t="s">
        <v>1204</v>
      </c>
      <c r="H1128" s="135" t="s">
        <v>434</v>
      </c>
      <c r="I1128" s="136" t="s">
        <v>3805</v>
      </c>
      <c r="J1128" s="137">
        <v>10</v>
      </c>
      <c r="K1128" s="138" t="s">
        <v>3848</v>
      </c>
      <c r="M1128" s="140">
        <v>10</v>
      </c>
    </row>
    <row r="1129" spans="1:13" x14ac:dyDescent="0.25">
      <c r="A1129" s="96" t="str">
        <f t="shared" si="87"/>
        <v>81690 NNES</v>
      </c>
      <c r="B1129" s="141">
        <f t="shared" si="88"/>
        <v>81690</v>
      </c>
      <c r="C1129" s="141" t="str">
        <f t="shared" si="89"/>
        <v>NNES</v>
      </c>
      <c r="D1129" s="141" t="str">
        <f t="shared" si="90"/>
        <v>Шляпа</v>
      </c>
      <c r="E1129" s="142" t="str">
        <f t="shared" si="91"/>
        <v>Шляпы</v>
      </c>
      <c r="F1129" s="133" t="s">
        <v>1641</v>
      </c>
      <c r="G1129" s="134" t="s">
        <v>1204</v>
      </c>
      <c r="H1129" s="135" t="s">
        <v>431</v>
      </c>
      <c r="I1129" s="136" t="s">
        <v>3805</v>
      </c>
      <c r="J1129" s="137">
        <v>8</v>
      </c>
      <c r="K1129" s="138" t="s">
        <v>3808</v>
      </c>
      <c r="M1129" s="140">
        <v>8</v>
      </c>
    </row>
    <row r="1130" spans="1:13" x14ac:dyDescent="0.25">
      <c r="A1130" s="96" t="str">
        <f t="shared" si="87"/>
        <v>81690 NNES</v>
      </c>
      <c r="B1130" s="141">
        <f t="shared" si="88"/>
        <v>81690</v>
      </c>
      <c r="C1130" s="141" t="str">
        <f t="shared" si="89"/>
        <v>NNES</v>
      </c>
      <c r="D1130" s="141" t="str">
        <f t="shared" si="90"/>
        <v>Шляпа</v>
      </c>
      <c r="E1130" s="142" t="str">
        <f t="shared" si="91"/>
        <v>Шляпы</v>
      </c>
      <c r="F1130" s="133" t="s">
        <v>3849</v>
      </c>
      <c r="G1130" s="134" t="s">
        <v>1204</v>
      </c>
      <c r="H1130" s="135" t="s">
        <v>432</v>
      </c>
      <c r="I1130" s="136" t="s">
        <v>3805</v>
      </c>
      <c r="J1130" s="137">
        <v>3</v>
      </c>
      <c r="K1130" s="138" t="s">
        <v>3819</v>
      </c>
      <c r="M1130" s="140">
        <v>3</v>
      </c>
    </row>
    <row r="1131" spans="1:13" x14ac:dyDescent="0.25">
      <c r="A1131" s="96" t="str">
        <f t="shared" si="87"/>
        <v>81690 NNES</v>
      </c>
      <c r="B1131" s="141">
        <f t="shared" si="88"/>
        <v>81690</v>
      </c>
      <c r="C1131" s="141" t="str">
        <f t="shared" si="89"/>
        <v>NNES</v>
      </c>
      <c r="D1131" s="141" t="str">
        <f t="shared" si="90"/>
        <v>Шляпа</v>
      </c>
      <c r="E1131" s="142" t="str">
        <f t="shared" si="91"/>
        <v>Шляпы</v>
      </c>
      <c r="F1131" s="133" t="s">
        <v>3850</v>
      </c>
      <c r="G1131" s="134" t="s">
        <v>1638</v>
      </c>
      <c r="H1131" s="135" t="s">
        <v>436</v>
      </c>
      <c r="I1131" s="136" t="s">
        <v>3805</v>
      </c>
      <c r="J1131" s="137">
        <v>2</v>
      </c>
      <c r="K1131" s="138" t="s">
        <v>3810</v>
      </c>
      <c r="M1131" s="140">
        <v>2</v>
      </c>
    </row>
    <row r="1132" spans="1:13" x14ac:dyDescent="0.25">
      <c r="A1132" s="96" t="str">
        <f t="shared" si="87"/>
        <v>81690 NNES</v>
      </c>
      <c r="B1132" s="141">
        <f t="shared" si="88"/>
        <v>81690</v>
      </c>
      <c r="C1132" s="141" t="str">
        <f t="shared" si="89"/>
        <v>NNES</v>
      </c>
      <c r="D1132" s="141" t="str">
        <f t="shared" si="90"/>
        <v>Шляпа</v>
      </c>
      <c r="E1132" s="142" t="str">
        <f t="shared" si="91"/>
        <v>Шляпы</v>
      </c>
      <c r="F1132" s="133" t="s">
        <v>3851</v>
      </c>
      <c r="G1132" s="134" t="s">
        <v>1638</v>
      </c>
      <c r="H1132" s="135" t="s">
        <v>433</v>
      </c>
      <c r="I1132" s="136" t="s">
        <v>3805</v>
      </c>
      <c r="J1132" s="137">
        <v>5</v>
      </c>
      <c r="K1132" s="138" t="s">
        <v>3806</v>
      </c>
      <c r="M1132" s="140">
        <v>5</v>
      </c>
    </row>
    <row r="1133" spans="1:13" x14ac:dyDescent="0.25">
      <c r="A1133" s="96" t="str">
        <f t="shared" si="87"/>
        <v>81690 NNES</v>
      </c>
      <c r="B1133" s="141">
        <f t="shared" si="88"/>
        <v>81690</v>
      </c>
      <c r="C1133" s="141" t="str">
        <f t="shared" si="89"/>
        <v>NNES</v>
      </c>
      <c r="D1133" s="141" t="str">
        <f t="shared" si="90"/>
        <v>Шляпа</v>
      </c>
      <c r="E1133" s="142" t="str">
        <f t="shared" si="91"/>
        <v>Шляпы</v>
      </c>
      <c r="F1133" s="133" t="s">
        <v>3852</v>
      </c>
      <c r="G1133" s="134" t="s">
        <v>1638</v>
      </c>
      <c r="H1133" s="135" t="s">
        <v>434</v>
      </c>
      <c r="I1133" s="136" t="s">
        <v>3805</v>
      </c>
      <c r="J1133" s="137">
        <v>7</v>
      </c>
      <c r="K1133" s="138" t="s">
        <v>3816</v>
      </c>
      <c r="M1133" s="140">
        <v>7</v>
      </c>
    </row>
    <row r="1134" spans="1:13" x14ac:dyDescent="0.25">
      <c r="A1134" s="96" t="str">
        <f t="shared" si="87"/>
        <v>81690 NNES</v>
      </c>
      <c r="B1134" s="141">
        <f t="shared" si="88"/>
        <v>81690</v>
      </c>
      <c r="C1134" s="141" t="str">
        <f t="shared" si="89"/>
        <v>NNES</v>
      </c>
      <c r="D1134" s="141" t="str">
        <f t="shared" si="90"/>
        <v>Шляпа</v>
      </c>
      <c r="E1134" s="142" t="str">
        <f t="shared" si="91"/>
        <v>Шляпы</v>
      </c>
      <c r="F1134" s="133" t="s">
        <v>1639</v>
      </c>
      <c r="G1134" s="134" t="s">
        <v>1638</v>
      </c>
      <c r="H1134" s="135" t="s">
        <v>431</v>
      </c>
      <c r="I1134" s="136" t="s">
        <v>3805</v>
      </c>
      <c r="J1134" s="137">
        <v>5</v>
      </c>
      <c r="K1134" s="138" t="s">
        <v>3806</v>
      </c>
      <c r="M1134" s="140">
        <v>5</v>
      </c>
    </row>
    <row r="1135" spans="1:13" x14ac:dyDescent="0.25">
      <c r="A1135" s="96" t="str">
        <f t="shared" si="87"/>
        <v>81690 NNES</v>
      </c>
      <c r="B1135" s="141">
        <f t="shared" si="88"/>
        <v>81690</v>
      </c>
      <c r="C1135" s="141" t="str">
        <f t="shared" si="89"/>
        <v>NNES</v>
      </c>
      <c r="D1135" s="141" t="str">
        <f t="shared" si="90"/>
        <v>Шляпа</v>
      </c>
      <c r="E1135" s="142" t="str">
        <f t="shared" si="91"/>
        <v>Шляпы</v>
      </c>
      <c r="F1135" s="133" t="s">
        <v>3853</v>
      </c>
      <c r="G1135" s="134" t="s">
        <v>1638</v>
      </c>
      <c r="H1135" s="135" t="s">
        <v>432</v>
      </c>
      <c r="I1135" s="136" t="s">
        <v>3805</v>
      </c>
      <c r="J1135" s="137">
        <v>1</v>
      </c>
      <c r="K1135" s="138" t="s">
        <v>3805</v>
      </c>
      <c r="M1135" s="140">
        <v>1</v>
      </c>
    </row>
    <row r="1136" spans="1:13" x14ac:dyDescent="0.25">
      <c r="A1136" s="96" t="str">
        <f t="shared" si="87"/>
        <v>81690 NNES</v>
      </c>
      <c r="B1136" s="141">
        <f t="shared" si="88"/>
        <v>81690</v>
      </c>
      <c r="C1136" s="141" t="str">
        <f t="shared" si="89"/>
        <v>NNES</v>
      </c>
      <c r="D1136" s="141" t="str">
        <f t="shared" si="90"/>
        <v>Шляпа</v>
      </c>
      <c r="E1136" s="142" t="str">
        <f t="shared" si="91"/>
        <v>Шляпы</v>
      </c>
      <c r="F1136" s="133" t="s">
        <v>3854</v>
      </c>
      <c r="G1136" s="134" t="s">
        <v>3132</v>
      </c>
      <c r="H1136" s="135" t="s">
        <v>436</v>
      </c>
      <c r="I1136" s="136" t="s">
        <v>3805</v>
      </c>
      <c r="J1136" s="137">
        <v>2</v>
      </c>
      <c r="K1136" s="138" t="s">
        <v>3810</v>
      </c>
      <c r="M1136" s="140">
        <v>2</v>
      </c>
    </row>
    <row r="1137" spans="1:13" x14ac:dyDescent="0.25">
      <c r="A1137" s="96" t="str">
        <f t="shared" si="87"/>
        <v>81690 NNES</v>
      </c>
      <c r="B1137" s="141">
        <f t="shared" si="88"/>
        <v>81690</v>
      </c>
      <c r="C1137" s="141" t="str">
        <f t="shared" si="89"/>
        <v>NNES</v>
      </c>
      <c r="D1137" s="141" t="str">
        <f t="shared" si="90"/>
        <v>Шляпа</v>
      </c>
      <c r="E1137" s="142" t="str">
        <f t="shared" si="91"/>
        <v>Шляпы</v>
      </c>
      <c r="F1137" s="133" t="s">
        <v>3855</v>
      </c>
      <c r="G1137" s="134" t="s">
        <v>3132</v>
      </c>
      <c r="H1137" s="135" t="s">
        <v>433</v>
      </c>
      <c r="I1137" s="136" t="s">
        <v>3805</v>
      </c>
      <c r="J1137" s="137">
        <v>7</v>
      </c>
      <c r="K1137" s="138" t="s">
        <v>3816</v>
      </c>
      <c r="M1137" s="140">
        <v>7</v>
      </c>
    </row>
    <row r="1138" spans="1:13" x14ac:dyDescent="0.25">
      <c r="A1138" s="96" t="str">
        <f t="shared" si="87"/>
        <v>81690 NNES</v>
      </c>
      <c r="B1138" s="141">
        <f t="shared" si="88"/>
        <v>81690</v>
      </c>
      <c r="C1138" s="141" t="str">
        <f t="shared" si="89"/>
        <v>NNES</v>
      </c>
      <c r="D1138" s="141" t="str">
        <f t="shared" si="90"/>
        <v>Шляпа</v>
      </c>
      <c r="E1138" s="142" t="str">
        <f t="shared" si="91"/>
        <v>Шляпы</v>
      </c>
      <c r="F1138" s="133" t="s">
        <v>3131</v>
      </c>
      <c r="G1138" s="134" t="s">
        <v>3132</v>
      </c>
      <c r="H1138" s="135" t="s">
        <v>434</v>
      </c>
      <c r="I1138" s="136" t="s">
        <v>3805</v>
      </c>
      <c r="J1138" s="137">
        <v>10</v>
      </c>
      <c r="K1138" s="138" t="s">
        <v>3848</v>
      </c>
      <c r="M1138" s="140">
        <v>10</v>
      </c>
    </row>
    <row r="1139" spans="1:13" x14ac:dyDescent="0.25">
      <c r="A1139" s="96" t="str">
        <f t="shared" si="87"/>
        <v>81690 NNES</v>
      </c>
      <c r="B1139" s="141">
        <f t="shared" si="88"/>
        <v>81690</v>
      </c>
      <c r="C1139" s="141" t="str">
        <f t="shared" si="89"/>
        <v>NNES</v>
      </c>
      <c r="D1139" s="141" t="str">
        <f t="shared" si="90"/>
        <v>Шляпа</v>
      </c>
      <c r="E1139" s="142" t="str">
        <f t="shared" si="91"/>
        <v>Шляпы</v>
      </c>
      <c r="F1139" s="133" t="s">
        <v>3856</v>
      </c>
      <c r="G1139" s="134" t="s">
        <v>3132</v>
      </c>
      <c r="H1139" s="135" t="s">
        <v>431</v>
      </c>
      <c r="I1139" s="136" t="s">
        <v>3805</v>
      </c>
      <c r="J1139" s="137">
        <v>6</v>
      </c>
      <c r="K1139" s="138" t="s">
        <v>3815</v>
      </c>
      <c r="M1139" s="140">
        <v>6</v>
      </c>
    </row>
    <row r="1140" spans="1:13" x14ac:dyDescent="0.25">
      <c r="A1140" s="96" t="str">
        <f t="shared" si="87"/>
        <v>81690 NNES</v>
      </c>
      <c r="B1140" s="141">
        <f t="shared" si="88"/>
        <v>81690</v>
      </c>
      <c r="C1140" s="141" t="str">
        <f t="shared" si="89"/>
        <v>NNES</v>
      </c>
      <c r="D1140" s="141" t="str">
        <f t="shared" si="90"/>
        <v>Шляпа</v>
      </c>
      <c r="E1140" s="142" t="str">
        <f t="shared" si="91"/>
        <v>Шляпы</v>
      </c>
      <c r="F1140" s="133" t="s">
        <v>3857</v>
      </c>
      <c r="G1140" s="134" t="s">
        <v>3132</v>
      </c>
      <c r="H1140" s="135" t="s">
        <v>432</v>
      </c>
      <c r="I1140" s="136" t="s">
        <v>3805</v>
      </c>
      <c r="J1140" s="137">
        <v>2</v>
      </c>
      <c r="K1140" s="138" t="s">
        <v>3810</v>
      </c>
      <c r="M1140" s="140">
        <v>2</v>
      </c>
    </row>
    <row r="1141" spans="1:13" x14ac:dyDescent="0.25">
      <c r="A1141" s="96" t="str">
        <f t="shared" si="87"/>
        <v>81690 NNES</v>
      </c>
      <c r="B1141" s="141">
        <f t="shared" si="88"/>
        <v>81690</v>
      </c>
      <c r="C1141" s="141" t="str">
        <f t="shared" si="89"/>
        <v>NNES</v>
      </c>
      <c r="D1141" s="141" t="str">
        <f t="shared" si="90"/>
        <v>Шляпа</v>
      </c>
      <c r="E1141" s="142" t="str">
        <f t="shared" si="91"/>
        <v>Шляпы</v>
      </c>
      <c r="F1141" s="133" t="s">
        <v>3133</v>
      </c>
      <c r="G1141" s="134" t="s">
        <v>3134</v>
      </c>
      <c r="H1141" s="135" t="s">
        <v>436</v>
      </c>
      <c r="I1141" s="136" t="s">
        <v>3127</v>
      </c>
      <c r="J1141" s="137">
        <v>1</v>
      </c>
      <c r="K1141" s="138" t="s">
        <v>3127</v>
      </c>
      <c r="M1141" s="140">
        <v>1</v>
      </c>
    </row>
    <row r="1142" spans="1:13" x14ac:dyDescent="0.25">
      <c r="A1142" s="96" t="str">
        <f t="shared" si="87"/>
        <v>81690 NNES</v>
      </c>
      <c r="B1142" s="141">
        <f t="shared" si="88"/>
        <v>81690</v>
      </c>
      <c r="C1142" s="141" t="str">
        <f t="shared" si="89"/>
        <v>NNES</v>
      </c>
      <c r="D1142" s="141" t="str">
        <f t="shared" si="90"/>
        <v>Шляпа</v>
      </c>
      <c r="E1142" s="142" t="str">
        <f t="shared" si="91"/>
        <v>Шляпы</v>
      </c>
      <c r="F1142" s="133" t="s">
        <v>3135</v>
      </c>
      <c r="G1142" s="134" t="s">
        <v>3134</v>
      </c>
      <c r="H1142" s="135" t="s">
        <v>433</v>
      </c>
      <c r="I1142" s="136" t="s">
        <v>3127</v>
      </c>
      <c r="J1142" s="137">
        <v>4</v>
      </c>
      <c r="K1142" s="138" t="s">
        <v>3858</v>
      </c>
      <c r="M1142" s="140">
        <v>4</v>
      </c>
    </row>
    <row r="1143" spans="1:13" x14ac:dyDescent="0.25">
      <c r="A1143" s="96" t="str">
        <f t="shared" si="87"/>
        <v>81690 NNES</v>
      </c>
      <c r="B1143" s="141">
        <f t="shared" si="88"/>
        <v>81690</v>
      </c>
      <c r="C1143" s="141" t="str">
        <f t="shared" si="89"/>
        <v>NNES</v>
      </c>
      <c r="D1143" s="141" t="str">
        <f t="shared" si="90"/>
        <v>Шляпа</v>
      </c>
      <c r="E1143" s="142" t="str">
        <f t="shared" si="91"/>
        <v>Шляпы</v>
      </c>
      <c r="F1143" s="133" t="s">
        <v>3136</v>
      </c>
      <c r="G1143" s="134" t="s">
        <v>3134</v>
      </c>
      <c r="H1143" s="135" t="s">
        <v>434</v>
      </c>
      <c r="I1143" s="136" t="s">
        <v>3127</v>
      </c>
      <c r="J1143" s="137">
        <v>2</v>
      </c>
      <c r="K1143" s="138" t="s">
        <v>3859</v>
      </c>
      <c r="M1143" s="140">
        <v>2</v>
      </c>
    </row>
    <row r="1144" spans="1:13" x14ac:dyDescent="0.25">
      <c r="A1144" s="96" t="str">
        <f t="shared" si="87"/>
        <v>81690 NNES</v>
      </c>
      <c r="B1144" s="141">
        <f t="shared" si="88"/>
        <v>81690</v>
      </c>
      <c r="C1144" s="141" t="str">
        <f t="shared" si="89"/>
        <v>NNES</v>
      </c>
      <c r="D1144" s="141" t="str">
        <f t="shared" si="90"/>
        <v>Шляпа</v>
      </c>
      <c r="E1144" s="142" t="str">
        <f t="shared" si="91"/>
        <v>Шляпы</v>
      </c>
      <c r="F1144" s="133" t="s">
        <v>3137</v>
      </c>
      <c r="G1144" s="134" t="s">
        <v>3134</v>
      </c>
      <c r="H1144" s="135" t="s">
        <v>431</v>
      </c>
      <c r="I1144" s="136" t="s">
        <v>3127</v>
      </c>
      <c r="J1144" s="137">
        <v>3</v>
      </c>
      <c r="K1144" s="138" t="s">
        <v>3128</v>
      </c>
      <c r="M1144" s="140">
        <v>3</v>
      </c>
    </row>
    <row r="1145" spans="1:13" x14ac:dyDescent="0.25">
      <c r="A1145" s="96" t="str">
        <f t="shared" si="87"/>
        <v>81690 NNES</v>
      </c>
      <c r="B1145" s="141">
        <f t="shared" si="88"/>
        <v>81690</v>
      </c>
      <c r="C1145" s="141" t="str">
        <f t="shared" si="89"/>
        <v>NNES</v>
      </c>
      <c r="D1145" s="141" t="str">
        <f t="shared" si="90"/>
        <v>Шляпа</v>
      </c>
      <c r="E1145" s="142" t="str">
        <f t="shared" si="91"/>
        <v>Шляпы</v>
      </c>
      <c r="F1145" s="133" t="s">
        <v>3860</v>
      </c>
      <c r="G1145" s="134" t="s">
        <v>3861</v>
      </c>
      <c r="H1145" s="135" t="s">
        <v>436</v>
      </c>
      <c r="I1145" s="136" t="s">
        <v>3805</v>
      </c>
      <c r="J1145" s="137">
        <v>3</v>
      </c>
      <c r="K1145" s="138" t="s">
        <v>3819</v>
      </c>
      <c r="M1145" s="140">
        <v>3</v>
      </c>
    </row>
    <row r="1146" spans="1:13" x14ac:dyDescent="0.25">
      <c r="A1146" s="96" t="str">
        <f t="shared" si="87"/>
        <v>81690 NNES</v>
      </c>
      <c r="B1146" s="141">
        <f t="shared" si="88"/>
        <v>81690</v>
      </c>
      <c r="C1146" s="141" t="str">
        <f t="shared" si="89"/>
        <v>NNES</v>
      </c>
      <c r="D1146" s="141" t="str">
        <f t="shared" si="90"/>
        <v>Шляпа</v>
      </c>
      <c r="E1146" s="142" t="str">
        <f t="shared" si="91"/>
        <v>Шляпы</v>
      </c>
      <c r="F1146" s="133" t="s">
        <v>3862</v>
      </c>
      <c r="G1146" s="134" t="s">
        <v>3861</v>
      </c>
      <c r="H1146" s="135" t="s">
        <v>433</v>
      </c>
      <c r="I1146" s="136" t="s">
        <v>3805</v>
      </c>
      <c r="J1146" s="137">
        <v>9</v>
      </c>
      <c r="K1146" s="138" t="s">
        <v>3807</v>
      </c>
      <c r="M1146" s="140">
        <v>9</v>
      </c>
    </row>
    <row r="1147" spans="1:13" x14ac:dyDescent="0.25">
      <c r="A1147" s="96" t="str">
        <f t="shared" si="87"/>
        <v>81690 NNES</v>
      </c>
      <c r="B1147" s="141">
        <f t="shared" si="88"/>
        <v>81690</v>
      </c>
      <c r="C1147" s="141" t="str">
        <f t="shared" si="89"/>
        <v>NNES</v>
      </c>
      <c r="D1147" s="141" t="str">
        <f t="shared" si="90"/>
        <v>Шляпа</v>
      </c>
      <c r="E1147" s="142" t="str">
        <f t="shared" si="91"/>
        <v>Шляпы</v>
      </c>
      <c r="F1147" s="133" t="s">
        <v>3863</v>
      </c>
      <c r="G1147" s="134" t="s">
        <v>3861</v>
      </c>
      <c r="H1147" s="135" t="s">
        <v>434</v>
      </c>
      <c r="I1147" s="136" t="s">
        <v>3805</v>
      </c>
      <c r="J1147" s="137">
        <v>11</v>
      </c>
      <c r="K1147" s="138" t="s">
        <v>3864</v>
      </c>
      <c r="M1147" s="140">
        <v>11</v>
      </c>
    </row>
    <row r="1148" spans="1:13" x14ac:dyDescent="0.25">
      <c r="A1148" s="96" t="str">
        <f t="shared" si="87"/>
        <v>81690 NNES</v>
      </c>
      <c r="B1148" s="141">
        <f t="shared" si="88"/>
        <v>81690</v>
      </c>
      <c r="C1148" s="141" t="str">
        <f t="shared" si="89"/>
        <v>NNES</v>
      </c>
      <c r="D1148" s="141" t="str">
        <f t="shared" si="90"/>
        <v>Шляпа</v>
      </c>
      <c r="E1148" s="142" t="str">
        <f t="shared" si="91"/>
        <v>Шляпы</v>
      </c>
      <c r="F1148" s="133" t="s">
        <v>3865</v>
      </c>
      <c r="G1148" s="134" t="s">
        <v>3861</v>
      </c>
      <c r="H1148" s="135" t="s">
        <v>431</v>
      </c>
      <c r="I1148" s="136" t="s">
        <v>3805</v>
      </c>
      <c r="J1148" s="137">
        <v>8</v>
      </c>
      <c r="K1148" s="138" t="s">
        <v>3808</v>
      </c>
      <c r="M1148" s="140">
        <v>8</v>
      </c>
    </row>
    <row r="1149" spans="1:13" x14ac:dyDescent="0.25">
      <c r="A1149" s="96" t="str">
        <f t="shared" si="87"/>
        <v>81690 NNES</v>
      </c>
      <c r="B1149" s="141">
        <f t="shared" si="88"/>
        <v>81690</v>
      </c>
      <c r="C1149" s="141" t="str">
        <f t="shared" si="89"/>
        <v>NNES</v>
      </c>
      <c r="D1149" s="141" t="str">
        <f t="shared" si="90"/>
        <v>Шляпа</v>
      </c>
      <c r="E1149" s="142" t="str">
        <f t="shared" si="91"/>
        <v>Шляпы</v>
      </c>
      <c r="F1149" s="133" t="s">
        <v>3866</v>
      </c>
      <c r="G1149" s="134" t="s">
        <v>3861</v>
      </c>
      <c r="H1149" s="135" t="s">
        <v>432</v>
      </c>
      <c r="I1149" s="136" t="s">
        <v>3805</v>
      </c>
      <c r="J1149" s="137">
        <v>3</v>
      </c>
      <c r="K1149" s="138" t="s">
        <v>3819</v>
      </c>
      <c r="M1149" s="140">
        <v>3</v>
      </c>
    </row>
    <row r="1150" spans="1:13" x14ac:dyDescent="0.25">
      <c r="A1150" s="96" t="str">
        <f t="shared" si="87"/>
        <v>81690 NNES</v>
      </c>
      <c r="B1150" s="141">
        <f t="shared" si="88"/>
        <v>81690</v>
      </c>
      <c r="C1150" s="141" t="str">
        <f t="shared" si="89"/>
        <v>NNES</v>
      </c>
      <c r="D1150" s="141" t="str">
        <f t="shared" si="90"/>
        <v>Шляпа</v>
      </c>
      <c r="E1150" s="142" t="str">
        <f t="shared" si="91"/>
        <v>Шляпы</v>
      </c>
      <c r="F1150" s="133" t="s">
        <v>3867</v>
      </c>
      <c r="G1150" s="134" t="s">
        <v>3868</v>
      </c>
      <c r="H1150" s="135" t="s">
        <v>436</v>
      </c>
      <c r="I1150" s="136" t="s">
        <v>3805</v>
      </c>
      <c r="J1150" s="137">
        <v>2</v>
      </c>
      <c r="K1150" s="138" t="s">
        <v>3810</v>
      </c>
      <c r="M1150" s="140">
        <v>2</v>
      </c>
    </row>
    <row r="1151" spans="1:13" x14ac:dyDescent="0.25">
      <c r="A1151" s="96" t="str">
        <f t="shared" si="87"/>
        <v>81690 NNES</v>
      </c>
      <c r="B1151" s="141">
        <f t="shared" si="88"/>
        <v>81690</v>
      </c>
      <c r="C1151" s="141" t="str">
        <f t="shared" si="89"/>
        <v>NNES</v>
      </c>
      <c r="D1151" s="141" t="str">
        <f t="shared" si="90"/>
        <v>Шляпа</v>
      </c>
      <c r="E1151" s="142" t="str">
        <f t="shared" si="91"/>
        <v>Шляпы</v>
      </c>
      <c r="F1151" s="133" t="s">
        <v>3869</v>
      </c>
      <c r="G1151" s="134" t="s">
        <v>3868</v>
      </c>
      <c r="H1151" s="135" t="s">
        <v>433</v>
      </c>
      <c r="I1151" s="136" t="s">
        <v>3805</v>
      </c>
      <c r="J1151" s="137">
        <v>9</v>
      </c>
      <c r="K1151" s="138" t="s">
        <v>3807</v>
      </c>
      <c r="M1151" s="140">
        <v>9</v>
      </c>
    </row>
    <row r="1152" spans="1:13" x14ac:dyDescent="0.25">
      <c r="A1152" s="96" t="str">
        <f t="shared" si="87"/>
        <v>81690 NNES</v>
      </c>
      <c r="B1152" s="141">
        <f t="shared" si="88"/>
        <v>81690</v>
      </c>
      <c r="C1152" s="141" t="str">
        <f t="shared" si="89"/>
        <v>NNES</v>
      </c>
      <c r="D1152" s="141" t="str">
        <f t="shared" si="90"/>
        <v>Шляпа</v>
      </c>
      <c r="E1152" s="142" t="str">
        <f t="shared" si="91"/>
        <v>Шляпы</v>
      </c>
      <c r="F1152" s="133" t="s">
        <v>3870</v>
      </c>
      <c r="G1152" s="134" t="s">
        <v>3868</v>
      </c>
      <c r="H1152" s="135" t="s">
        <v>434</v>
      </c>
      <c r="I1152" s="136" t="s">
        <v>3805</v>
      </c>
      <c r="J1152" s="137">
        <v>13</v>
      </c>
      <c r="K1152" s="138" t="s">
        <v>3871</v>
      </c>
      <c r="M1152" s="140">
        <v>13</v>
      </c>
    </row>
    <row r="1153" spans="1:13" x14ac:dyDescent="0.25">
      <c r="A1153" s="96" t="str">
        <f t="shared" si="87"/>
        <v>81690 NNES</v>
      </c>
      <c r="B1153" s="141">
        <f t="shared" si="88"/>
        <v>81690</v>
      </c>
      <c r="C1153" s="141" t="str">
        <f t="shared" si="89"/>
        <v>NNES</v>
      </c>
      <c r="D1153" s="141" t="str">
        <f t="shared" si="90"/>
        <v>Шляпа</v>
      </c>
      <c r="E1153" s="142" t="str">
        <f t="shared" si="91"/>
        <v>Шляпы</v>
      </c>
      <c r="F1153" s="133" t="s">
        <v>3872</v>
      </c>
      <c r="G1153" s="134" t="s">
        <v>3868</v>
      </c>
      <c r="H1153" s="135" t="s">
        <v>431</v>
      </c>
      <c r="I1153" s="136" t="s">
        <v>3805</v>
      </c>
      <c r="J1153" s="137">
        <v>9</v>
      </c>
      <c r="K1153" s="138" t="s">
        <v>3807</v>
      </c>
      <c r="M1153" s="140">
        <v>9</v>
      </c>
    </row>
    <row r="1154" spans="1:13" x14ac:dyDescent="0.25">
      <c r="A1154" s="96" t="str">
        <f t="shared" si="87"/>
        <v>81690 NNES</v>
      </c>
      <c r="B1154" s="141">
        <f t="shared" si="88"/>
        <v>81690</v>
      </c>
      <c r="C1154" s="141" t="str">
        <f t="shared" si="89"/>
        <v>NNES</v>
      </c>
      <c r="D1154" s="141" t="str">
        <f t="shared" si="90"/>
        <v>Шляпа</v>
      </c>
      <c r="E1154" s="142" t="str">
        <f t="shared" si="91"/>
        <v>Шляпы</v>
      </c>
      <c r="F1154" s="133" t="s">
        <v>3873</v>
      </c>
      <c r="G1154" s="134" t="s">
        <v>3868</v>
      </c>
      <c r="H1154" s="135" t="s">
        <v>432</v>
      </c>
      <c r="I1154" s="136" t="s">
        <v>3805</v>
      </c>
      <c r="J1154" s="137">
        <v>3</v>
      </c>
      <c r="K1154" s="138" t="s">
        <v>3819</v>
      </c>
      <c r="M1154" s="140">
        <v>3</v>
      </c>
    </row>
    <row r="1155" spans="1:13" x14ac:dyDescent="0.25">
      <c r="A1155" s="96" t="str">
        <f t="shared" ref="A1155:A1218" si="92">B1155&amp;" "&amp;C1155</f>
        <v>81690 NNES</v>
      </c>
      <c r="B1155" s="141">
        <f t="shared" ref="B1155:B1218" si="93">_xlfn.LET(_xlpm.START,FIND("арт. ",G1155)+5,_xlpm.END,FIND(" ",G1155,_xlpm.START),_xlpm.Result,TRIM(MID(G1155,_xlpm.START,_xlpm.END-_xlpm.START)),IFERROR(VALUE(_xlpm.Result),_xlpm.Result))</f>
        <v>81690</v>
      </c>
      <c r="C1155" s="141" t="str">
        <f t="shared" ref="C1155:C1218" si="94">_xlfn.LET(_xlpm.START,FIND("арт. ",G1155)+13,_xlpm.END,FIND("(",G1155),TRIM(MID(G1155,_xlpm.START,_xlpm.END-_xlpm.START)))</f>
        <v>NNES</v>
      </c>
      <c r="D1155" s="141" t="str">
        <f t="shared" ref="D1155:D1218" si="95">_xlfn.LET(_xlpm.START,1,_xlpm.END,FIND(MID($R$1,1,1),G1155),TRIM(MID(G1155,_xlpm.START,_xlpm.END-_xlpm.START)))</f>
        <v>Шляпа</v>
      </c>
      <c r="E1155" s="142" t="str">
        <f t="shared" ref="E1155:E1218" si="96">VLOOKUP(D1155,N:O,2,0)</f>
        <v>Шляпы</v>
      </c>
      <c r="F1155" s="133" t="s">
        <v>3874</v>
      </c>
      <c r="G1155" s="134" t="s">
        <v>1634</v>
      </c>
      <c r="H1155" s="135" t="s">
        <v>436</v>
      </c>
      <c r="I1155" s="136" t="s">
        <v>3805</v>
      </c>
      <c r="J1155" s="137">
        <v>1</v>
      </c>
      <c r="K1155" s="138" t="s">
        <v>3805</v>
      </c>
      <c r="M1155" s="140">
        <v>1</v>
      </c>
    </row>
    <row r="1156" spans="1:13" x14ac:dyDescent="0.25">
      <c r="A1156" s="96" t="str">
        <f t="shared" si="92"/>
        <v>81690 NNES</v>
      </c>
      <c r="B1156" s="141">
        <f t="shared" si="93"/>
        <v>81690</v>
      </c>
      <c r="C1156" s="141" t="str">
        <f t="shared" si="94"/>
        <v>NNES</v>
      </c>
      <c r="D1156" s="141" t="str">
        <f t="shared" si="95"/>
        <v>Шляпа</v>
      </c>
      <c r="E1156" s="142" t="str">
        <f t="shared" si="96"/>
        <v>Шляпы</v>
      </c>
      <c r="F1156" s="133" t="s">
        <v>3875</v>
      </c>
      <c r="G1156" s="134" t="s">
        <v>1634</v>
      </c>
      <c r="H1156" s="135" t="s">
        <v>433</v>
      </c>
      <c r="I1156" s="136" t="s">
        <v>3805</v>
      </c>
      <c r="J1156" s="137">
        <v>7</v>
      </c>
      <c r="K1156" s="138" t="s">
        <v>3816</v>
      </c>
      <c r="M1156" s="140">
        <v>7</v>
      </c>
    </row>
    <row r="1157" spans="1:13" x14ac:dyDescent="0.25">
      <c r="A1157" s="96" t="str">
        <f t="shared" si="92"/>
        <v>81690 NNES</v>
      </c>
      <c r="B1157" s="141">
        <f t="shared" si="93"/>
        <v>81690</v>
      </c>
      <c r="C1157" s="141" t="str">
        <f t="shared" si="94"/>
        <v>NNES</v>
      </c>
      <c r="D1157" s="141" t="str">
        <f t="shared" si="95"/>
        <v>Шляпа</v>
      </c>
      <c r="E1157" s="142" t="str">
        <f t="shared" si="96"/>
        <v>Шляпы</v>
      </c>
      <c r="F1157" s="133" t="s">
        <v>1633</v>
      </c>
      <c r="G1157" s="134" t="s">
        <v>1634</v>
      </c>
      <c r="H1157" s="135" t="s">
        <v>434</v>
      </c>
      <c r="I1157" s="136" t="s">
        <v>3805</v>
      </c>
      <c r="J1157" s="137">
        <v>4</v>
      </c>
      <c r="K1157" s="138" t="s">
        <v>3823</v>
      </c>
      <c r="M1157" s="140">
        <v>4</v>
      </c>
    </row>
    <row r="1158" spans="1:13" x14ac:dyDescent="0.25">
      <c r="A1158" s="96" t="str">
        <f t="shared" si="92"/>
        <v>81690 NNES</v>
      </c>
      <c r="B1158" s="141">
        <f t="shared" si="93"/>
        <v>81690</v>
      </c>
      <c r="C1158" s="141" t="str">
        <f t="shared" si="94"/>
        <v>NNES</v>
      </c>
      <c r="D1158" s="141" t="str">
        <f t="shared" si="95"/>
        <v>Шляпа</v>
      </c>
      <c r="E1158" s="142" t="str">
        <f t="shared" si="96"/>
        <v>Шляпы</v>
      </c>
      <c r="F1158" s="133" t="s">
        <v>3876</v>
      </c>
      <c r="G1158" s="134" t="s">
        <v>1634</v>
      </c>
      <c r="H1158" s="135" t="s">
        <v>431</v>
      </c>
      <c r="I1158" s="136" t="s">
        <v>3805</v>
      </c>
      <c r="J1158" s="137">
        <v>6</v>
      </c>
      <c r="K1158" s="138" t="s">
        <v>3815</v>
      </c>
      <c r="M1158" s="140">
        <v>6</v>
      </c>
    </row>
    <row r="1159" spans="1:13" x14ac:dyDescent="0.25">
      <c r="A1159" s="96" t="str">
        <f t="shared" si="92"/>
        <v>81690 NNES</v>
      </c>
      <c r="B1159" s="141">
        <f t="shared" si="93"/>
        <v>81690</v>
      </c>
      <c r="C1159" s="141" t="str">
        <f t="shared" si="94"/>
        <v>NNES</v>
      </c>
      <c r="D1159" s="141" t="str">
        <f t="shared" si="95"/>
        <v>Шляпа</v>
      </c>
      <c r="E1159" s="142" t="str">
        <f t="shared" si="96"/>
        <v>Шляпы</v>
      </c>
      <c r="F1159" s="133" t="s">
        <v>3877</v>
      </c>
      <c r="G1159" s="134" t="s">
        <v>1634</v>
      </c>
      <c r="H1159" s="135" t="s">
        <v>432</v>
      </c>
      <c r="I1159" s="136" t="s">
        <v>3805</v>
      </c>
      <c r="J1159" s="137">
        <v>2</v>
      </c>
      <c r="K1159" s="138" t="s">
        <v>3810</v>
      </c>
      <c r="M1159" s="140">
        <v>2</v>
      </c>
    </row>
    <row r="1160" spans="1:13" x14ac:dyDescent="0.25">
      <c r="A1160" s="96" t="str">
        <f t="shared" si="92"/>
        <v>81690 NNES</v>
      </c>
      <c r="B1160" s="141">
        <f t="shared" si="93"/>
        <v>81690</v>
      </c>
      <c r="C1160" s="141" t="str">
        <f t="shared" si="94"/>
        <v>NNES</v>
      </c>
      <c r="D1160" s="141" t="str">
        <f t="shared" si="95"/>
        <v>Шляпа</v>
      </c>
      <c r="E1160" s="142" t="str">
        <f t="shared" si="96"/>
        <v>Шляпы</v>
      </c>
      <c r="F1160" s="133" t="s">
        <v>3878</v>
      </c>
      <c r="G1160" s="134" t="s">
        <v>3879</v>
      </c>
      <c r="H1160" s="135" t="s">
        <v>436</v>
      </c>
      <c r="I1160" s="136" t="s">
        <v>3805</v>
      </c>
      <c r="J1160" s="137">
        <v>3</v>
      </c>
      <c r="K1160" s="138" t="s">
        <v>3819</v>
      </c>
      <c r="M1160" s="140">
        <v>3</v>
      </c>
    </row>
    <row r="1161" spans="1:13" x14ac:dyDescent="0.25">
      <c r="A1161" s="96" t="str">
        <f t="shared" si="92"/>
        <v>81690 NNES</v>
      </c>
      <c r="B1161" s="141">
        <f t="shared" si="93"/>
        <v>81690</v>
      </c>
      <c r="C1161" s="141" t="str">
        <f t="shared" si="94"/>
        <v>NNES</v>
      </c>
      <c r="D1161" s="141" t="str">
        <f t="shared" si="95"/>
        <v>Шляпа</v>
      </c>
      <c r="E1161" s="142" t="str">
        <f t="shared" si="96"/>
        <v>Шляпы</v>
      </c>
      <c r="F1161" s="133" t="s">
        <v>3880</v>
      </c>
      <c r="G1161" s="134" t="s">
        <v>3879</v>
      </c>
      <c r="H1161" s="135" t="s">
        <v>433</v>
      </c>
      <c r="I1161" s="136" t="s">
        <v>3805</v>
      </c>
      <c r="J1161" s="137">
        <v>9</v>
      </c>
      <c r="K1161" s="138" t="s">
        <v>3807</v>
      </c>
      <c r="M1161" s="140">
        <v>9</v>
      </c>
    </row>
    <row r="1162" spans="1:13" x14ac:dyDescent="0.25">
      <c r="A1162" s="96" t="str">
        <f t="shared" si="92"/>
        <v>81690 NNES</v>
      </c>
      <c r="B1162" s="141">
        <f t="shared" si="93"/>
        <v>81690</v>
      </c>
      <c r="C1162" s="141" t="str">
        <f t="shared" si="94"/>
        <v>NNES</v>
      </c>
      <c r="D1162" s="141" t="str">
        <f t="shared" si="95"/>
        <v>Шляпа</v>
      </c>
      <c r="E1162" s="142" t="str">
        <f t="shared" si="96"/>
        <v>Шляпы</v>
      </c>
      <c r="F1162" s="133" t="s">
        <v>3881</v>
      </c>
      <c r="G1162" s="134" t="s">
        <v>3879</v>
      </c>
      <c r="H1162" s="135" t="s">
        <v>434</v>
      </c>
      <c r="I1162" s="136" t="s">
        <v>3805</v>
      </c>
      <c r="J1162" s="137">
        <v>11</v>
      </c>
      <c r="K1162" s="138" t="s">
        <v>3864</v>
      </c>
      <c r="M1162" s="140">
        <v>11</v>
      </c>
    </row>
    <row r="1163" spans="1:13" x14ac:dyDescent="0.25">
      <c r="A1163" s="96" t="str">
        <f t="shared" si="92"/>
        <v>81690 NNES</v>
      </c>
      <c r="B1163" s="141">
        <f t="shared" si="93"/>
        <v>81690</v>
      </c>
      <c r="C1163" s="141" t="str">
        <f t="shared" si="94"/>
        <v>NNES</v>
      </c>
      <c r="D1163" s="141" t="str">
        <f t="shared" si="95"/>
        <v>Шляпа</v>
      </c>
      <c r="E1163" s="142" t="str">
        <f t="shared" si="96"/>
        <v>Шляпы</v>
      </c>
      <c r="F1163" s="133" t="s">
        <v>3882</v>
      </c>
      <c r="G1163" s="134" t="s">
        <v>3879</v>
      </c>
      <c r="H1163" s="135" t="s">
        <v>431</v>
      </c>
      <c r="I1163" s="136" t="s">
        <v>3805</v>
      </c>
      <c r="J1163" s="137">
        <v>8</v>
      </c>
      <c r="K1163" s="138" t="s">
        <v>3808</v>
      </c>
      <c r="M1163" s="140">
        <v>8</v>
      </c>
    </row>
    <row r="1164" spans="1:13" x14ac:dyDescent="0.25">
      <c r="A1164" s="96" t="str">
        <f t="shared" si="92"/>
        <v>81690 NNES</v>
      </c>
      <c r="B1164" s="141">
        <f t="shared" si="93"/>
        <v>81690</v>
      </c>
      <c r="C1164" s="141" t="str">
        <f t="shared" si="94"/>
        <v>NNES</v>
      </c>
      <c r="D1164" s="141" t="str">
        <f t="shared" si="95"/>
        <v>Шляпа</v>
      </c>
      <c r="E1164" s="142" t="str">
        <f t="shared" si="96"/>
        <v>Шляпы</v>
      </c>
      <c r="F1164" s="133" t="s">
        <v>3883</v>
      </c>
      <c r="G1164" s="134" t="s">
        <v>3879</v>
      </c>
      <c r="H1164" s="135" t="s">
        <v>432</v>
      </c>
      <c r="I1164" s="136" t="s">
        <v>3805</v>
      </c>
      <c r="J1164" s="137">
        <v>3</v>
      </c>
      <c r="K1164" s="138" t="s">
        <v>3819</v>
      </c>
      <c r="M1164" s="140">
        <v>3</v>
      </c>
    </row>
    <row r="1165" spans="1:13" x14ac:dyDescent="0.25">
      <c r="A1165" s="96" t="str">
        <f t="shared" si="92"/>
        <v>81690 NNES</v>
      </c>
      <c r="B1165" s="141">
        <f t="shared" si="93"/>
        <v>81690</v>
      </c>
      <c r="C1165" s="141" t="str">
        <f t="shared" si="94"/>
        <v>NNES</v>
      </c>
      <c r="D1165" s="141" t="str">
        <f t="shared" si="95"/>
        <v>Шляпа</v>
      </c>
      <c r="E1165" s="142" t="str">
        <f t="shared" si="96"/>
        <v>Шляпы</v>
      </c>
      <c r="F1165" s="133" t="s">
        <v>1636</v>
      </c>
      <c r="G1165" s="134" t="s">
        <v>1635</v>
      </c>
      <c r="H1165" s="135" t="s">
        <v>434</v>
      </c>
      <c r="I1165" s="136" t="s">
        <v>3129</v>
      </c>
      <c r="J1165" s="137">
        <v>2</v>
      </c>
      <c r="K1165" s="138" t="s">
        <v>3130</v>
      </c>
      <c r="M1165" s="140">
        <v>2</v>
      </c>
    </row>
    <row r="1166" spans="1:13" x14ac:dyDescent="0.25">
      <c r="A1166" s="96" t="str">
        <f t="shared" si="92"/>
        <v>81690 NNES</v>
      </c>
      <c r="B1166" s="141">
        <f t="shared" si="93"/>
        <v>81690</v>
      </c>
      <c r="C1166" s="141" t="str">
        <f t="shared" si="94"/>
        <v>NNES</v>
      </c>
      <c r="D1166" s="141" t="str">
        <f t="shared" si="95"/>
        <v>Шляпа</v>
      </c>
      <c r="E1166" s="142" t="str">
        <f t="shared" si="96"/>
        <v>Шляпы</v>
      </c>
      <c r="F1166" s="133" t="s">
        <v>1637</v>
      </c>
      <c r="G1166" s="134" t="s">
        <v>1635</v>
      </c>
      <c r="H1166" s="135" t="s">
        <v>431</v>
      </c>
      <c r="I1166" s="136" t="s">
        <v>3129</v>
      </c>
      <c r="J1166" s="137">
        <v>1</v>
      </c>
      <c r="K1166" s="138" t="s">
        <v>3129</v>
      </c>
      <c r="M1166" s="140">
        <v>1</v>
      </c>
    </row>
    <row r="1167" spans="1:13" x14ac:dyDescent="0.25">
      <c r="A1167" s="96" t="str">
        <f t="shared" si="92"/>
        <v>81695 NNESROE</v>
      </c>
      <c r="B1167" s="141">
        <f t="shared" si="93"/>
        <v>81695</v>
      </c>
      <c r="C1167" s="141" t="str">
        <f t="shared" si="94"/>
        <v>NNESROE</v>
      </c>
      <c r="D1167" s="141" t="str">
        <f t="shared" si="95"/>
        <v>Шляпа</v>
      </c>
      <c r="E1167" s="142" t="str">
        <f t="shared" si="96"/>
        <v>Шляпы</v>
      </c>
      <c r="F1167" s="133" t="s">
        <v>3884</v>
      </c>
      <c r="G1167" s="134" t="s">
        <v>481</v>
      </c>
      <c r="H1167" s="135" t="s">
        <v>436</v>
      </c>
      <c r="I1167" s="136" t="s">
        <v>3805</v>
      </c>
      <c r="J1167" s="137">
        <v>2</v>
      </c>
      <c r="K1167" s="138" t="s">
        <v>3810</v>
      </c>
      <c r="M1167" s="140">
        <v>2</v>
      </c>
    </row>
    <row r="1168" spans="1:13" x14ac:dyDescent="0.25">
      <c r="A1168" s="96" t="str">
        <f t="shared" si="92"/>
        <v>81695 NNESROE</v>
      </c>
      <c r="B1168" s="141">
        <f t="shared" si="93"/>
        <v>81695</v>
      </c>
      <c r="C1168" s="141" t="str">
        <f t="shared" si="94"/>
        <v>NNESROE</v>
      </c>
      <c r="D1168" s="141" t="str">
        <f t="shared" si="95"/>
        <v>Шляпа</v>
      </c>
      <c r="E1168" s="142" t="str">
        <f t="shared" si="96"/>
        <v>Шляпы</v>
      </c>
      <c r="F1168" s="133" t="s">
        <v>636</v>
      </c>
      <c r="G1168" s="134" t="s">
        <v>481</v>
      </c>
      <c r="H1168" s="135" t="s">
        <v>433</v>
      </c>
      <c r="I1168" s="136" t="s">
        <v>3805</v>
      </c>
      <c r="J1168" s="137">
        <v>4</v>
      </c>
      <c r="K1168" s="138" t="s">
        <v>3823</v>
      </c>
      <c r="M1168" s="140">
        <v>4</v>
      </c>
    </row>
    <row r="1169" spans="1:13" x14ac:dyDescent="0.25">
      <c r="A1169" s="96" t="str">
        <f t="shared" si="92"/>
        <v>81695 NNESROE</v>
      </c>
      <c r="B1169" s="141">
        <f t="shared" si="93"/>
        <v>81695</v>
      </c>
      <c r="C1169" s="141" t="str">
        <f t="shared" si="94"/>
        <v>NNESROE</v>
      </c>
      <c r="D1169" s="141" t="str">
        <f t="shared" si="95"/>
        <v>Шляпа</v>
      </c>
      <c r="E1169" s="142" t="str">
        <f t="shared" si="96"/>
        <v>Шляпы</v>
      </c>
      <c r="F1169" s="133" t="s">
        <v>903</v>
      </c>
      <c r="G1169" s="134" t="s">
        <v>481</v>
      </c>
      <c r="H1169" s="135" t="s">
        <v>434</v>
      </c>
      <c r="I1169" s="136" t="s">
        <v>3805</v>
      </c>
      <c r="J1169" s="137">
        <v>9</v>
      </c>
      <c r="K1169" s="138" t="s">
        <v>3807</v>
      </c>
      <c r="M1169" s="140">
        <v>9</v>
      </c>
    </row>
    <row r="1170" spans="1:13" x14ac:dyDescent="0.25">
      <c r="A1170" s="96" t="str">
        <f t="shared" si="92"/>
        <v>81695 NNESROE</v>
      </c>
      <c r="B1170" s="141">
        <f t="shared" si="93"/>
        <v>81695</v>
      </c>
      <c r="C1170" s="141" t="str">
        <f t="shared" si="94"/>
        <v>NNESROE</v>
      </c>
      <c r="D1170" s="141" t="str">
        <f t="shared" si="95"/>
        <v>Шляпа</v>
      </c>
      <c r="E1170" s="142" t="str">
        <f t="shared" si="96"/>
        <v>Шляпы</v>
      </c>
      <c r="F1170" s="133" t="s">
        <v>3885</v>
      </c>
      <c r="G1170" s="134" t="s">
        <v>481</v>
      </c>
      <c r="H1170" s="135" t="s">
        <v>431</v>
      </c>
      <c r="I1170" s="136" t="s">
        <v>3805</v>
      </c>
      <c r="J1170" s="137">
        <v>6</v>
      </c>
      <c r="K1170" s="138" t="s">
        <v>3815</v>
      </c>
      <c r="M1170" s="140">
        <v>6</v>
      </c>
    </row>
    <row r="1171" spans="1:13" x14ac:dyDescent="0.25">
      <c r="A1171" s="96" t="str">
        <f t="shared" si="92"/>
        <v>81695 NNESROE</v>
      </c>
      <c r="B1171" s="141">
        <f t="shared" si="93"/>
        <v>81695</v>
      </c>
      <c r="C1171" s="141" t="str">
        <f t="shared" si="94"/>
        <v>NNESROE</v>
      </c>
      <c r="D1171" s="141" t="str">
        <f t="shared" si="95"/>
        <v>Шляпа</v>
      </c>
      <c r="E1171" s="142" t="str">
        <f t="shared" si="96"/>
        <v>Шляпы</v>
      </c>
      <c r="F1171" s="133" t="s">
        <v>3886</v>
      </c>
      <c r="G1171" s="134" t="s">
        <v>481</v>
      </c>
      <c r="H1171" s="135" t="s">
        <v>432</v>
      </c>
      <c r="I1171" s="136" t="s">
        <v>3805</v>
      </c>
      <c r="J1171" s="137">
        <v>2</v>
      </c>
      <c r="K1171" s="138" t="s">
        <v>3810</v>
      </c>
      <c r="M1171" s="140">
        <v>2</v>
      </c>
    </row>
    <row r="1172" spans="1:13" x14ac:dyDescent="0.25">
      <c r="A1172" s="96" t="str">
        <f t="shared" si="92"/>
        <v>81695 NNESROE</v>
      </c>
      <c r="B1172" s="141">
        <f t="shared" si="93"/>
        <v>81695</v>
      </c>
      <c r="C1172" s="141" t="str">
        <f t="shared" si="94"/>
        <v>NNESROE</v>
      </c>
      <c r="D1172" s="141" t="str">
        <f t="shared" si="95"/>
        <v>Шляпа</v>
      </c>
      <c r="E1172" s="142" t="str">
        <f t="shared" si="96"/>
        <v>Шляпы</v>
      </c>
      <c r="F1172" s="133" t="s">
        <v>1210</v>
      </c>
      <c r="G1172" s="134" t="s">
        <v>638</v>
      </c>
      <c r="H1172" s="135" t="s">
        <v>436</v>
      </c>
      <c r="I1172" s="136" t="s">
        <v>3124</v>
      </c>
      <c r="J1172" s="137">
        <v>2</v>
      </c>
      <c r="K1172" s="138" t="s">
        <v>3139</v>
      </c>
      <c r="M1172" s="140">
        <v>2</v>
      </c>
    </row>
    <row r="1173" spans="1:13" x14ac:dyDescent="0.25">
      <c r="A1173" s="96" t="str">
        <f t="shared" si="92"/>
        <v>81695 NNESROE</v>
      </c>
      <c r="B1173" s="141">
        <f t="shared" si="93"/>
        <v>81695</v>
      </c>
      <c r="C1173" s="141" t="str">
        <f t="shared" si="94"/>
        <v>NNESROE</v>
      </c>
      <c r="D1173" s="141" t="str">
        <f t="shared" si="95"/>
        <v>Шляпа</v>
      </c>
      <c r="E1173" s="142" t="str">
        <f t="shared" si="96"/>
        <v>Шляпы</v>
      </c>
      <c r="F1173" s="133" t="s">
        <v>902</v>
      </c>
      <c r="G1173" s="134" t="s">
        <v>638</v>
      </c>
      <c r="H1173" s="135" t="s">
        <v>433</v>
      </c>
      <c r="I1173" s="136" t="s">
        <v>3124</v>
      </c>
      <c r="J1173" s="137">
        <v>3</v>
      </c>
      <c r="K1173" s="138" t="s">
        <v>3887</v>
      </c>
      <c r="M1173" s="140">
        <v>3</v>
      </c>
    </row>
    <row r="1174" spans="1:13" x14ac:dyDescent="0.25">
      <c r="A1174" s="96" t="str">
        <f t="shared" si="92"/>
        <v>81695 NNESROE</v>
      </c>
      <c r="B1174" s="141">
        <f t="shared" si="93"/>
        <v>81695</v>
      </c>
      <c r="C1174" s="141" t="str">
        <f t="shared" si="94"/>
        <v>NNESROE</v>
      </c>
      <c r="D1174" s="141" t="str">
        <f t="shared" si="95"/>
        <v>Шляпа</v>
      </c>
      <c r="E1174" s="142" t="str">
        <f t="shared" si="96"/>
        <v>Шляпы</v>
      </c>
      <c r="F1174" s="133" t="s">
        <v>637</v>
      </c>
      <c r="G1174" s="134" t="s">
        <v>638</v>
      </c>
      <c r="H1174" s="135" t="s">
        <v>434</v>
      </c>
      <c r="I1174" s="136" t="s">
        <v>3124</v>
      </c>
      <c r="J1174" s="137">
        <v>6</v>
      </c>
      <c r="K1174" s="138" t="s">
        <v>3138</v>
      </c>
      <c r="M1174" s="140">
        <v>6</v>
      </c>
    </row>
    <row r="1175" spans="1:13" x14ac:dyDescent="0.25">
      <c r="A1175" s="96" t="str">
        <f t="shared" si="92"/>
        <v>81695 NNESROE</v>
      </c>
      <c r="B1175" s="141">
        <f t="shared" si="93"/>
        <v>81695</v>
      </c>
      <c r="C1175" s="141" t="str">
        <f t="shared" si="94"/>
        <v>NNESROE</v>
      </c>
      <c r="D1175" s="141" t="str">
        <f t="shared" si="95"/>
        <v>Шляпа</v>
      </c>
      <c r="E1175" s="142" t="str">
        <f t="shared" si="96"/>
        <v>Шляпы</v>
      </c>
      <c r="F1175" s="133" t="s">
        <v>1646</v>
      </c>
      <c r="G1175" s="134" t="s">
        <v>638</v>
      </c>
      <c r="H1175" s="135" t="s">
        <v>431</v>
      </c>
      <c r="I1175" s="136" t="s">
        <v>3124</v>
      </c>
      <c r="J1175" s="137">
        <v>2</v>
      </c>
      <c r="K1175" s="138" t="s">
        <v>3139</v>
      </c>
      <c r="M1175" s="140">
        <v>2</v>
      </c>
    </row>
    <row r="1176" spans="1:13" x14ac:dyDescent="0.25">
      <c r="A1176" s="96" t="str">
        <f t="shared" si="92"/>
        <v>81696BH VARDILL</v>
      </c>
      <c r="B1176" s="141" t="str">
        <f t="shared" si="93"/>
        <v>81696BH</v>
      </c>
      <c r="C1176" s="141" t="str">
        <f t="shared" si="94"/>
        <v>VARDILL</v>
      </c>
      <c r="D1176" s="141" t="str">
        <f t="shared" si="95"/>
        <v>Шляпа</v>
      </c>
      <c r="E1176" s="142" t="str">
        <f t="shared" si="96"/>
        <v>Шляпы</v>
      </c>
      <c r="F1176" s="133" t="s">
        <v>639</v>
      </c>
      <c r="G1176" s="134" t="s">
        <v>640</v>
      </c>
      <c r="H1176" s="135" t="s">
        <v>434</v>
      </c>
      <c r="I1176" s="136" t="s">
        <v>3140</v>
      </c>
      <c r="J1176" s="137">
        <v>1</v>
      </c>
      <c r="K1176" s="138" t="s">
        <v>3140</v>
      </c>
      <c r="M1176" s="140">
        <v>1</v>
      </c>
    </row>
    <row r="1177" spans="1:13" x14ac:dyDescent="0.25">
      <c r="A1177" s="96" t="str">
        <f t="shared" si="92"/>
        <v>81699BH TELEMANNES</v>
      </c>
      <c r="B1177" s="141" t="str">
        <f t="shared" si="93"/>
        <v>81699BH</v>
      </c>
      <c r="C1177" s="141" t="str">
        <f t="shared" si="94"/>
        <v>TELEMANNES</v>
      </c>
      <c r="D1177" s="141" t="str">
        <f t="shared" si="95"/>
        <v>Шляпа</v>
      </c>
      <c r="E1177" s="142" t="str">
        <f t="shared" si="96"/>
        <v>Шляпы</v>
      </c>
      <c r="F1177" s="133" t="s">
        <v>1270</v>
      </c>
      <c r="G1177" s="134" t="s">
        <v>1271</v>
      </c>
      <c r="H1177" s="135" t="s">
        <v>436</v>
      </c>
      <c r="I1177" s="136" t="s">
        <v>3126</v>
      </c>
      <c r="J1177" s="137">
        <v>1</v>
      </c>
      <c r="K1177" s="138" t="s">
        <v>3126</v>
      </c>
      <c r="M1177" s="140">
        <v>1</v>
      </c>
    </row>
    <row r="1178" spans="1:13" x14ac:dyDescent="0.25">
      <c r="A1178" s="96" t="str">
        <f t="shared" si="92"/>
        <v>81702BH BERLE</v>
      </c>
      <c r="B1178" s="141" t="str">
        <f t="shared" si="93"/>
        <v>81702BH</v>
      </c>
      <c r="C1178" s="141" t="str">
        <f t="shared" si="94"/>
        <v>BERLE</v>
      </c>
      <c r="D1178" s="141" t="str">
        <f t="shared" si="95"/>
        <v>Шляпа</v>
      </c>
      <c r="E1178" s="142" t="str">
        <f t="shared" si="96"/>
        <v>Шляпы</v>
      </c>
      <c r="F1178" s="133" t="s">
        <v>3888</v>
      </c>
      <c r="G1178" s="134" t="s">
        <v>3889</v>
      </c>
      <c r="H1178" s="135" t="s">
        <v>436</v>
      </c>
      <c r="I1178" s="136" t="s">
        <v>3890</v>
      </c>
      <c r="J1178" s="137">
        <v>1</v>
      </c>
      <c r="K1178" s="138" t="s">
        <v>3890</v>
      </c>
      <c r="M1178" s="140">
        <v>1</v>
      </c>
    </row>
    <row r="1179" spans="1:13" x14ac:dyDescent="0.25">
      <c r="A1179" s="96" t="str">
        <f t="shared" si="92"/>
        <v>81702BH BERLE</v>
      </c>
      <c r="B1179" s="141" t="str">
        <f t="shared" si="93"/>
        <v>81702BH</v>
      </c>
      <c r="C1179" s="141" t="str">
        <f t="shared" si="94"/>
        <v>BERLE</v>
      </c>
      <c r="D1179" s="141" t="str">
        <f t="shared" si="95"/>
        <v>Шляпа</v>
      </c>
      <c r="E1179" s="142" t="str">
        <f t="shared" si="96"/>
        <v>Шляпы</v>
      </c>
      <c r="F1179" s="133" t="s">
        <v>3891</v>
      </c>
      <c r="G1179" s="134" t="s">
        <v>3889</v>
      </c>
      <c r="H1179" s="135" t="s">
        <v>433</v>
      </c>
      <c r="I1179" s="136" t="s">
        <v>3890</v>
      </c>
      <c r="J1179" s="137">
        <v>6</v>
      </c>
      <c r="K1179" s="138" t="s">
        <v>3892</v>
      </c>
      <c r="M1179" s="140">
        <v>6</v>
      </c>
    </row>
    <row r="1180" spans="1:13" x14ac:dyDescent="0.25">
      <c r="A1180" s="96" t="str">
        <f t="shared" si="92"/>
        <v>81702BH BERLE</v>
      </c>
      <c r="B1180" s="141" t="str">
        <f t="shared" si="93"/>
        <v>81702BH</v>
      </c>
      <c r="C1180" s="141" t="str">
        <f t="shared" si="94"/>
        <v>BERLE</v>
      </c>
      <c r="D1180" s="141" t="str">
        <f t="shared" si="95"/>
        <v>Шляпа</v>
      </c>
      <c r="E1180" s="142" t="str">
        <f t="shared" si="96"/>
        <v>Шляпы</v>
      </c>
      <c r="F1180" s="133" t="s">
        <v>3893</v>
      </c>
      <c r="G1180" s="134" t="s">
        <v>3889</v>
      </c>
      <c r="H1180" s="135" t="s">
        <v>434</v>
      </c>
      <c r="I1180" s="136" t="s">
        <v>3890</v>
      </c>
      <c r="J1180" s="137">
        <v>7</v>
      </c>
      <c r="K1180" s="138" t="s">
        <v>3894</v>
      </c>
      <c r="M1180" s="140">
        <v>7</v>
      </c>
    </row>
    <row r="1181" spans="1:13" x14ac:dyDescent="0.25">
      <c r="A1181" s="96" t="str">
        <f t="shared" si="92"/>
        <v>81702BH BERLE</v>
      </c>
      <c r="B1181" s="141" t="str">
        <f t="shared" si="93"/>
        <v>81702BH</v>
      </c>
      <c r="C1181" s="141" t="str">
        <f t="shared" si="94"/>
        <v>BERLE</v>
      </c>
      <c r="D1181" s="141" t="str">
        <f t="shared" si="95"/>
        <v>Шляпа</v>
      </c>
      <c r="E1181" s="142" t="str">
        <f t="shared" si="96"/>
        <v>Шляпы</v>
      </c>
      <c r="F1181" s="133" t="s">
        <v>3895</v>
      </c>
      <c r="G1181" s="134" t="s">
        <v>3889</v>
      </c>
      <c r="H1181" s="135" t="s">
        <v>431</v>
      </c>
      <c r="I1181" s="136" t="s">
        <v>3890</v>
      </c>
      <c r="J1181" s="137">
        <v>4</v>
      </c>
      <c r="K1181" s="138" t="s">
        <v>3896</v>
      </c>
      <c r="M1181" s="140">
        <v>4</v>
      </c>
    </row>
    <row r="1182" spans="1:13" x14ac:dyDescent="0.25">
      <c r="A1182" s="96" t="str">
        <f t="shared" si="92"/>
        <v>81702BH BERLE</v>
      </c>
      <c r="B1182" s="141" t="str">
        <f t="shared" si="93"/>
        <v>81702BH</v>
      </c>
      <c r="C1182" s="141" t="str">
        <f t="shared" si="94"/>
        <v>BERLE</v>
      </c>
      <c r="D1182" s="141" t="str">
        <f t="shared" si="95"/>
        <v>Шляпа</v>
      </c>
      <c r="E1182" s="142" t="str">
        <f t="shared" si="96"/>
        <v>Шляпы</v>
      </c>
      <c r="F1182" s="133" t="s">
        <v>3897</v>
      </c>
      <c r="G1182" s="134" t="s">
        <v>1710</v>
      </c>
      <c r="H1182" s="135" t="s">
        <v>436</v>
      </c>
      <c r="I1182" s="136" t="s">
        <v>3898</v>
      </c>
      <c r="J1182" s="137">
        <v>2</v>
      </c>
      <c r="K1182" s="138" t="s">
        <v>3899</v>
      </c>
      <c r="M1182" s="140">
        <v>2</v>
      </c>
    </row>
    <row r="1183" spans="1:13" x14ac:dyDescent="0.25">
      <c r="A1183" s="96" t="str">
        <f t="shared" si="92"/>
        <v>81702BH BERLE</v>
      </c>
      <c r="B1183" s="141" t="str">
        <f t="shared" si="93"/>
        <v>81702BH</v>
      </c>
      <c r="C1183" s="141" t="str">
        <f t="shared" si="94"/>
        <v>BERLE</v>
      </c>
      <c r="D1183" s="141" t="str">
        <f t="shared" si="95"/>
        <v>Шляпа</v>
      </c>
      <c r="E1183" s="142" t="str">
        <f t="shared" si="96"/>
        <v>Шляпы</v>
      </c>
      <c r="F1183" s="133" t="s">
        <v>3900</v>
      </c>
      <c r="G1183" s="134" t="s">
        <v>1710</v>
      </c>
      <c r="H1183" s="135" t="s">
        <v>433</v>
      </c>
      <c r="I1183" s="136" t="s">
        <v>3890</v>
      </c>
      <c r="J1183" s="137">
        <v>5</v>
      </c>
      <c r="K1183" s="138" t="s">
        <v>3901</v>
      </c>
      <c r="M1183" s="140">
        <v>5</v>
      </c>
    </row>
    <row r="1184" spans="1:13" x14ac:dyDescent="0.25">
      <c r="A1184" s="96" t="str">
        <f t="shared" si="92"/>
        <v>81702BH BERLE</v>
      </c>
      <c r="B1184" s="141" t="str">
        <f t="shared" si="93"/>
        <v>81702BH</v>
      </c>
      <c r="C1184" s="141" t="str">
        <f t="shared" si="94"/>
        <v>BERLE</v>
      </c>
      <c r="D1184" s="141" t="str">
        <f t="shared" si="95"/>
        <v>Шляпа</v>
      </c>
      <c r="E1184" s="142" t="str">
        <f t="shared" si="96"/>
        <v>Шляпы</v>
      </c>
      <c r="F1184" s="133" t="s">
        <v>1709</v>
      </c>
      <c r="G1184" s="134" t="s">
        <v>1710</v>
      </c>
      <c r="H1184" s="135" t="s">
        <v>434</v>
      </c>
      <c r="I1184" s="136" t="s">
        <v>3890</v>
      </c>
      <c r="J1184" s="137">
        <v>7</v>
      </c>
      <c r="K1184" s="138" t="s">
        <v>3894</v>
      </c>
      <c r="M1184" s="140">
        <v>7</v>
      </c>
    </row>
    <row r="1185" spans="1:13" x14ac:dyDescent="0.25">
      <c r="A1185" s="96" t="str">
        <f t="shared" si="92"/>
        <v>81702BH BERLE</v>
      </c>
      <c r="B1185" s="141" t="str">
        <f t="shared" si="93"/>
        <v>81702BH</v>
      </c>
      <c r="C1185" s="141" t="str">
        <f t="shared" si="94"/>
        <v>BERLE</v>
      </c>
      <c r="D1185" s="141" t="str">
        <f t="shared" si="95"/>
        <v>Шляпа</v>
      </c>
      <c r="E1185" s="142" t="str">
        <f t="shared" si="96"/>
        <v>Шляпы</v>
      </c>
      <c r="F1185" s="133" t="s">
        <v>3902</v>
      </c>
      <c r="G1185" s="134" t="s">
        <v>1710</v>
      </c>
      <c r="H1185" s="135" t="s">
        <v>431</v>
      </c>
      <c r="I1185" s="136" t="s">
        <v>3890</v>
      </c>
      <c r="J1185" s="137">
        <v>3</v>
      </c>
      <c r="K1185" s="138" t="s">
        <v>3903</v>
      </c>
      <c r="M1185" s="140">
        <v>3</v>
      </c>
    </row>
    <row r="1186" spans="1:13" x14ac:dyDescent="0.25">
      <c r="A1186" s="96" t="str">
        <f t="shared" si="92"/>
        <v>81702BH BERLE</v>
      </c>
      <c r="B1186" s="141" t="str">
        <f t="shared" si="93"/>
        <v>81702BH</v>
      </c>
      <c r="C1186" s="141" t="str">
        <f t="shared" si="94"/>
        <v>BERLE</v>
      </c>
      <c r="D1186" s="141" t="str">
        <f t="shared" si="95"/>
        <v>Шляпа</v>
      </c>
      <c r="E1186" s="142" t="str">
        <f t="shared" si="96"/>
        <v>Шляпы</v>
      </c>
      <c r="F1186" s="133" t="s">
        <v>1711</v>
      </c>
      <c r="G1186" s="134" t="s">
        <v>965</v>
      </c>
      <c r="H1186" s="135" t="s">
        <v>433</v>
      </c>
      <c r="I1186" s="136" t="s">
        <v>3141</v>
      </c>
      <c r="J1186" s="137">
        <v>1</v>
      </c>
      <c r="K1186" s="138" t="s">
        <v>3142</v>
      </c>
      <c r="M1186" s="140">
        <v>1</v>
      </c>
    </row>
    <row r="1187" spans="1:13" x14ac:dyDescent="0.25">
      <c r="A1187" s="96" t="str">
        <f t="shared" si="92"/>
        <v>81702BH BERLE</v>
      </c>
      <c r="B1187" s="141" t="str">
        <f t="shared" si="93"/>
        <v>81702BH</v>
      </c>
      <c r="C1187" s="141" t="str">
        <f t="shared" si="94"/>
        <v>BERLE</v>
      </c>
      <c r="D1187" s="141" t="str">
        <f t="shared" si="95"/>
        <v>Шляпа</v>
      </c>
      <c r="E1187" s="142" t="str">
        <f t="shared" si="96"/>
        <v>Шляпы</v>
      </c>
      <c r="F1187" s="133" t="s">
        <v>1712</v>
      </c>
      <c r="G1187" s="134" t="s">
        <v>965</v>
      </c>
      <c r="H1187" s="135" t="s">
        <v>431</v>
      </c>
      <c r="I1187" s="136" t="s">
        <v>3141</v>
      </c>
      <c r="J1187" s="137">
        <v>1</v>
      </c>
      <c r="K1187" s="138" t="s">
        <v>3142</v>
      </c>
      <c r="M1187" s="140">
        <v>1</v>
      </c>
    </row>
    <row r="1188" spans="1:13" x14ac:dyDescent="0.25">
      <c r="A1188" s="96" t="str">
        <f t="shared" si="92"/>
        <v>81702BH BERLE</v>
      </c>
      <c r="B1188" s="141" t="str">
        <f t="shared" si="93"/>
        <v>81702BH</v>
      </c>
      <c r="C1188" s="141" t="str">
        <f t="shared" si="94"/>
        <v>BERLE</v>
      </c>
      <c r="D1188" s="141" t="str">
        <f t="shared" si="95"/>
        <v>Шляпа</v>
      </c>
      <c r="E1188" s="142" t="str">
        <f t="shared" si="96"/>
        <v>Шляпы</v>
      </c>
      <c r="F1188" s="133" t="s">
        <v>3143</v>
      </c>
      <c r="G1188" s="134" t="s">
        <v>964</v>
      </c>
      <c r="H1188" s="135" t="s">
        <v>434</v>
      </c>
      <c r="I1188" s="136" t="s">
        <v>3144</v>
      </c>
      <c r="J1188" s="137">
        <v>2</v>
      </c>
      <c r="K1188" s="138" t="s">
        <v>3145</v>
      </c>
      <c r="M1188" s="140">
        <v>2</v>
      </c>
    </row>
    <row r="1189" spans="1:13" x14ac:dyDescent="0.25">
      <c r="A1189" s="96" t="str">
        <f t="shared" si="92"/>
        <v>81703BH FOLEY</v>
      </c>
      <c r="B1189" s="141" t="str">
        <f t="shared" si="93"/>
        <v>81703BH</v>
      </c>
      <c r="C1189" s="141" t="str">
        <f t="shared" si="94"/>
        <v>FOLEY</v>
      </c>
      <c r="D1189" s="141" t="str">
        <f t="shared" si="95"/>
        <v>Шляпа</v>
      </c>
      <c r="E1189" s="142" t="str">
        <f t="shared" si="96"/>
        <v>Шляпы</v>
      </c>
      <c r="F1189" s="133" t="s">
        <v>3904</v>
      </c>
      <c r="G1189" s="134" t="s">
        <v>1776</v>
      </c>
      <c r="H1189" s="135" t="s">
        <v>436</v>
      </c>
      <c r="I1189" s="136" t="s">
        <v>3905</v>
      </c>
      <c r="J1189" s="137">
        <v>3</v>
      </c>
      <c r="K1189" s="138" t="s">
        <v>3906</v>
      </c>
      <c r="M1189" s="140">
        <v>3</v>
      </c>
    </row>
    <row r="1190" spans="1:13" x14ac:dyDescent="0.25">
      <c r="A1190" s="96" t="str">
        <f t="shared" si="92"/>
        <v>81703BH FOLEY</v>
      </c>
      <c r="B1190" s="141" t="str">
        <f t="shared" si="93"/>
        <v>81703BH</v>
      </c>
      <c r="C1190" s="141" t="str">
        <f t="shared" si="94"/>
        <v>FOLEY</v>
      </c>
      <c r="D1190" s="141" t="str">
        <f t="shared" si="95"/>
        <v>Шляпа</v>
      </c>
      <c r="E1190" s="142" t="str">
        <f t="shared" si="96"/>
        <v>Шляпы</v>
      </c>
      <c r="F1190" s="133" t="s">
        <v>3146</v>
      </c>
      <c r="G1190" s="134" t="s">
        <v>1776</v>
      </c>
      <c r="H1190" s="135" t="s">
        <v>433</v>
      </c>
      <c r="I1190" s="136" t="s">
        <v>3907</v>
      </c>
      <c r="J1190" s="137">
        <v>5</v>
      </c>
      <c r="K1190" s="138" t="s">
        <v>3908</v>
      </c>
      <c r="M1190" s="140">
        <v>5</v>
      </c>
    </row>
    <row r="1191" spans="1:13" x14ac:dyDescent="0.25">
      <c r="A1191" s="96" t="str">
        <f t="shared" si="92"/>
        <v>81703BH FOLEY</v>
      </c>
      <c r="B1191" s="141" t="str">
        <f t="shared" si="93"/>
        <v>81703BH</v>
      </c>
      <c r="C1191" s="141" t="str">
        <f t="shared" si="94"/>
        <v>FOLEY</v>
      </c>
      <c r="D1191" s="141" t="str">
        <f t="shared" si="95"/>
        <v>Шляпа</v>
      </c>
      <c r="E1191" s="142" t="str">
        <f t="shared" si="96"/>
        <v>Шляпы</v>
      </c>
      <c r="F1191" s="133" t="s">
        <v>1775</v>
      </c>
      <c r="G1191" s="134" t="s">
        <v>1776</v>
      </c>
      <c r="H1191" s="135" t="s">
        <v>434</v>
      </c>
      <c r="I1191" s="136" t="s">
        <v>3905</v>
      </c>
      <c r="J1191" s="137">
        <v>11</v>
      </c>
      <c r="K1191" s="138" t="s">
        <v>3909</v>
      </c>
      <c r="M1191" s="140">
        <v>11</v>
      </c>
    </row>
    <row r="1192" spans="1:13" x14ac:dyDescent="0.25">
      <c r="A1192" s="96" t="str">
        <f t="shared" si="92"/>
        <v>81703BH FOLEY</v>
      </c>
      <c r="B1192" s="141" t="str">
        <f t="shared" si="93"/>
        <v>81703BH</v>
      </c>
      <c r="C1192" s="141" t="str">
        <f t="shared" si="94"/>
        <v>FOLEY</v>
      </c>
      <c r="D1192" s="141" t="str">
        <f t="shared" si="95"/>
        <v>Шляпа</v>
      </c>
      <c r="E1192" s="142" t="str">
        <f t="shared" si="96"/>
        <v>Шляпы</v>
      </c>
      <c r="F1192" s="133" t="s">
        <v>3147</v>
      </c>
      <c r="G1192" s="134" t="s">
        <v>1776</v>
      </c>
      <c r="H1192" s="135" t="s">
        <v>431</v>
      </c>
      <c r="I1192" s="136" t="s">
        <v>3905</v>
      </c>
      <c r="J1192" s="137">
        <v>3</v>
      </c>
      <c r="K1192" s="138" t="s">
        <v>3906</v>
      </c>
      <c r="M1192" s="140">
        <v>3</v>
      </c>
    </row>
    <row r="1193" spans="1:13" x14ac:dyDescent="0.25">
      <c r="A1193" s="96" t="str">
        <f t="shared" si="92"/>
        <v>81703BH FOLEY</v>
      </c>
      <c r="B1193" s="141" t="str">
        <f t="shared" si="93"/>
        <v>81703BH</v>
      </c>
      <c r="C1193" s="141" t="str">
        <f t="shared" si="94"/>
        <v>FOLEY</v>
      </c>
      <c r="D1193" s="141" t="str">
        <f t="shared" si="95"/>
        <v>Шляпа</v>
      </c>
      <c r="E1193" s="142" t="str">
        <f t="shared" si="96"/>
        <v>Шляпы</v>
      </c>
      <c r="F1193" s="133" t="s">
        <v>3910</v>
      </c>
      <c r="G1193" s="134" t="s">
        <v>3911</v>
      </c>
      <c r="H1193" s="135" t="s">
        <v>436</v>
      </c>
      <c r="I1193" s="136" t="s">
        <v>3907</v>
      </c>
      <c r="J1193" s="137">
        <v>2</v>
      </c>
      <c r="K1193" s="138" t="s">
        <v>3912</v>
      </c>
      <c r="M1193" s="140">
        <v>2</v>
      </c>
    </row>
    <row r="1194" spans="1:13" x14ac:dyDescent="0.25">
      <c r="A1194" s="96" t="str">
        <f t="shared" si="92"/>
        <v>81703BH FOLEY</v>
      </c>
      <c r="B1194" s="141" t="str">
        <f t="shared" si="93"/>
        <v>81703BH</v>
      </c>
      <c r="C1194" s="141" t="str">
        <f t="shared" si="94"/>
        <v>FOLEY</v>
      </c>
      <c r="D1194" s="141" t="str">
        <f t="shared" si="95"/>
        <v>Шляпа</v>
      </c>
      <c r="E1194" s="142" t="str">
        <f t="shared" si="96"/>
        <v>Шляпы</v>
      </c>
      <c r="F1194" s="133" t="s">
        <v>3913</v>
      </c>
      <c r="G1194" s="134" t="s">
        <v>3911</v>
      </c>
      <c r="H1194" s="135" t="s">
        <v>433</v>
      </c>
      <c r="I1194" s="136" t="s">
        <v>3907</v>
      </c>
      <c r="J1194" s="137">
        <v>5</v>
      </c>
      <c r="K1194" s="138" t="s">
        <v>3908</v>
      </c>
      <c r="M1194" s="140">
        <v>5</v>
      </c>
    </row>
    <row r="1195" spans="1:13" x14ac:dyDescent="0.25">
      <c r="A1195" s="96" t="str">
        <f t="shared" si="92"/>
        <v>81703BH FOLEY</v>
      </c>
      <c r="B1195" s="141" t="str">
        <f t="shared" si="93"/>
        <v>81703BH</v>
      </c>
      <c r="C1195" s="141" t="str">
        <f t="shared" si="94"/>
        <v>FOLEY</v>
      </c>
      <c r="D1195" s="141" t="str">
        <f t="shared" si="95"/>
        <v>Шляпа</v>
      </c>
      <c r="E1195" s="142" t="str">
        <f t="shared" si="96"/>
        <v>Шляпы</v>
      </c>
      <c r="F1195" s="133" t="s">
        <v>3914</v>
      </c>
      <c r="G1195" s="134" t="s">
        <v>3911</v>
      </c>
      <c r="H1195" s="135" t="s">
        <v>434</v>
      </c>
      <c r="I1195" s="136" t="s">
        <v>3905</v>
      </c>
      <c r="J1195" s="137">
        <v>6</v>
      </c>
      <c r="K1195" s="138" t="s">
        <v>3915</v>
      </c>
      <c r="M1195" s="140">
        <v>6</v>
      </c>
    </row>
    <row r="1196" spans="1:13" x14ac:dyDescent="0.25">
      <c r="A1196" s="96" t="str">
        <f t="shared" si="92"/>
        <v>81703BH FOLEY</v>
      </c>
      <c r="B1196" s="141" t="str">
        <f t="shared" si="93"/>
        <v>81703BH</v>
      </c>
      <c r="C1196" s="141" t="str">
        <f t="shared" si="94"/>
        <v>FOLEY</v>
      </c>
      <c r="D1196" s="141" t="str">
        <f t="shared" si="95"/>
        <v>Шляпа</v>
      </c>
      <c r="E1196" s="142" t="str">
        <f t="shared" si="96"/>
        <v>Шляпы</v>
      </c>
      <c r="F1196" s="133" t="s">
        <v>3916</v>
      </c>
      <c r="G1196" s="134" t="s">
        <v>3911</v>
      </c>
      <c r="H1196" s="135" t="s">
        <v>431</v>
      </c>
      <c r="I1196" s="136" t="s">
        <v>3905</v>
      </c>
      <c r="J1196" s="137">
        <v>4</v>
      </c>
      <c r="K1196" s="138" t="s">
        <v>3917</v>
      </c>
      <c r="M1196" s="140">
        <v>4</v>
      </c>
    </row>
    <row r="1197" spans="1:13" x14ac:dyDescent="0.25">
      <c r="A1197" s="96" t="str">
        <f t="shared" si="92"/>
        <v>81710BH HOOPER</v>
      </c>
      <c r="B1197" s="141" t="str">
        <f t="shared" si="93"/>
        <v>81710BH</v>
      </c>
      <c r="C1197" s="141" t="str">
        <f t="shared" si="94"/>
        <v>HOOPER</v>
      </c>
      <c r="D1197" s="141" t="str">
        <f t="shared" si="95"/>
        <v>Шляпа</v>
      </c>
      <c r="E1197" s="142" t="str">
        <f t="shared" si="96"/>
        <v>Шляпы</v>
      </c>
      <c r="F1197" s="133" t="s">
        <v>3918</v>
      </c>
      <c r="G1197" s="134" t="s">
        <v>3919</v>
      </c>
      <c r="H1197" s="135" t="s">
        <v>436</v>
      </c>
      <c r="I1197" s="136" t="s">
        <v>3805</v>
      </c>
      <c r="J1197" s="137">
        <v>1</v>
      </c>
      <c r="K1197" s="138" t="s">
        <v>3805</v>
      </c>
      <c r="M1197" s="140">
        <v>1</v>
      </c>
    </row>
    <row r="1198" spans="1:13" x14ac:dyDescent="0.25">
      <c r="A1198" s="96" t="str">
        <f t="shared" si="92"/>
        <v>81710BH HOOPER</v>
      </c>
      <c r="B1198" s="141" t="str">
        <f t="shared" si="93"/>
        <v>81710BH</v>
      </c>
      <c r="C1198" s="141" t="str">
        <f t="shared" si="94"/>
        <v>HOOPER</v>
      </c>
      <c r="D1198" s="141" t="str">
        <f t="shared" si="95"/>
        <v>Шляпа</v>
      </c>
      <c r="E1198" s="142" t="str">
        <f t="shared" si="96"/>
        <v>Шляпы</v>
      </c>
      <c r="F1198" s="133" t="s">
        <v>3920</v>
      </c>
      <c r="G1198" s="134" t="s">
        <v>3919</v>
      </c>
      <c r="H1198" s="135" t="s">
        <v>433</v>
      </c>
      <c r="I1198" s="136" t="s">
        <v>3805</v>
      </c>
      <c r="J1198" s="137">
        <v>4</v>
      </c>
      <c r="K1198" s="138" t="s">
        <v>3823</v>
      </c>
      <c r="M1198" s="140">
        <v>4</v>
      </c>
    </row>
    <row r="1199" spans="1:13" x14ac:dyDescent="0.25">
      <c r="A1199" s="96" t="str">
        <f t="shared" si="92"/>
        <v>81710BH HOOPER</v>
      </c>
      <c r="B1199" s="141" t="str">
        <f t="shared" si="93"/>
        <v>81710BH</v>
      </c>
      <c r="C1199" s="141" t="str">
        <f t="shared" si="94"/>
        <v>HOOPER</v>
      </c>
      <c r="D1199" s="141" t="str">
        <f t="shared" si="95"/>
        <v>Шляпа</v>
      </c>
      <c r="E1199" s="142" t="str">
        <f t="shared" si="96"/>
        <v>Шляпы</v>
      </c>
      <c r="F1199" s="133" t="s">
        <v>3921</v>
      </c>
      <c r="G1199" s="134" t="s">
        <v>3919</v>
      </c>
      <c r="H1199" s="135" t="s">
        <v>434</v>
      </c>
      <c r="I1199" s="136" t="s">
        <v>3805</v>
      </c>
      <c r="J1199" s="137">
        <v>7</v>
      </c>
      <c r="K1199" s="138" t="s">
        <v>3816</v>
      </c>
      <c r="M1199" s="140">
        <v>7</v>
      </c>
    </row>
    <row r="1200" spans="1:13" x14ac:dyDescent="0.25">
      <c r="A1200" s="96" t="str">
        <f t="shared" si="92"/>
        <v>81710BH HOOPER</v>
      </c>
      <c r="B1200" s="141" t="str">
        <f t="shared" si="93"/>
        <v>81710BH</v>
      </c>
      <c r="C1200" s="141" t="str">
        <f t="shared" si="94"/>
        <v>HOOPER</v>
      </c>
      <c r="D1200" s="141" t="str">
        <f t="shared" si="95"/>
        <v>Шляпа</v>
      </c>
      <c r="E1200" s="142" t="str">
        <f t="shared" si="96"/>
        <v>Шляпы</v>
      </c>
      <c r="F1200" s="133" t="s">
        <v>3922</v>
      </c>
      <c r="G1200" s="134" t="s">
        <v>3919</v>
      </c>
      <c r="H1200" s="135" t="s">
        <v>431</v>
      </c>
      <c r="I1200" s="136" t="s">
        <v>3805</v>
      </c>
      <c r="J1200" s="137">
        <v>4</v>
      </c>
      <c r="K1200" s="138" t="s">
        <v>3823</v>
      </c>
      <c r="M1200" s="140">
        <v>4</v>
      </c>
    </row>
    <row r="1201" spans="1:13" x14ac:dyDescent="0.25">
      <c r="A1201" s="96" t="str">
        <f t="shared" si="92"/>
        <v>81711BH TATE</v>
      </c>
      <c r="B1201" s="141" t="str">
        <f t="shared" si="93"/>
        <v>81711BH</v>
      </c>
      <c r="C1201" s="141" t="str">
        <f t="shared" si="94"/>
        <v>TATE</v>
      </c>
      <c r="D1201" s="141" t="str">
        <f t="shared" si="95"/>
        <v>Шляпа</v>
      </c>
      <c r="E1201" s="142" t="str">
        <f t="shared" si="96"/>
        <v>Шляпы</v>
      </c>
      <c r="F1201" s="133" t="s">
        <v>1368</v>
      </c>
      <c r="G1201" s="134" t="s">
        <v>1369</v>
      </c>
      <c r="H1201" s="135" t="s">
        <v>433</v>
      </c>
      <c r="I1201" s="136" t="s">
        <v>3148</v>
      </c>
      <c r="J1201" s="137">
        <v>2</v>
      </c>
      <c r="K1201" s="138" t="s">
        <v>3149</v>
      </c>
      <c r="M1201" s="140">
        <v>2</v>
      </c>
    </row>
    <row r="1202" spans="1:13" x14ac:dyDescent="0.25">
      <c r="A1202" s="96" t="str">
        <f t="shared" si="92"/>
        <v>81711BH TATE</v>
      </c>
      <c r="B1202" s="141" t="str">
        <f t="shared" si="93"/>
        <v>81711BH</v>
      </c>
      <c r="C1202" s="141" t="str">
        <f t="shared" si="94"/>
        <v>TATE</v>
      </c>
      <c r="D1202" s="141" t="str">
        <f t="shared" si="95"/>
        <v>Шляпа</v>
      </c>
      <c r="E1202" s="142" t="str">
        <f t="shared" si="96"/>
        <v>Шляпы</v>
      </c>
      <c r="F1202" s="133" t="s">
        <v>1370</v>
      </c>
      <c r="G1202" s="134" t="s">
        <v>1369</v>
      </c>
      <c r="H1202" s="135" t="s">
        <v>434</v>
      </c>
      <c r="I1202" s="136" t="s">
        <v>3148</v>
      </c>
      <c r="J1202" s="137">
        <v>2</v>
      </c>
      <c r="K1202" s="138" t="s">
        <v>3149</v>
      </c>
      <c r="M1202" s="140">
        <v>2</v>
      </c>
    </row>
    <row r="1203" spans="1:13" x14ac:dyDescent="0.25">
      <c r="A1203" s="96" t="str">
        <f t="shared" si="92"/>
        <v>81711BH TATE</v>
      </c>
      <c r="B1203" s="141" t="str">
        <f t="shared" si="93"/>
        <v>81711BH</v>
      </c>
      <c r="C1203" s="141" t="str">
        <f t="shared" si="94"/>
        <v>TATE</v>
      </c>
      <c r="D1203" s="141" t="str">
        <f t="shared" si="95"/>
        <v>Шляпа</v>
      </c>
      <c r="E1203" s="142" t="str">
        <f t="shared" si="96"/>
        <v>Шляпы</v>
      </c>
      <c r="F1203" s="133" t="s">
        <v>1371</v>
      </c>
      <c r="G1203" s="134" t="s">
        <v>1372</v>
      </c>
      <c r="H1203" s="135" t="s">
        <v>436</v>
      </c>
      <c r="I1203" s="136" t="s">
        <v>3148</v>
      </c>
      <c r="J1203" s="137">
        <v>1</v>
      </c>
      <c r="K1203" s="138" t="s">
        <v>3148</v>
      </c>
      <c r="M1203" s="140">
        <v>1</v>
      </c>
    </row>
    <row r="1204" spans="1:13" x14ac:dyDescent="0.25">
      <c r="A1204" s="96" t="str">
        <f t="shared" si="92"/>
        <v>81711BH TATE</v>
      </c>
      <c r="B1204" s="141" t="str">
        <f t="shared" si="93"/>
        <v>81711BH</v>
      </c>
      <c r="C1204" s="141" t="str">
        <f t="shared" si="94"/>
        <v>TATE</v>
      </c>
      <c r="D1204" s="141" t="str">
        <f t="shared" si="95"/>
        <v>Шляпа</v>
      </c>
      <c r="E1204" s="142" t="str">
        <f t="shared" si="96"/>
        <v>Шляпы</v>
      </c>
      <c r="F1204" s="133" t="s">
        <v>1373</v>
      </c>
      <c r="G1204" s="134" t="s">
        <v>1372</v>
      </c>
      <c r="H1204" s="135" t="s">
        <v>434</v>
      </c>
      <c r="I1204" s="136" t="s">
        <v>3148</v>
      </c>
      <c r="J1204" s="137">
        <v>2</v>
      </c>
      <c r="K1204" s="138" t="s">
        <v>3149</v>
      </c>
      <c r="M1204" s="140">
        <v>2</v>
      </c>
    </row>
    <row r="1205" spans="1:13" x14ac:dyDescent="0.25">
      <c r="A1205" s="96" t="str">
        <f t="shared" si="92"/>
        <v>81717BH CRAIG</v>
      </c>
      <c r="B1205" s="141" t="str">
        <f t="shared" si="93"/>
        <v>81717BH</v>
      </c>
      <c r="C1205" s="141" t="str">
        <f t="shared" si="94"/>
        <v>CRAIG</v>
      </c>
      <c r="D1205" s="141" t="str">
        <f t="shared" si="95"/>
        <v>Шляпа</v>
      </c>
      <c r="E1205" s="142" t="str">
        <f t="shared" si="96"/>
        <v>Шляпы</v>
      </c>
      <c r="F1205" s="133" t="s">
        <v>3150</v>
      </c>
      <c r="G1205" s="134" t="s">
        <v>642</v>
      </c>
      <c r="H1205" s="135" t="s">
        <v>436</v>
      </c>
      <c r="I1205" s="136" t="s">
        <v>3151</v>
      </c>
      <c r="J1205" s="137">
        <v>1</v>
      </c>
      <c r="K1205" s="138" t="s">
        <v>3151</v>
      </c>
      <c r="M1205" s="140">
        <v>1</v>
      </c>
    </row>
    <row r="1206" spans="1:13" x14ac:dyDescent="0.25">
      <c r="A1206" s="96" t="str">
        <f t="shared" si="92"/>
        <v>81717BH CRAIG</v>
      </c>
      <c r="B1206" s="141" t="str">
        <f t="shared" si="93"/>
        <v>81717BH</v>
      </c>
      <c r="C1206" s="141" t="str">
        <f t="shared" si="94"/>
        <v>CRAIG</v>
      </c>
      <c r="D1206" s="141" t="str">
        <f t="shared" si="95"/>
        <v>Шляпа</v>
      </c>
      <c r="E1206" s="142" t="str">
        <f t="shared" si="96"/>
        <v>Шляпы</v>
      </c>
      <c r="F1206" s="133" t="s">
        <v>1713</v>
      </c>
      <c r="G1206" s="134" t="s">
        <v>642</v>
      </c>
      <c r="H1206" s="135" t="s">
        <v>433</v>
      </c>
      <c r="I1206" s="136" t="s">
        <v>3923</v>
      </c>
      <c r="J1206" s="137">
        <v>6</v>
      </c>
      <c r="K1206" s="138" t="s">
        <v>3924</v>
      </c>
      <c r="M1206" s="140">
        <v>6</v>
      </c>
    </row>
    <row r="1207" spans="1:13" x14ac:dyDescent="0.25">
      <c r="A1207" s="96" t="str">
        <f t="shared" si="92"/>
        <v>81717BH CRAIG</v>
      </c>
      <c r="B1207" s="141" t="str">
        <f t="shared" si="93"/>
        <v>81717BH</v>
      </c>
      <c r="C1207" s="141" t="str">
        <f t="shared" si="94"/>
        <v>CRAIG</v>
      </c>
      <c r="D1207" s="141" t="str">
        <f t="shared" si="95"/>
        <v>Шляпа</v>
      </c>
      <c r="E1207" s="142" t="str">
        <f t="shared" si="96"/>
        <v>Шляпы</v>
      </c>
      <c r="F1207" s="133" t="s">
        <v>641</v>
      </c>
      <c r="G1207" s="134" t="s">
        <v>642</v>
      </c>
      <c r="H1207" s="135" t="s">
        <v>434</v>
      </c>
      <c r="I1207" s="136" t="s">
        <v>3923</v>
      </c>
      <c r="J1207" s="137">
        <v>8</v>
      </c>
      <c r="K1207" s="138" t="s">
        <v>3925</v>
      </c>
      <c r="M1207" s="140">
        <v>8</v>
      </c>
    </row>
    <row r="1208" spans="1:13" x14ac:dyDescent="0.25">
      <c r="A1208" s="96" t="str">
        <f t="shared" si="92"/>
        <v>81717BH CRAIG</v>
      </c>
      <c r="B1208" s="141" t="str">
        <f t="shared" si="93"/>
        <v>81717BH</v>
      </c>
      <c r="C1208" s="141" t="str">
        <f t="shared" si="94"/>
        <v>CRAIG</v>
      </c>
      <c r="D1208" s="141" t="str">
        <f t="shared" si="95"/>
        <v>Шляпа</v>
      </c>
      <c r="E1208" s="142" t="str">
        <f t="shared" si="96"/>
        <v>Шляпы</v>
      </c>
      <c r="F1208" s="133" t="s">
        <v>1714</v>
      </c>
      <c r="G1208" s="134" t="s">
        <v>642</v>
      </c>
      <c r="H1208" s="135" t="s">
        <v>431</v>
      </c>
      <c r="I1208" s="136" t="s">
        <v>3923</v>
      </c>
      <c r="J1208" s="137">
        <v>4</v>
      </c>
      <c r="K1208" s="138" t="s">
        <v>3926</v>
      </c>
      <c r="M1208" s="140">
        <v>4</v>
      </c>
    </row>
    <row r="1209" spans="1:13" x14ac:dyDescent="0.25">
      <c r="A1209" s="96" t="str">
        <f t="shared" si="92"/>
        <v>81717BH CRAIG</v>
      </c>
      <c r="B1209" s="141" t="str">
        <f t="shared" si="93"/>
        <v>81717BH</v>
      </c>
      <c r="C1209" s="141" t="str">
        <f t="shared" si="94"/>
        <v>CRAIG</v>
      </c>
      <c r="D1209" s="141" t="str">
        <f t="shared" si="95"/>
        <v>Шляпа</v>
      </c>
      <c r="E1209" s="142" t="str">
        <f t="shared" si="96"/>
        <v>Шляпы</v>
      </c>
      <c r="F1209" s="133" t="s">
        <v>3927</v>
      </c>
      <c r="G1209" s="134" t="s">
        <v>1285</v>
      </c>
      <c r="H1209" s="135" t="s">
        <v>433</v>
      </c>
      <c r="I1209" s="136" t="s">
        <v>3923</v>
      </c>
      <c r="J1209" s="137">
        <v>3</v>
      </c>
      <c r="K1209" s="138" t="s">
        <v>3928</v>
      </c>
      <c r="M1209" s="140">
        <v>3</v>
      </c>
    </row>
    <row r="1210" spans="1:13" x14ac:dyDescent="0.25">
      <c r="A1210" s="96" t="str">
        <f t="shared" si="92"/>
        <v>81717BH CRAIG</v>
      </c>
      <c r="B1210" s="141" t="str">
        <f t="shared" si="93"/>
        <v>81717BH</v>
      </c>
      <c r="C1210" s="141" t="str">
        <f t="shared" si="94"/>
        <v>CRAIG</v>
      </c>
      <c r="D1210" s="141" t="str">
        <f t="shared" si="95"/>
        <v>Шляпа</v>
      </c>
      <c r="E1210" s="142" t="str">
        <f t="shared" si="96"/>
        <v>Шляпы</v>
      </c>
      <c r="F1210" s="133" t="s">
        <v>3152</v>
      </c>
      <c r="G1210" s="134" t="s">
        <v>1285</v>
      </c>
      <c r="H1210" s="135" t="s">
        <v>434</v>
      </c>
      <c r="I1210" s="136" t="s">
        <v>3923</v>
      </c>
      <c r="J1210" s="137">
        <v>6</v>
      </c>
      <c r="K1210" s="138" t="s">
        <v>3924</v>
      </c>
      <c r="M1210" s="140">
        <v>6</v>
      </c>
    </row>
    <row r="1211" spans="1:13" x14ac:dyDescent="0.25">
      <c r="A1211" s="96" t="str">
        <f t="shared" si="92"/>
        <v>81717BH CRAIG</v>
      </c>
      <c r="B1211" s="141" t="str">
        <f t="shared" si="93"/>
        <v>81717BH</v>
      </c>
      <c r="C1211" s="141" t="str">
        <f t="shared" si="94"/>
        <v>CRAIG</v>
      </c>
      <c r="D1211" s="141" t="str">
        <f t="shared" si="95"/>
        <v>Шляпа</v>
      </c>
      <c r="E1211" s="142" t="str">
        <f t="shared" si="96"/>
        <v>Шляпы</v>
      </c>
      <c r="F1211" s="133" t="s">
        <v>1286</v>
      </c>
      <c r="G1211" s="134" t="s">
        <v>1285</v>
      </c>
      <c r="H1211" s="135" t="s">
        <v>431</v>
      </c>
      <c r="I1211" s="136" t="s">
        <v>3923</v>
      </c>
      <c r="J1211" s="137">
        <v>3</v>
      </c>
      <c r="K1211" s="138" t="s">
        <v>3928</v>
      </c>
      <c r="M1211" s="140">
        <v>3</v>
      </c>
    </row>
    <row r="1212" spans="1:13" x14ac:dyDescent="0.25">
      <c r="A1212" s="96" t="str">
        <f t="shared" si="92"/>
        <v>81717BH CRAIG</v>
      </c>
      <c r="B1212" s="141" t="str">
        <f t="shared" si="93"/>
        <v>81717BH</v>
      </c>
      <c r="C1212" s="141" t="str">
        <f t="shared" si="94"/>
        <v>CRAIG</v>
      </c>
      <c r="D1212" s="141" t="str">
        <f t="shared" si="95"/>
        <v>Шляпа</v>
      </c>
      <c r="E1212" s="142" t="str">
        <f t="shared" si="96"/>
        <v>Шляпы</v>
      </c>
      <c r="F1212" s="133" t="s">
        <v>1288</v>
      </c>
      <c r="G1212" s="134" t="s">
        <v>1287</v>
      </c>
      <c r="H1212" s="135" t="s">
        <v>433</v>
      </c>
      <c r="I1212" s="136" t="s">
        <v>3148</v>
      </c>
      <c r="J1212" s="137">
        <v>2</v>
      </c>
      <c r="K1212" s="138" t="s">
        <v>3149</v>
      </c>
      <c r="M1212" s="140">
        <v>2</v>
      </c>
    </row>
    <row r="1213" spans="1:13" x14ac:dyDescent="0.25">
      <c r="A1213" s="96" t="str">
        <f t="shared" si="92"/>
        <v>81717BH CRAIG</v>
      </c>
      <c r="B1213" s="141" t="str">
        <f t="shared" si="93"/>
        <v>81717BH</v>
      </c>
      <c r="C1213" s="141" t="str">
        <f t="shared" si="94"/>
        <v>CRAIG</v>
      </c>
      <c r="D1213" s="141" t="str">
        <f t="shared" si="95"/>
        <v>Шляпа</v>
      </c>
      <c r="E1213" s="142" t="str">
        <f t="shared" si="96"/>
        <v>Шляпы</v>
      </c>
      <c r="F1213" s="133" t="s">
        <v>1289</v>
      </c>
      <c r="G1213" s="134" t="s">
        <v>1287</v>
      </c>
      <c r="H1213" s="135" t="s">
        <v>434</v>
      </c>
      <c r="I1213" s="136" t="s">
        <v>3148</v>
      </c>
      <c r="J1213" s="137">
        <v>1</v>
      </c>
      <c r="K1213" s="138" t="s">
        <v>3148</v>
      </c>
      <c r="M1213" s="140">
        <v>1</v>
      </c>
    </row>
    <row r="1214" spans="1:13" x14ac:dyDescent="0.25">
      <c r="A1214" s="96" t="str">
        <f t="shared" si="92"/>
        <v>81717BH CRAIG</v>
      </c>
      <c r="B1214" s="141" t="str">
        <f t="shared" si="93"/>
        <v>81717BH</v>
      </c>
      <c r="C1214" s="141" t="str">
        <f t="shared" si="94"/>
        <v>CRAIG</v>
      </c>
      <c r="D1214" s="141" t="str">
        <f t="shared" si="95"/>
        <v>Шляпа</v>
      </c>
      <c r="E1214" s="142" t="str">
        <f t="shared" si="96"/>
        <v>Шляпы</v>
      </c>
      <c r="F1214" s="133" t="s">
        <v>3929</v>
      </c>
      <c r="G1214" s="134" t="s">
        <v>1716</v>
      </c>
      <c r="H1214" s="135" t="s">
        <v>433</v>
      </c>
      <c r="I1214" s="136" t="s">
        <v>3923</v>
      </c>
      <c r="J1214" s="137">
        <v>2</v>
      </c>
      <c r="K1214" s="138" t="s">
        <v>3930</v>
      </c>
      <c r="M1214" s="140">
        <v>2</v>
      </c>
    </row>
    <row r="1215" spans="1:13" x14ac:dyDescent="0.25">
      <c r="A1215" s="96" t="str">
        <f t="shared" si="92"/>
        <v>81717BH CRAIG</v>
      </c>
      <c r="B1215" s="141" t="str">
        <f t="shared" si="93"/>
        <v>81717BH</v>
      </c>
      <c r="C1215" s="141" t="str">
        <f t="shared" si="94"/>
        <v>CRAIG</v>
      </c>
      <c r="D1215" s="141" t="str">
        <f t="shared" si="95"/>
        <v>Шляпа</v>
      </c>
      <c r="E1215" s="142" t="str">
        <f t="shared" si="96"/>
        <v>Шляпы</v>
      </c>
      <c r="F1215" s="133" t="s">
        <v>1715</v>
      </c>
      <c r="G1215" s="134" t="s">
        <v>1716</v>
      </c>
      <c r="H1215" s="135" t="s">
        <v>434</v>
      </c>
      <c r="I1215" s="136" t="s">
        <v>3923</v>
      </c>
      <c r="J1215" s="137">
        <v>4</v>
      </c>
      <c r="K1215" s="138" t="s">
        <v>3926</v>
      </c>
      <c r="M1215" s="140">
        <v>4</v>
      </c>
    </row>
    <row r="1216" spans="1:13" x14ac:dyDescent="0.25">
      <c r="A1216" s="96" t="str">
        <f t="shared" si="92"/>
        <v>81717BH CRAIG</v>
      </c>
      <c r="B1216" s="141" t="str">
        <f t="shared" si="93"/>
        <v>81717BH</v>
      </c>
      <c r="C1216" s="141" t="str">
        <f t="shared" si="94"/>
        <v>CRAIG</v>
      </c>
      <c r="D1216" s="141" t="str">
        <f t="shared" si="95"/>
        <v>Шляпа</v>
      </c>
      <c r="E1216" s="142" t="str">
        <f t="shared" si="96"/>
        <v>Шляпы</v>
      </c>
      <c r="F1216" s="133" t="s">
        <v>3931</v>
      </c>
      <c r="G1216" s="134" t="s">
        <v>1716</v>
      </c>
      <c r="H1216" s="135" t="s">
        <v>431</v>
      </c>
      <c r="I1216" s="136" t="s">
        <v>3923</v>
      </c>
      <c r="J1216" s="137">
        <v>2</v>
      </c>
      <c r="K1216" s="138" t="s">
        <v>3930</v>
      </c>
      <c r="M1216" s="140">
        <v>2</v>
      </c>
    </row>
    <row r="1217" spans="1:13" x14ac:dyDescent="0.25">
      <c r="A1217" s="96" t="str">
        <f t="shared" si="92"/>
        <v>81720BH MULLAN</v>
      </c>
      <c r="B1217" s="141" t="str">
        <f t="shared" si="93"/>
        <v>81720BH</v>
      </c>
      <c r="C1217" s="141" t="str">
        <f t="shared" si="94"/>
        <v>MULLAN</v>
      </c>
      <c r="D1217" s="141" t="str">
        <f t="shared" si="95"/>
        <v>Шляпа</v>
      </c>
      <c r="E1217" s="142" t="str">
        <f t="shared" si="96"/>
        <v>Шляпы</v>
      </c>
      <c r="F1217" s="133" t="s">
        <v>3932</v>
      </c>
      <c r="G1217" s="134" t="s">
        <v>1718</v>
      </c>
      <c r="H1217" s="135" t="s">
        <v>436</v>
      </c>
      <c r="I1217" s="136" t="s">
        <v>3933</v>
      </c>
      <c r="J1217" s="137">
        <v>2</v>
      </c>
      <c r="K1217" s="138" t="s">
        <v>3934</v>
      </c>
      <c r="M1217" s="140">
        <v>2</v>
      </c>
    </row>
    <row r="1218" spans="1:13" x14ac:dyDescent="0.25">
      <c r="A1218" s="96" t="str">
        <f t="shared" si="92"/>
        <v>81720BH MULLAN</v>
      </c>
      <c r="B1218" s="141" t="str">
        <f t="shared" si="93"/>
        <v>81720BH</v>
      </c>
      <c r="C1218" s="141" t="str">
        <f t="shared" si="94"/>
        <v>MULLAN</v>
      </c>
      <c r="D1218" s="141" t="str">
        <f t="shared" si="95"/>
        <v>Шляпа</v>
      </c>
      <c r="E1218" s="142" t="str">
        <f t="shared" si="96"/>
        <v>Шляпы</v>
      </c>
      <c r="F1218" s="133" t="s">
        <v>1719</v>
      </c>
      <c r="G1218" s="134" t="s">
        <v>1718</v>
      </c>
      <c r="H1218" s="135" t="s">
        <v>433</v>
      </c>
      <c r="I1218" s="136" t="s">
        <v>3933</v>
      </c>
      <c r="J1218" s="137">
        <v>10</v>
      </c>
      <c r="K1218" s="138" t="s">
        <v>3935</v>
      </c>
      <c r="M1218" s="140">
        <v>10</v>
      </c>
    </row>
    <row r="1219" spans="1:13" x14ac:dyDescent="0.25">
      <c r="A1219" s="96" t="str">
        <f t="shared" ref="A1219:A1282" si="97">B1219&amp;" "&amp;C1219</f>
        <v>81720BH MULLAN</v>
      </c>
      <c r="B1219" s="141" t="str">
        <f t="shared" ref="B1219:B1282" si="98">_xlfn.LET(_xlpm.START,FIND("арт. ",G1219)+5,_xlpm.END,FIND(" ",G1219,_xlpm.START),_xlpm.Result,TRIM(MID(G1219,_xlpm.START,_xlpm.END-_xlpm.START)),IFERROR(VALUE(_xlpm.Result),_xlpm.Result))</f>
        <v>81720BH</v>
      </c>
      <c r="C1219" s="141" t="str">
        <f t="shared" ref="C1219:C1282" si="99">_xlfn.LET(_xlpm.START,FIND("арт. ",G1219)+13,_xlpm.END,FIND("(",G1219),TRIM(MID(G1219,_xlpm.START,_xlpm.END-_xlpm.START)))</f>
        <v>MULLAN</v>
      </c>
      <c r="D1219" s="141" t="str">
        <f t="shared" ref="D1219:D1282" si="100">_xlfn.LET(_xlpm.START,1,_xlpm.END,FIND(MID($R$1,1,1),G1219),TRIM(MID(G1219,_xlpm.START,_xlpm.END-_xlpm.START)))</f>
        <v>Шляпа</v>
      </c>
      <c r="E1219" s="142" t="str">
        <f t="shared" ref="E1219:E1282" si="101">VLOOKUP(D1219,N:O,2,0)</f>
        <v>Шляпы</v>
      </c>
      <c r="F1219" s="133" t="s">
        <v>1720</v>
      </c>
      <c r="G1219" s="134" t="s">
        <v>1718</v>
      </c>
      <c r="H1219" s="135" t="s">
        <v>434</v>
      </c>
      <c r="I1219" s="136" t="s">
        <v>3933</v>
      </c>
      <c r="J1219" s="137">
        <v>13</v>
      </c>
      <c r="K1219" s="138" t="s">
        <v>3936</v>
      </c>
      <c r="M1219" s="140">
        <v>13</v>
      </c>
    </row>
    <row r="1220" spans="1:13" x14ac:dyDescent="0.25">
      <c r="A1220" s="96" t="str">
        <f t="shared" si="97"/>
        <v>81720BH MULLAN</v>
      </c>
      <c r="B1220" s="141" t="str">
        <f t="shared" si="98"/>
        <v>81720BH</v>
      </c>
      <c r="C1220" s="141" t="str">
        <f t="shared" si="99"/>
        <v>MULLAN</v>
      </c>
      <c r="D1220" s="141" t="str">
        <f t="shared" si="100"/>
        <v>Шляпа</v>
      </c>
      <c r="E1220" s="142" t="str">
        <f t="shared" si="101"/>
        <v>Шляпы</v>
      </c>
      <c r="F1220" s="133" t="s">
        <v>3937</v>
      </c>
      <c r="G1220" s="134" t="s">
        <v>1718</v>
      </c>
      <c r="H1220" s="135" t="s">
        <v>431</v>
      </c>
      <c r="I1220" s="136" t="s">
        <v>3933</v>
      </c>
      <c r="J1220" s="137">
        <v>7</v>
      </c>
      <c r="K1220" s="138" t="s">
        <v>3938</v>
      </c>
      <c r="M1220" s="140">
        <v>7</v>
      </c>
    </row>
    <row r="1221" spans="1:13" x14ac:dyDescent="0.25">
      <c r="A1221" s="96" t="str">
        <f t="shared" si="97"/>
        <v>81720BH MULLAN</v>
      </c>
      <c r="B1221" s="141" t="str">
        <f t="shared" si="98"/>
        <v>81720BH</v>
      </c>
      <c r="C1221" s="141" t="str">
        <f t="shared" si="99"/>
        <v>MULLAN</v>
      </c>
      <c r="D1221" s="141" t="str">
        <f t="shared" si="100"/>
        <v>Шляпа</v>
      </c>
      <c r="E1221" s="142" t="str">
        <f t="shared" si="101"/>
        <v>Шляпы</v>
      </c>
      <c r="F1221" s="133" t="s">
        <v>3939</v>
      </c>
      <c r="G1221" s="134" t="s">
        <v>1292</v>
      </c>
      <c r="H1221" s="135" t="s">
        <v>436</v>
      </c>
      <c r="I1221" s="136" t="s">
        <v>3933</v>
      </c>
      <c r="J1221" s="137">
        <v>5</v>
      </c>
      <c r="K1221" s="138" t="s">
        <v>3940</v>
      </c>
      <c r="M1221" s="140">
        <v>5</v>
      </c>
    </row>
    <row r="1222" spans="1:13" x14ac:dyDescent="0.25">
      <c r="A1222" s="96" t="str">
        <f t="shared" si="97"/>
        <v>81720BH MULLAN</v>
      </c>
      <c r="B1222" s="141" t="str">
        <f t="shared" si="98"/>
        <v>81720BH</v>
      </c>
      <c r="C1222" s="141" t="str">
        <f t="shared" si="99"/>
        <v>MULLAN</v>
      </c>
      <c r="D1222" s="141" t="str">
        <f t="shared" si="100"/>
        <v>Шляпа</v>
      </c>
      <c r="E1222" s="142" t="str">
        <f t="shared" si="101"/>
        <v>Шляпы</v>
      </c>
      <c r="F1222" s="133" t="s">
        <v>1717</v>
      </c>
      <c r="G1222" s="134" t="s">
        <v>1292</v>
      </c>
      <c r="H1222" s="135" t="s">
        <v>433</v>
      </c>
      <c r="I1222" s="136" t="s">
        <v>3933</v>
      </c>
      <c r="J1222" s="137">
        <v>12</v>
      </c>
      <c r="K1222" s="138" t="s">
        <v>3941</v>
      </c>
      <c r="M1222" s="140">
        <v>12</v>
      </c>
    </row>
    <row r="1223" spans="1:13" x14ac:dyDescent="0.25">
      <c r="A1223" s="96" t="str">
        <f t="shared" si="97"/>
        <v>81720BH MULLAN</v>
      </c>
      <c r="B1223" s="141" t="str">
        <f t="shared" si="98"/>
        <v>81720BH</v>
      </c>
      <c r="C1223" s="141" t="str">
        <f t="shared" si="99"/>
        <v>MULLAN</v>
      </c>
      <c r="D1223" s="141" t="str">
        <f t="shared" si="100"/>
        <v>Шляпа</v>
      </c>
      <c r="E1223" s="142" t="str">
        <f t="shared" si="101"/>
        <v>Шляпы</v>
      </c>
      <c r="F1223" s="133" t="s">
        <v>3942</v>
      </c>
      <c r="G1223" s="134" t="s">
        <v>1292</v>
      </c>
      <c r="H1223" s="135" t="s">
        <v>434</v>
      </c>
      <c r="I1223" s="136" t="s">
        <v>3933</v>
      </c>
      <c r="J1223" s="137">
        <v>11</v>
      </c>
      <c r="K1223" s="138" t="s">
        <v>3943</v>
      </c>
      <c r="M1223" s="140">
        <v>11</v>
      </c>
    </row>
    <row r="1224" spans="1:13" x14ac:dyDescent="0.25">
      <c r="A1224" s="96" t="str">
        <f t="shared" si="97"/>
        <v>81720BH MULLAN</v>
      </c>
      <c r="B1224" s="141" t="str">
        <f t="shared" si="98"/>
        <v>81720BH</v>
      </c>
      <c r="C1224" s="141" t="str">
        <f t="shared" si="99"/>
        <v>MULLAN</v>
      </c>
      <c r="D1224" s="141" t="str">
        <f t="shared" si="100"/>
        <v>Шляпа</v>
      </c>
      <c r="E1224" s="142" t="str">
        <f t="shared" si="101"/>
        <v>Шляпы</v>
      </c>
      <c r="F1224" s="133" t="s">
        <v>3944</v>
      </c>
      <c r="G1224" s="134" t="s">
        <v>1292</v>
      </c>
      <c r="H1224" s="135" t="s">
        <v>431</v>
      </c>
      <c r="I1224" s="136" t="s">
        <v>3933</v>
      </c>
      <c r="J1224" s="137">
        <v>6</v>
      </c>
      <c r="K1224" s="138" t="s">
        <v>3945</v>
      </c>
      <c r="M1224" s="140">
        <v>6</v>
      </c>
    </row>
    <row r="1225" spans="1:13" x14ac:dyDescent="0.25">
      <c r="A1225" s="96" t="str">
        <f t="shared" si="97"/>
        <v>81720BH MULLAN</v>
      </c>
      <c r="B1225" s="141" t="str">
        <f t="shared" si="98"/>
        <v>81720BH</v>
      </c>
      <c r="C1225" s="141" t="str">
        <f t="shared" si="99"/>
        <v>MULLAN</v>
      </c>
      <c r="D1225" s="141" t="str">
        <f t="shared" si="100"/>
        <v>Шляпа</v>
      </c>
      <c r="E1225" s="142" t="str">
        <f t="shared" si="101"/>
        <v>Шляпы</v>
      </c>
      <c r="F1225" s="133" t="s">
        <v>1291</v>
      </c>
      <c r="G1225" s="134" t="s">
        <v>1290</v>
      </c>
      <c r="H1225" s="135" t="s">
        <v>433</v>
      </c>
      <c r="I1225" s="136" t="s">
        <v>3153</v>
      </c>
      <c r="J1225" s="137">
        <v>3</v>
      </c>
      <c r="K1225" s="138" t="s">
        <v>3154</v>
      </c>
      <c r="M1225" s="140">
        <v>3</v>
      </c>
    </row>
    <row r="1226" spans="1:13" x14ac:dyDescent="0.25">
      <c r="A1226" s="96" t="str">
        <f t="shared" si="97"/>
        <v>81720BH MULLAN</v>
      </c>
      <c r="B1226" s="141" t="str">
        <f t="shared" si="98"/>
        <v>81720BH</v>
      </c>
      <c r="C1226" s="141" t="str">
        <f t="shared" si="99"/>
        <v>MULLAN</v>
      </c>
      <c r="D1226" s="141" t="str">
        <f t="shared" si="100"/>
        <v>Шляпа</v>
      </c>
      <c r="E1226" s="142" t="str">
        <f t="shared" si="101"/>
        <v>Шляпы</v>
      </c>
      <c r="F1226" s="133" t="s">
        <v>3155</v>
      </c>
      <c r="G1226" s="134" t="s">
        <v>1290</v>
      </c>
      <c r="H1226" s="135" t="s">
        <v>434</v>
      </c>
      <c r="I1226" s="136" t="s">
        <v>3153</v>
      </c>
      <c r="J1226" s="137">
        <v>3</v>
      </c>
      <c r="K1226" s="138" t="s">
        <v>3154</v>
      </c>
      <c r="M1226" s="140">
        <v>3</v>
      </c>
    </row>
    <row r="1227" spans="1:13" x14ac:dyDescent="0.25">
      <c r="A1227" s="96" t="str">
        <f t="shared" si="97"/>
        <v>81722BH ROKIT</v>
      </c>
      <c r="B1227" s="141" t="str">
        <f t="shared" si="98"/>
        <v>81722BH</v>
      </c>
      <c r="C1227" s="141" t="str">
        <f t="shared" si="99"/>
        <v>ROKIT</v>
      </c>
      <c r="D1227" s="141" t="str">
        <f t="shared" si="100"/>
        <v>Шляпа</v>
      </c>
      <c r="E1227" s="142" t="str">
        <f t="shared" si="101"/>
        <v>Шляпы</v>
      </c>
      <c r="F1227" s="133" t="s">
        <v>3156</v>
      </c>
      <c r="G1227" s="134" t="s">
        <v>1293</v>
      </c>
      <c r="H1227" s="135" t="s">
        <v>436</v>
      </c>
      <c r="I1227" s="136" t="s">
        <v>3946</v>
      </c>
      <c r="J1227" s="137">
        <v>3</v>
      </c>
      <c r="K1227" s="138" t="s">
        <v>3947</v>
      </c>
      <c r="M1227" s="140">
        <v>3</v>
      </c>
    </row>
    <row r="1228" spans="1:13" x14ac:dyDescent="0.25">
      <c r="A1228" s="96" t="str">
        <f t="shared" si="97"/>
        <v>81722BH ROKIT</v>
      </c>
      <c r="B1228" s="141" t="str">
        <f t="shared" si="98"/>
        <v>81722BH</v>
      </c>
      <c r="C1228" s="141" t="str">
        <f t="shared" si="99"/>
        <v>ROKIT</v>
      </c>
      <c r="D1228" s="141" t="str">
        <f t="shared" si="100"/>
        <v>Шляпа</v>
      </c>
      <c r="E1228" s="142" t="str">
        <f t="shared" si="101"/>
        <v>Шляпы</v>
      </c>
      <c r="F1228" s="133" t="s">
        <v>3948</v>
      </c>
      <c r="G1228" s="134" t="s">
        <v>1293</v>
      </c>
      <c r="H1228" s="135" t="s">
        <v>433</v>
      </c>
      <c r="I1228" s="136" t="s">
        <v>3946</v>
      </c>
      <c r="J1228" s="137">
        <v>9</v>
      </c>
      <c r="K1228" s="138" t="s">
        <v>3949</v>
      </c>
      <c r="M1228" s="140">
        <v>9</v>
      </c>
    </row>
    <row r="1229" spans="1:13" x14ac:dyDescent="0.25">
      <c r="A1229" s="96" t="str">
        <f t="shared" si="97"/>
        <v>81722BH ROKIT</v>
      </c>
      <c r="B1229" s="141" t="str">
        <f t="shared" si="98"/>
        <v>81722BH</v>
      </c>
      <c r="C1229" s="141" t="str">
        <f t="shared" si="99"/>
        <v>ROKIT</v>
      </c>
      <c r="D1229" s="141" t="str">
        <f t="shared" si="100"/>
        <v>Шляпа</v>
      </c>
      <c r="E1229" s="142" t="str">
        <f t="shared" si="101"/>
        <v>Шляпы</v>
      </c>
      <c r="F1229" s="133" t="s">
        <v>643</v>
      </c>
      <c r="G1229" s="134" t="s">
        <v>1293</v>
      </c>
      <c r="H1229" s="135" t="s">
        <v>434</v>
      </c>
      <c r="I1229" s="136" t="s">
        <v>3946</v>
      </c>
      <c r="J1229" s="137">
        <v>10</v>
      </c>
      <c r="K1229" s="138" t="s">
        <v>3950</v>
      </c>
      <c r="M1229" s="140">
        <v>10</v>
      </c>
    </row>
    <row r="1230" spans="1:13" x14ac:dyDescent="0.25">
      <c r="A1230" s="96" t="str">
        <f t="shared" si="97"/>
        <v>81722BH ROKIT</v>
      </c>
      <c r="B1230" s="141" t="str">
        <f t="shared" si="98"/>
        <v>81722BH</v>
      </c>
      <c r="C1230" s="141" t="str">
        <f t="shared" si="99"/>
        <v>ROKIT</v>
      </c>
      <c r="D1230" s="141" t="str">
        <f t="shared" si="100"/>
        <v>Шляпа</v>
      </c>
      <c r="E1230" s="142" t="str">
        <f t="shared" si="101"/>
        <v>Шляпы</v>
      </c>
      <c r="F1230" s="133" t="s">
        <v>1294</v>
      </c>
      <c r="G1230" s="134" t="s">
        <v>1293</v>
      </c>
      <c r="H1230" s="135" t="s">
        <v>431</v>
      </c>
      <c r="I1230" s="136" t="s">
        <v>3946</v>
      </c>
      <c r="J1230" s="137">
        <v>3</v>
      </c>
      <c r="K1230" s="138" t="s">
        <v>3947</v>
      </c>
      <c r="M1230" s="140">
        <v>3</v>
      </c>
    </row>
    <row r="1231" spans="1:13" x14ac:dyDescent="0.25">
      <c r="A1231" s="96" t="str">
        <f t="shared" si="97"/>
        <v>81722BH ROKIT</v>
      </c>
      <c r="B1231" s="141" t="str">
        <f t="shared" si="98"/>
        <v>81722BH</v>
      </c>
      <c r="C1231" s="141" t="str">
        <f t="shared" si="99"/>
        <v>ROKIT</v>
      </c>
      <c r="D1231" s="141" t="str">
        <f t="shared" si="100"/>
        <v>Шляпа</v>
      </c>
      <c r="E1231" s="142" t="str">
        <f t="shared" si="101"/>
        <v>Шляпы</v>
      </c>
      <c r="F1231" s="133" t="s">
        <v>3951</v>
      </c>
      <c r="G1231" s="134" t="s">
        <v>1296</v>
      </c>
      <c r="H1231" s="135" t="s">
        <v>433</v>
      </c>
      <c r="I1231" s="136" t="s">
        <v>3946</v>
      </c>
      <c r="J1231" s="137">
        <v>3</v>
      </c>
      <c r="K1231" s="138" t="s">
        <v>3947</v>
      </c>
      <c r="M1231" s="140">
        <v>3</v>
      </c>
    </row>
    <row r="1232" spans="1:13" x14ac:dyDescent="0.25">
      <c r="A1232" s="96" t="str">
        <f t="shared" si="97"/>
        <v>81722BH ROKIT</v>
      </c>
      <c r="B1232" s="141" t="str">
        <f t="shared" si="98"/>
        <v>81722BH</v>
      </c>
      <c r="C1232" s="141" t="str">
        <f t="shared" si="99"/>
        <v>ROKIT</v>
      </c>
      <c r="D1232" s="141" t="str">
        <f t="shared" si="100"/>
        <v>Шляпа</v>
      </c>
      <c r="E1232" s="142" t="str">
        <f t="shared" si="101"/>
        <v>Шляпы</v>
      </c>
      <c r="F1232" s="133" t="s">
        <v>1295</v>
      </c>
      <c r="G1232" s="134" t="s">
        <v>1296</v>
      </c>
      <c r="H1232" s="135" t="s">
        <v>434</v>
      </c>
      <c r="I1232" s="136" t="s">
        <v>3946</v>
      </c>
      <c r="J1232" s="137">
        <v>5</v>
      </c>
      <c r="K1232" s="138" t="s">
        <v>3952</v>
      </c>
      <c r="M1232" s="140">
        <v>5</v>
      </c>
    </row>
    <row r="1233" spans="1:13" x14ac:dyDescent="0.25">
      <c r="A1233" s="96" t="str">
        <f t="shared" si="97"/>
        <v>81722BH ROKIT</v>
      </c>
      <c r="B1233" s="141" t="str">
        <f t="shared" si="98"/>
        <v>81722BH</v>
      </c>
      <c r="C1233" s="141" t="str">
        <f t="shared" si="99"/>
        <v>ROKIT</v>
      </c>
      <c r="D1233" s="141" t="str">
        <f t="shared" si="100"/>
        <v>Шляпа</v>
      </c>
      <c r="E1233" s="142" t="str">
        <f t="shared" si="101"/>
        <v>Шляпы</v>
      </c>
      <c r="F1233" s="133" t="s">
        <v>3953</v>
      </c>
      <c r="G1233" s="134" t="s">
        <v>1296</v>
      </c>
      <c r="H1233" s="135" t="s">
        <v>431</v>
      </c>
      <c r="I1233" s="136" t="s">
        <v>3946</v>
      </c>
      <c r="J1233" s="137">
        <v>2</v>
      </c>
      <c r="K1233" s="138" t="s">
        <v>3954</v>
      </c>
      <c r="M1233" s="140">
        <v>2</v>
      </c>
    </row>
    <row r="1234" spans="1:13" x14ac:dyDescent="0.25">
      <c r="A1234" s="96" t="str">
        <f t="shared" si="97"/>
        <v>81724BH FREDDY</v>
      </c>
      <c r="B1234" s="141" t="str">
        <f t="shared" si="98"/>
        <v>81724BH</v>
      </c>
      <c r="C1234" s="141" t="str">
        <f t="shared" si="99"/>
        <v>FREDDY</v>
      </c>
      <c r="D1234" s="141" t="str">
        <f t="shared" si="100"/>
        <v>Шляпа</v>
      </c>
      <c r="E1234" s="142" t="str">
        <f t="shared" si="101"/>
        <v>Шляпы</v>
      </c>
      <c r="F1234" s="133" t="s">
        <v>1777</v>
      </c>
      <c r="G1234" s="134" t="s">
        <v>1349</v>
      </c>
      <c r="H1234" s="135" t="s">
        <v>433</v>
      </c>
      <c r="I1234" s="136" t="s">
        <v>3157</v>
      </c>
      <c r="J1234" s="137">
        <v>2</v>
      </c>
      <c r="K1234" s="138" t="s">
        <v>3158</v>
      </c>
      <c r="M1234" s="140">
        <v>2</v>
      </c>
    </row>
    <row r="1235" spans="1:13" x14ac:dyDescent="0.25">
      <c r="A1235" s="96" t="str">
        <f t="shared" si="97"/>
        <v>81724BH FREDDY</v>
      </c>
      <c r="B1235" s="141" t="str">
        <f t="shared" si="98"/>
        <v>81724BH</v>
      </c>
      <c r="C1235" s="141" t="str">
        <f t="shared" si="99"/>
        <v>FREDDY</v>
      </c>
      <c r="D1235" s="141" t="str">
        <f t="shared" si="100"/>
        <v>Шляпа</v>
      </c>
      <c r="E1235" s="142" t="str">
        <f t="shared" si="101"/>
        <v>Шляпы</v>
      </c>
      <c r="F1235" s="133" t="s">
        <v>1348</v>
      </c>
      <c r="G1235" s="134" t="s">
        <v>1349</v>
      </c>
      <c r="H1235" s="135" t="s">
        <v>434</v>
      </c>
      <c r="I1235" s="136" t="s">
        <v>3159</v>
      </c>
      <c r="J1235" s="137">
        <v>3</v>
      </c>
      <c r="K1235" s="138" t="s">
        <v>3160</v>
      </c>
      <c r="M1235" s="140">
        <v>3</v>
      </c>
    </row>
    <row r="1236" spans="1:13" x14ac:dyDescent="0.25">
      <c r="A1236" s="96" t="str">
        <f t="shared" si="97"/>
        <v>81724BH FREDDY</v>
      </c>
      <c r="B1236" s="141" t="str">
        <f t="shared" si="98"/>
        <v>81724BH</v>
      </c>
      <c r="C1236" s="141" t="str">
        <f t="shared" si="99"/>
        <v>FREDDY</v>
      </c>
      <c r="D1236" s="141" t="str">
        <f t="shared" si="100"/>
        <v>Шляпа</v>
      </c>
      <c r="E1236" s="142" t="str">
        <f t="shared" si="101"/>
        <v>Шляпы</v>
      </c>
      <c r="F1236" s="133" t="s">
        <v>1778</v>
      </c>
      <c r="G1236" s="134" t="s">
        <v>1349</v>
      </c>
      <c r="H1236" s="135" t="s">
        <v>431</v>
      </c>
      <c r="I1236" s="136" t="s">
        <v>3157</v>
      </c>
      <c r="J1236" s="137">
        <v>1</v>
      </c>
      <c r="K1236" s="138" t="s">
        <v>3157</v>
      </c>
      <c r="M1236" s="140">
        <v>1</v>
      </c>
    </row>
    <row r="1237" spans="1:13" x14ac:dyDescent="0.25">
      <c r="A1237" s="96" t="str">
        <f t="shared" si="97"/>
        <v>81724BH FREDDY</v>
      </c>
      <c r="B1237" s="141" t="str">
        <f t="shared" si="98"/>
        <v>81724BH</v>
      </c>
      <c r="C1237" s="141" t="str">
        <f t="shared" si="99"/>
        <v>FREDDY</v>
      </c>
      <c r="D1237" s="141" t="str">
        <f t="shared" si="100"/>
        <v>Шляпа</v>
      </c>
      <c r="E1237" s="142" t="str">
        <f t="shared" si="101"/>
        <v>Шляпы</v>
      </c>
      <c r="F1237" s="133" t="s">
        <v>1026</v>
      </c>
      <c r="G1237" s="134" t="s">
        <v>1027</v>
      </c>
      <c r="H1237" s="135" t="s">
        <v>434</v>
      </c>
      <c r="I1237" s="136" t="s">
        <v>3161</v>
      </c>
      <c r="J1237" s="137">
        <v>1</v>
      </c>
      <c r="K1237" s="138" t="s">
        <v>3161</v>
      </c>
      <c r="M1237" s="140">
        <v>1</v>
      </c>
    </row>
    <row r="1238" spans="1:13" x14ac:dyDescent="0.25">
      <c r="A1238" s="96" t="str">
        <f t="shared" si="97"/>
        <v>81726BH HESTER</v>
      </c>
      <c r="B1238" s="141" t="str">
        <f t="shared" si="98"/>
        <v>81726BH</v>
      </c>
      <c r="C1238" s="141" t="str">
        <f t="shared" si="99"/>
        <v>HESTER</v>
      </c>
      <c r="D1238" s="141" t="str">
        <f t="shared" si="100"/>
        <v>Шляпа</v>
      </c>
      <c r="E1238" s="142" t="str">
        <f t="shared" si="101"/>
        <v>Шляпы</v>
      </c>
      <c r="F1238" s="133" t="s">
        <v>3162</v>
      </c>
      <c r="G1238" s="134" t="s">
        <v>1353</v>
      </c>
      <c r="H1238" s="135" t="s">
        <v>436</v>
      </c>
      <c r="I1238" s="136" t="s">
        <v>3955</v>
      </c>
      <c r="J1238" s="137">
        <v>4</v>
      </c>
      <c r="K1238" s="138" t="s">
        <v>3956</v>
      </c>
      <c r="M1238" s="140">
        <v>4</v>
      </c>
    </row>
    <row r="1239" spans="1:13" x14ac:dyDescent="0.25">
      <c r="A1239" s="96" t="str">
        <f t="shared" si="97"/>
        <v>81726BH HESTER</v>
      </c>
      <c r="B1239" s="141" t="str">
        <f t="shared" si="98"/>
        <v>81726BH</v>
      </c>
      <c r="C1239" s="141" t="str">
        <f t="shared" si="99"/>
        <v>HESTER</v>
      </c>
      <c r="D1239" s="141" t="str">
        <f t="shared" si="100"/>
        <v>Шляпа</v>
      </c>
      <c r="E1239" s="142" t="str">
        <f t="shared" si="101"/>
        <v>Шляпы</v>
      </c>
      <c r="F1239" s="133" t="s">
        <v>1352</v>
      </c>
      <c r="G1239" s="134" t="s">
        <v>1353</v>
      </c>
      <c r="H1239" s="135" t="s">
        <v>433</v>
      </c>
      <c r="I1239" s="136" t="s">
        <v>3955</v>
      </c>
      <c r="J1239" s="137">
        <v>9</v>
      </c>
      <c r="K1239" s="138" t="s">
        <v>3957</v>
      </c>
      <c r="M1239" s="140">
        <v>9</v>
      </c>
    </row>
    <row r="1240" spans="1:13" x14ac:dyDescent="0.25">
      <c r="A1240" s="96" t="str">
        <f t="shared" si="97"/>
        <v>81726BH HESTER</v>
      </c>
      <c r="B1240" s="141" t="str">
        <f t="shared" si="98"/>
        <v>81726BH</v>
      </c>
      <c r="C1240" s="141" t="str">
        <f t="shared" si="99"/>
        <v>HESTER</v>
      </c>
      <c r="D1240" s="141" t="str">
        <f t="shared" si="100"/>
        <v>Шляпа</v>
      </c>
      <c r="E1240" s="142" t="str">
        <f t="shared" si="101"/>
        <v>Шляпы</v>
      </c>
      <c r="F1240" s="133" t="s">
        <v>3958</v>
      </c>
      <c r="G1240" s="134" t="s">
        <v>1353</v>
      </c>
      <c r="H1240" s="135" t="s">
        <v>434</v>
      </c>
      <c r="I1240" s="136" t="s">
        <v>3955</v>
      </c>
      <c r="J1240" s="137">
        <v>16</v>
      </c>
      <c r="K1240" s="138" t="s">
        <v>3959</v>
      </c>
      <c r="M1240" s="140">
        <v>16</v>
      </c>
    </row>
    <row r="1241" spans="1:13" x14ac:dyDescent="0.25">
      <c r="A1241" s="96" t="str">
        <f t="shared" si="97"/>
        <v>81726BH HESTER</v>
      </c>
      <c r="B1241" s="141" t="str">
        <f t="shared" si="98"/>
        <v>81726BH</v>
      </c>
      <c r="C1241" s="141" t="str">
        <f t="shared" si="99"/>
        <v>HESTER</v>
      </c>
      <c r="D1241" s="141" t="str">
        <f t="shared" si="100"/>
        <v>Шляпа</v>
      </c>
      <c r="E1241" s="142" t="str">
        <f t="shared" si="101"/>
        <v>Шляпы</v>
      </c>
      <c r="F1241" s="133" t="s">
        <v>1779</v>
      </c>
      <c r="G1241" s="134" t="s">
        <v>1353</v>
      </c>
      <c r="H1241" s="135" t="s">
        <v>431</v>
      </c>
      <c r="I1241" s="136" t="s">
        <v>3955</v>
      </c>
      <c r="J1241" s="137">
        <v>9</v>
      </c>
      <c r="K1241" s="138" t="s">
        <v>3957</v>
      </c>
      <c r="M1241" s="140">
        <v>9</v>
      </c>
    </row>
    <row r="1242" spans="1:13" x14ac:dyDescent="0.25">
      <c r="A1242" s="96" t="str">
        <f t="shared" si="97"/>
        <v>81726BH HESTER</v>
      </c>
      <c r="B1242" s="141" t="str">
        <f t="shared" si="98"/>
        <v>81726BH</v>
      </c>
      <c r="C1242" s="141" t="str">
        <f t="shared" si="99"/>
        <v>HESTER</v>
      </c>
      <c r="D1242" s="141" t="str">
        <f t="shared" si="100"/>
        <v>Шляпа</v>
      </c>
      <c r="E1242" s="142" t="str">
        <f t="shared" si="101"/>
        <v>Шляпы</v>
      </c>
      <c r="F1242" s="133" t="s">
        <v>3960</v>
      </c>
      <c r="G1242" s="134" t="s">
        <v>3167</v>
      </c>
      <c r="H1242" s="135" t="s">
        <v>436</v>
      </c>
      <c r="I1242" s="136" t="s">
        <v>3955</v>
      </c>
      <c r="J1242" s="137">
        <v>2</v>
      </c>
      <c r="K1242" s="138" t="s">
        <v>3961</v>
      </c>
      <c r="M1242" s="140">
        <v>2</v>
      </c>
    </row>
    <row r="1243" spans="1:13" x14ac:dyDescent="0.25">
      <c r="A1243" s="96" t="str">
        <f t="shared" si="97"/>
        <v>81726BH HESTER</v>
      </c>
      <c r="B1243" s="141" t="str">
        <f t="shared" si="98"/>
        <v>81726BH</v>
      </c>
      <c r="C1243" s="141" t="str">
        <f t="shared" si="99"/>
        <v>HESTER</v>
      </c>
      <c r="D1243" s="141" t="str">
        <f t="shared" si="100"/>
        <v>Шляпа</v>
      </c>
      <c r="E1243" s="142" t="str">
        <f t="shared" si="101"/>
        <v>Шляпы</v>
      </c>
      <c r="F1243" s="133" t="s">
        <v>3962</v>
      </c>
      <c r="G1243" s="134" t="s">
        <v>3167</v>
      </c>
      <c r="H1243" s="135" t="s">
        <v>433</v>
      </c>
      <c r="I1243" s="136" t="s">
        <v>3963</v>
      </c>
      <c r="J1243" s="137">
        <v>6</v>
      </c>
      <c r="K1243" s="138" t="s">
        <v>3964</v>
      </c>
      <c r="M1243" s="140">
        <v>6</v>
      </c>
    </row>
    <row r="1244" spans="1:13" x14ac:dyDescent="0.25">
      <c r="A1244" s="96" t="str">
        <f t="shared" si="97"/>
        <v>81726BH HESTER</v>
      </c>
      <c r="B1244" s="141" t="str">
        <f t="shared" si="98"/>
        <v>81726BH</v>
      </c>
      <c r="C1244" s="141" t="str">
        <f t="shared" si="99"/>
        <v>HESTER</v>
      </c>
      <c r="D1244" s="141" t="str">
        <f t="shared" si="100"/>
        <v>Шляпа</v>
      </c>
      <c r="E1244" s="142" t="str">
        <f t="shared" si="101"/>
        <v>Шляпы</v>
      </c>
      <c r="F1244" s="133" t="s">
        <v>3166</v>
      </c>
      <c r="G1244" s="134" t="s">
        <v>3167</v>
      </c>
      <c r="H1244" s="135" t="s">
        <v>434</v>
      </c>
      <c r="I1244" s="136" t="s">
        <v>3963</v>
      </c>
      <c r="J1244" s="137">
        <v>9</v>
      </c>
      <c r="K1244" s="138" t="s">
        <v>3965</v>
      </c>
      <c r="M1244" s="140">
        <v>9</v>
      </c>
    </row>
    <row r="1245" spans="1:13" x14ac:dyDescent="0.25">
      <c r="A1245" s="96" t="str">
        <f t="shared" si="97"/>
        <v>81726BH HESTER</v>
      </c>
      <c r="B1245" s="141" t="str">
        <f t="shared" si="98"/>
        <v>81726BH</v>
      </c>
      <c r="C1245" s="141" t="str">
        <f t="shared" si="99"/>
        <v>HESTER</v>
      </c>
      <c r="D1245" s="141" t="str">
        <f t="shared" si="100"/>
        <v>Шляпа</v>
      </c>
      <c r="E1245" s="142" t="str">
        <f t="shared" si="101"/>
        <v>Шляпы</v>
      </c>
      <c r="F1245" s="133" t="s">
        <v>3966</v>
      </c>
      <c r="G1245" s="134" t="s">
        <v>3167</v>
      </c>
      <c r="H1245" s="135" t="s">
        <v>431</v>
      </c>
      <c r="I1245" s="136" t="s">
        <v>3963</v>
      </c>
      <c r="J1245" s="137">
        <v>6</v>
      </c>
      <c r="K1245" s="138" t="s">
        <v>3964</v>
      </c>
      <c r="M1245" s="140">
        <v>6</v>
      </c>
    </row>
    <row r="1246" spans="1:13" x14ac:dyDescent="0.25">
      <c r="A1246" s="96" t="str">
        <f t="shared" si="97"/>
        <v>81726BH HESTER</v>
      </c>
      <c r="B1246" s="141" t="str">
        <f t="shared" si="98"/>
        <v>81726BH</v>
      </c>
      <c r="C1246" s="141" t="str">
        <f t="shared" si="99"/>
        <v>HESTER</v>
      </c>
      <c r="D1246" s="141" t="str">
        <f t="shared" si="100"/>
        <v>Шляпа</v>
      </c>
      <c r="E1246" s="142" t="str">
        <f t="shared" si="101"/>
        <v>Шляпы</v>
      </c>
      <c r="F1246" s="133" t="s">
        <v>3967</v>
      </c>
      <c r="G1246" s="134" t="s">
        <v>1351</v>
      </c>
      <c r="H1246" s="135" t="s">
        <v>434</v>
      </c>
      <c r="I1246" s="136" t="s">
        <v>3955</v>
      </c>
      <c r="J1246" s="137">
        <v>5</v>
      </c>
      <c r="K1246" s="138" t="s">
        <v>3968</v>
      </c>
      <c r="M1246" s="140">
        <v>5</v>
      </c>
    </row>
    <row r="1247" spans="1:13" x14ac:dyDescent="0.25">
      <c r="A1247" s="96" t="str">
        <f t="shared" si="97"/>
        <v>81726BH HESTER</v>
      </c>
      <c r="B1247" s="141" t="str">
        <f t="shared" si="98"/>
        <v>81726BH</v>
      </c>
      <c r="C1247" s="141" t="str">
        <f t="shared" si="99"/>
        <v>HESTER</v>
      </c>
      <c r="D1247" s="141" t="str">
        <f t="shared" si="100"/>
        <v>Шляпа</v>
      </c>
      <c r="E1247" s="142" t="str">
        <f t="shared" si="101"/>
        <v>Шляпы</v>
      </c>
      <c r="F1247" s="133" t="s">
        <v>3969</v>
      </c>
      <c r="G1247" s="134" t="s">
        <v>1351</v>
      </c>
      <c r="H1247" s="135" t="s">
        <v>431</v>
      </c>
      <c r="I1247" s="136" t="s">
        <v>3955</v>
      </c>
      <c r="J1247" s="137">
        <v>2</v>
      </c>
      <c r="K1247" s="138" t="s">
        <v>3961</v>
      </c>
      <c r="M1247" s="140">
        <v>2</v>
      </c>
    </row>
    <row r="1248" spans="1:13" x14ac:dyDescent="0.25">
      <c r="A1248" s="96" t="str">
        <f t="shared" si="97"/>
        <v>81726BH HESTER</v>
      </c>
      <c r="B1248" s="141" t="str">
        <f t="shared" si="98"/>
        <v>81726BH</v>
      </c>
      <c r="C1248" s="141" t="str">
        <f t="shared" si="99"/>
        <v>HESTER</v>
      </c>
      <c r="D1248" s="141" t="str">
        <f t="shared" si="100"/>
        <v>Шляпа</v>
      </c>
      <c r="E1248" s="142" t="str">
        <f t="shared" si="101"/>
        <v>Шляпы</v>
      </c>
      <c r="F1248" s="133" t="s">
        <v>3168</v>
      </c>
      <c r="G1248" s="134" t="s">
        <v>1028</v>
      </c>
      <c r="H1248" s="135" t="s">
        <v>436</v>
      </c>
      <c r="I1248" s="136" t="s">
        <v>3955</v>
      </c>
      <c r="J1248" s="137">
        <v>1</v>
      </c>
      <c r="K1248" s="138" t="s">
        <v>3955</v>
      </c>
      <c r="M1248" s="140">
        <v>1</v>
      </c>
    </row>
    <row r="1249" spans="1:13" x14ac:dyDescent="0.25">
      <c r="A1249" s="96" t="str">
        <f t="shared" si="97"/>
        <v>81726BH HESTER</v>
      </c>
      <c r="B1249" s="141" t="str">
        <f t="shared" si="98"/>
        <v>81726BH</v>
      </c>
      <c r="C1249" s="141" t="str">
        <f t="shared" si="99"/>
        <v>HESTER</v>
      </c>
      <c r="D1249" s="141" t="str">
        <f t="shared" si="100"/>
        <v>Шляпа</v>
      </c>
      <c r="E1249" s="142" t="str">
        <f t="shared" si="101"/>
        <v>Шляпы</v>
      </c>
      <c r="F1249" s="133" t="s">
        <v>1350</v>
      </c>
      <c r="G1249" s="134" t="s">
        <v>1028</v>
      </c>
      <c r="H1249" s="135" t="s">
        <v>433</v>
      </c>
      <c r="I1249" s="136" t="s">
        <v>3955</v>
      </c>
      <c r="J1249" s="137">
        <v>6</v>
      </c>
      <c r="K1249" s="138" t="s">
        <v>3970</v>
      </c>
      <c r="M1249" s="140">
        <v>6</v>
      </c>
    </row>
    <row r="1250" spans="1:13" x14ac:dyDescent="0.25">
      <c r="A1250" s="96" t="str">
        <f t="shared" si="97"/>
        <v>81726BH HESTER</v>
      </c>
      <c r="B1250" s="141" t="str">
        <f t="shared" si="98"/>
        <v>81726BH</v>
      </c>
      <c r="C1250" s="141" t="str">
        <f t="shared" si="99"/>
        <v>HESTER</v>
      </c>
      <c r="D1250" s="141" t="str">
        <f t="shared" si="100"/>
        <v>Шляпа</v>
      </c>
      <c r="E1250" s="142" t="str">
        <f t="shared" si="101"/>
        <v>Шляпы</v>
      </c>
      <c r="F1250" s="133" t="s">
        <v>3971</v>
      </c>
      <c r="G1250" s="134" t="s">
        <v>1028</v>
      </c>
      <c r="H1250" s="135" t="s">
        <v>434</v>
      </c>
      <c r="I1250" s="136" t="s">
        <v>3955</v>
      </c>
      <c r="J1250" s="137">
        <v>14</v>
      </c>
      <c r="K1250" s="138" t="s">
        <v>3972</v>
      </c>
      <c r="M1250" s="140">
        <v>14</v>
      </c>
    </row>
    <row r="1251" spans="1:13" x14ac:dyDescent="0.25">
      <c r="A1251" s="96" t="str">
        <f t="shared" si="97"/>
        <v>81726BH HESTER</v>
      </c>
      <c r="B1251" s="141" t="str">
        <f t="shared" si="98"/>
        <v>81726BH</v>
      </c>
      <c r="C1251" s="141" t="str">
        <f t="shared" si="99"/>
        <v>HESTER</v>
      </c>
      <c r="D1251" s="141" t="str">
        <f t="shared" si="100"/>
        <v>Шляпа</v>
      </c>
      <c r="E1251" s="142" t="str">
        <f t="shared" si="101"/>
        <v>Шляпы</v>
      </c>
      <c r="F1251" s="133" t="s">
        <v>3973</v>
      </c>
      <c r="G1251" s="134" t="s">
        <v>1028</v>
      </c>
      <c r="H1251" s="135" t="s">
        <v>431</v>
      </c>
      <c r="I1251" s="136" t="s">
        <v>3955</v>
      </c>
      <c r="J1251" s="137">
        <v>8</v>
      </c>
      <c r="K1251" s="138" t="s">
        <v>3974</v>
      </c>
      <c r="M1251" s="140">
        <v>8</v>
      </c>
    </row>
    <row r="1252" spans="1:13" x14ac:dyDescent="0.25">
      <c r="A1252" s="96" t="str">
        <f t="shared" si="97"/>
        <v>81726BH HESTER</v>
      </c>
      <c r="B1252" s="141" t="str">
        <f t="shared" si="98"/>
        <v>81726BH</v>
      </c>
      <c r="C1252" s="141" t="str">
        <f t="shared" si="99"/>
        <v>HESTER</v>
      </c>
      <c r="D1252" s="141" t="str">
        <f t="shared" si="100"/>
        <v>Шляпа</v>
      </c>
      <c r="E1252" s="142" t="str">
        <f t="shared" si="101"/>
        <v>Шляпы</v>
      </c>
      <c r="F1252" s="133" t="s">
        <v>3169</v>
      </c>
      <c r="G1252" s="134" t="s">
        <v>3170</v>
      </c>
      <c r="H1252" s="135" t="s">
        <v>436</v>
      </c>
      <c r="I1252" s="136" t="s">
        <v>3163</v>
      </c>
      <c r="J1252" s="137">
        <v>2</v>
      </c>
      <c r="K1252" s="138" t="s">
        <v>3975</v>
      </c>
      <c r="M1252" s="140">
        <v>2</v>
      </c>
    </row>
    <row r="1253" spans="1:13" x14ac:dyDescent="0.25">
      <c r="A1253" s="96" t="str">
        <f t="shared" si="97"/>
        <v>81726BH HESTER</v>
      </c>
      <c r="B1253" s="141" t="str">
        <f t="shared" si="98"/>
        <v>81726BH</v>
      </c>
      <c r="C1253" s="141" t="str">
        <f t="shared" si="99"/>
        <v>HESTER</v>
      </c>
      <c r="D1253" s="141" t="str">
        <f t="shared" si="100"/>
        <v>Шляпа</v>
      </c>
      <c r="E1253" s="142" t="str">
        <f t="shared" si="101"/>
        <v>Шляпы</v>
      </c>
      <c r="F1253" s="133" t="s">
        <v>3171</v>
      </c>
      <c r="G1253" s="134" t="s">
        <v>3170</v>
      </c>
      <c r="H1253" s="135" t="s">
        <v>433</v>
      </c>
      <c r="I1253" s="136" t="s">
        <v>3164</v>
      </c>
      <c r="J1253" s="137">
        <v>2</v>
      </c>
      <c r="K1253" s="138" t="s">
        <v>3165</v>
      </c>
      <c r="M1253" s="140">
        <v>2</v>
      </c>
    </row>
    <row r="1254" spans="1:13" x14ac:dyDescent="0.25">
      <c r="A1254" s="96" t="str">
        <f t="shared" si="97"/>
        <v>81726BH HESTER</v>
      </c>
      <c r="B1254" s="141" t="str">
        <f t="shared" si="98"/>
        <v>81726BH</v>
      </c>
      <c r="C1254" s="141" t="str">
        <f t="shared" si="99"/>
        <v>HESTER</v>
      </c>
      <c r="D1254" s="141" t="str">
        <f t="shared" si="100"/>
        <v>Шляпа</v>
      </c>
      <c r="E1254" s="142" t="str">
        <f t="shared" si="101"/>
        <v>Шляпы</v>
      </c>
      <c r="F1254" s="133" t="s">
        <v>3172</v>
      </c>
      <c r="G1254" s="134" t="s">
        <v>3170</v>
      </c>
      <c r="H1254" s="135" t="s">
        <v>434</v>
      </c>
      <c r="I1254" s="136" t="s">
        <v>3955</v>
      </c>
      <c r="J1254" s="137">
        <v>6</v>
      </c>
      <c r="K1254" s="138" t="s">
        <v>3970</v>
      </c>
      <c r="M1254" s="140">
        <v>6</v>
      </c>
    </row>
    <row r="1255" spans="1:13" x14ac:dyDescent="0.25">
      <c r="A1255" s="96" t="str">
        <f t="shared" si="97"/>
        <v>81726BH HESTER</v>
      </c>
      <c r="B1255" s="141" t="str">
        <f t="shared" si="98"/>
        <v>81726BH</v>
      </c>
      <c r="C1255" s="141" t="str">
        <f t="shared" si="99"/>
        <v>HESTER</v>
      </c>
      <c r="D1255" s="141" t="str">
        <f t="shared" si="100"/>
        <v>Шляпа</v>
      </c>
      <c r="E1255" s="142" t="str">
        <f t="shared" si="101"/>
        <v>Шляпы</v>
      </c>
      <c r="F1255" s="133" t="s">
        <v>3173</v>
      </c>
      <c r="G1255" s="134" t="s">
        <v>3170</v>
      </c>
      <c r="H1255" s="135" t="s">
        <v>431</v>
      </c>
      <c r="I1255" s="136" t="s">
        <v>3164</v>
      </c>
      <c r="J1255" s="137">
        <v>1</v>
      </c>
      <c r="K1255" s="138" t="s">
        <v>3164</v>
      </c>
      <c r="M1255" s="140">
        <v>1</v>
      </c>
    </row>
    <row r="1256" spans="1:13" x14ac:dyDescent="0.25">
      <c r="A1256" s="96" t="str">
        <f t="shared" si="97"/>
        <v>81727BH DENNEY</v>
      </c>
      <c r="B1256" s="141" t="str">
        <f t="shared" si="98"/>
        <v>81727BH</v>
      </c>
      <c r="C1256" s="141" t="str">
        <f t="shared" si="99"/>
        <v>DENNEY</v>
      </c>
      <c r="D1256" s="141" t="str">
        <f t="shared" si="100"/>
        <v>Шляпа</v>
      </c>
      <c r="E1256" s="142" t="str">
        <f t="shared" si="101"/>
        <v>Шляпы</v>
      </c>
      <c r="F1256" s="133" t="s">
        <v>1354</v>
      </c>
      <c r="G1256" s="134" t="s">
        <v>1355</v>
      </c>
      <c r="H1256" s="135" t="s">
        <v>433</v>
      </c>
      <c r="I1256" s="136" t="s">
        <v>3511</v>
      </c>
      <c r="J1256" s="137">
        <v>2</v>
      </c>
      <c r="K1256" s="138" t="s">
        <v>3976</v>
      </c>
      <c r="M1256" s="140">
        <v>2</v>
      </c>
    </row>
    <row r="1257" spans="1:13" x14ac:dyDescent="0.25">
      <c r="A1257" s="96" t="str">
        <f t="shared" si="97"/>
        <v>81727BH DENNEY</v>
      </c>
      <c r="B1257" s="141" t="str">
        <f t="shared" si="98"/>
        <v>81727BH</v>
      </c>
      <c r="C1257" s="141" t="str">
        <f t="shared" si="99"/>
        <v>DENNEY</v>
      </c>
      <c r="D1257" s="141" t="str">
        <f t="shared" si="100"/>
        <v>Шляпа</v>
      </c>
      <c r="E1257" s="142" t="str">
        <f t="shared" si="101"/>
        <v>Шляпы</v>
      </c>
      <c r="F1257" s="133" t="s">
        <v>1356</v>
      </c>
      <c r="G1257" s="134" t="s">
        <v>1355</v>
      </c>
      <c r="H1257" s="135" t="s">
        <v>434</v>
      </c>
      <c r="I1257" s="136" t="s">
        <v>3511</v>
      </c>
      <c r="J1257" s="137">
        <v>3</v>
      </c>
      <c r="K1257" s="138" t="s">
        <v>3977</v>
      </c>
      <c r="M1257" s="140">
        <v>3</v>
      </c>
    </row>
    <row r="1258" spans="1:13" x14ac:dyDescent="0.25">
      <c r="A1258" s="96" t="str">
        <f t="shared" si="97"/>
        <v>81727BH DENNEY</v>
      </c>
      <c r="B1258" s="141" t="str">
        <f t="shared" si="98"/>
        <v>81727BH</v>
      </c>
      <c r="C1258" s="141" t="str">
        <f t="shared" si="99"/>
        <v>DENNEY</v>
      </c>
      <c r="D1258" s="141" t="str">
        <f t="shared" si="100"/>
        <v>Шляпа</v>
      </c>
      <c r="E1258" s="142" t="str">
        <f t="shared" si="101"/>
        <v>Шляпы</v>
      </c>
      <c r="F1258" s="133" t="s">
        <v>3978</v>
      </c>
      <c r="G1258" s="134" t="s">
        <v>1355</v>
      </c>
      <c r="H1258" s="135" t="s">
        <v>431</v>
      </c>
      <c r="I1258" s="136" t="s">
        <v>3511</v>
      </c>
      <c r="J1258" s="137">
        <v>2</v>
      </c>
      <c r="K1258" s="138" t="s">
        <v>3976</v>
      </c>
      <c r="M1258" s="140">
        <v>2</v>
      </c>
    </row>
    <row r="1259" spans="1:13" x14ac:dyDescent="0.25">
      <c r="A1259" s="96" t="str">
        <f t="shared" si="97"/>
        <v>81727BH DENNEY</v>
      </c>
      <c r="B1259" s="141" t="str">
        <f t="shared" si="98"/>
        <v>81727BH</v>
      </c>
      <c r="C1259" s="141" t="str">
        <f t="shared" si="99"/>
        <v>DENNEY</v>
      </c>
      <c r="D1259" s="141" t="str">
        <f t="shared" si="100"/>
        <v>Шляпа</v>
      </c>
      <c r="E1259" s="142" t="str">
        <f t="shared" si="101"/>
        <v>Шляпы</v>
      </c>
      <c r="F1259" s="133" t="s">
        <v>3979</v>
      </c>
      <c r="G1259" s="134" t="s">
        <v>3980</v>
      </c>
      <c r="H1259" s="135" t="s">
        <v>433</v>
      </c>
      <c r="I1259" s="136" t="s">
        <v>3511</v>
      </c>
      <c r="J1259" s="137">
        <v>1</v>
      </c>
      <c r="K1259" s="138" t="s">
        <v>3512</v>
      </c>
      <c r="M1259" s="140">
        <v>1</v>
      </c>
    </row>
    <row r="1260" spans="1:13" x14ac:dyDescent="0.25">
      <c r="A1260" s="96" t="str">
        <f t="shared" si="97"/>
        <v>81727BH DENNEY</v>
      </c>
      <c r="B1260" s="141" t="str">
        <f t="shared" si="98"/>
        <v>81727BH</v>
      </c>
      <c r="C1260" s="141" t="str">
        <f t="shared" si="99"/>
        <v>DENNEY</v>
      </c>
      <c r="D1260" s="141" t="str">
        <f t="shared" si="100"/>
        <v>Шляпа</v>
      </c>
      <c r="E1260" s="142" t="str">
        <f t="shared" si="101"/>
        <v>Шляпы</v>
      </c>
      <c r="F1260" s="133" t="s">
        <v>3981</v>
      </c>
      <c r="G1260" s="134" t="s">
        <v>3980</v>
      </c>
      <c r="H1260" s="135" t="s">
        <v>434</v>
      </c>
      <c r="I1260" s="136" t="s">
        <v>3511</v>
      </c>
      <c r="J1260" s="137">
        <v>2</v>
      </c>
      <c r="K1260" s="138" t="s">
        <v>3976</v>
      </c>
      <c r="M1260" s="140">
        <v>2</v>
      </c>
    </row>
    <row r="1261" spans="1:13" x14ac:dyDescent="0.25">
      <c r="A1261" s="96" t="str">
        <f t="shared" si="97"/>
        <v>81727BH DENNEY</v>
      </c>
      <c r="B1261" s="141" t="str">
        <f t="shared" si="98"/>
        <v>81727BH</v>
      </c>
      <c r="C1261" s="141" t="str">
        <f t="shared" si="99"/>
        <v>DENNEY</v>
      </c>
      <c r="D1261" s="141" t="str">
        <f t="shared" si="100"/>
        <v>Шляпа</v>
      </c>
      <c r="E1261" s="142" t="str">
        <f t="shared" si="101"/>
        <v>Шляпы</v>
      </c>
      <c r="F1261" s="133" t="s">
        <v>3982</v>
      </c>
      <c r="G1261" s="134" t="s">
        <v>3980</v>
      </c>
      <c r="H1261" s="135" t="s">
        <v>431</v>
      </c>
      <c r="I1261" s="136" t="s">
        <v>3511</v>
      </c>
      <c r="J1261" s="137">
        <v>2</v>
      </c>
      <c r="K1261" s="138" t="s">
        <v>3976</v>
      </c>
      <c r="M1261" s="140">
        <v>2</v>
      </c>
    </row>
    <row r="1262" spans="1:13" x14ac:dyDescent="0.25">
      <c r="A1262" s="96" t="str">
        <f t="shared" si="97"/>
        <v>81729BH Bascom</v>
      </c>
      <c r="B1262" s="141" t="str">
        <f t="shared" si="98"/>
        <v>81729BH</v>
      </c>
      <c r="C1262" s="141" t="str">
        <f t="shared" si="99"/>
        <v>Bascom</v>
      </c>
      <c r="D1262" s="141" t="str">
        <f t="shared" si="100"/>
        <v>Шляпа</v>
      </c>
      <c r="E1262" s="142" t="str">
        <f t="shared" si="101"/>
        <v>Шляпы</v>
      </c>
      <c r="F1262" s="133" t="s">
        <v>3174</v>
      </c>
      <c r="G1262" s="134" t="s">
        <v>3175</v>
      </c>
      <c r="H1262" s="135" t="s">
        <v>433</v>
      </c>
      <c r="I1262" s="136" t="s">
        <v>3176</v>
      </c>
      <c r="J1262" s="137">
        <v>2</v>
      </c>
      <c r="K1262" s="138" t="s">
        <v>3177</v>
      </c>
      <c r="M1262" s="140">
        <v>2</v>
      </c>
    </row>
    <row r="1263" spans="1:13" x14ac:dyDescent="0.25">
      <c r="A1263" s="96" t="str">
        <f t="shared" si="97"/>
        <v>81729BH Bascom</v>
      </c>
      <c r="B1263" s="141" t="str">
        <f t="shared" si="98"/>
        <v>81729BH</v>
      </c>
      <c r="C1263" s="141" t="str">
        <f t="shared" si="99"/>
        <v>Bascom</v>
      </c>
      <c r="D1263" s="141" t="str">
        <f t="shared" si="100"/>
        <v>Шляпа</v>
      </c>
      <c r="E1263" s="142" t="str">
        <f t="shared" si="101"/>
        <v>Шляпы</v>
      </c>
      <c r="F1263" s="133" t="s">
        <v>3178</v>
      </c>
      <c r="G1263" s="134" t="s">
        <v>3175</v>
      </c>
      <c r="H1263" s="135" t="s">
        <v>434</v>
      </c>
      <c r="I1263" s="136" t="s">
        <v>3176</v>
      </c>
      <c r="J1263" s="137">
        <v>2</v>
      </c>
      <c r="K1263" s="138" t="s">
        <v>3177</v>
      </c>
      <c r="M1263" s="140">
        <v>2</v>
      </c>
    </row>
    <row r="1264" spans="1:13" x14ac:dyDescent="0.25">
      <c r="A1264" s="96" t="str">
        <f t="shared" si="97"/>
        <v>81729BH Bascom</v>
      </c>
      <c r="B1264" s="141" t="str">
        <f t="shared" si="98"/>
        <v>81729BH</v>
      </c>
      <c r="C1264" s="141" t="str">
        <f t="shared" si="99"/>
        <v>Bascom</v>
      </c>
      <c r="D1264" s="141" t="str">
        <f t="shared" si="100"/>
        <v>Шляпа</v>
      </c>
      <c r="E1264" s="142" t="str">
        <f t="shared" si="101"/>
        <v>Шляпы</v>
      </c>
      <c r="F1264" s="133" t="s">
        <v>3179</v>
      </c>
      <c r="G1264" s="134" t="s">
        <v>3175</v>
      </c>
      <c r="H1264" s="135" t="s">
        <v>431</v>
      </c>
      <c r="I1264" s="136" t="s">
        <v>3176</v>
      </c>
      <c r="J1264" s="137">
        <v>2</v>
      </c>
      <c r="K1264" s="138" t="s">
        <v>3177</v>
      </c>
      <c r="M1264" s="140">
        <v>2</v>
      </c>
    </row>
    <row r="1265" spans="1:13" x14ac:dyDescent="0.25">
      <c r="A1265" s="96" t="str">
        <f t="shared" si="97"/>
        <v>81730BH NIVER</v>
      </c>
      <c r="B1265" s="141" t="str">
        <f t="shared" si="98"/>
        <v>81730BH</v>
      </c>
      <c r="C1265" s="141" t="str">
        <f t="shared" si="99"/>
        <v>NIVER</v>
      </c>
      <c r="D1265" s="141" t="str">
        <f t="shared" si="100"/>
        <v>Шляпа</v>
      </c>
      <c r="E1265" s="142" t="str">
        <f t="shared" si="101"/>
        <v>Шляпы</v>
      </c>
      <c r="F1265" s="133" t="s">
        <v>1452</v>
      </c>
      <c r="G1265" s="134" t="s">
        <v>1453</v>
      </c>
      <c r="H1265" s="135" t="s">
        <v>434</v>
      </c>
      <c r="I1265" s="136" t="s">
        <v>3180</v>
      </c>
      <c r="J1265" s="137">
        <v>1</v>
      </c>
      <c r="K1265" s="138" t="s">
        <v>3180</v>
      </c>
      <c r="M1265" s="140">
        <v>1</v>
      </c>
    </row>
    <row r="1266" spans="1:13" x14ac:dyDescent="0.25">
      <c r="A1266" s="96" t="str">
        <f t="shared" si="97"/>
        <v>81731BH CASPAR</v>
      </c>
      <c r="B1266" s="141" t="str">
        <f t="shared" si="98"/>
        <v>81731BH</v>
      </c>
      <c r="C1266" s="141" t="str">
        <f t="shared" si="99"/>
        <v>CASPAR</v>
      </c>
      <c r="D1266" s="141" t="str">
        <f t="shared" si="100"/>
        <v>Шляпа</v>
      </c>
      <c r="E1266" s="142" t="str">
        <f t="shared" si="101"/>
        <v>Шляпы</v>
      </c>
      <c r="F1266" s="133" t="s">
        <v>1454</v>
      </c>
      <c r="G1266" s="134" t="s">
        <v>1455</v>
      </c>
      <c r="H1266" s="135" t="s">
        <v>434</v>
      </c>
      <c r="I1266" s="136" t="s">
        <v>3181</v>
      </c>
      <c r="J1266" s="137">
        <v>1</v>
      </c>
      <c r="K1266" s="138" t="s">
        <v>3181</v>
      </c>
      <c r="M1266" s="140">
        <v>1</v>
      </c>
    </row>
    <row r="1267" spans="1:13" x14ac:dyDescent="0.25">
      <c r="A1267" s="96" t="str">
        <f t="shared" si="97"/>
        <v>81732BH RONIT</v>
      </c>
      <c r="B1267" s="141" t="str">
        <f t="shared" si="98"/>
        <v>81732BH</v>
      </c>
      <c r="C1267" s="141" t="str">
        <f t="shared" si="99"/>
        <v>RONIT</v>
      </c>
      <c r="D1267" s="141" t="str">
        <f t="shared" si="100"/>
        <v>Шляпа</v>
      </c>
      <c r="E1267" s="142" t="str">
        <f t="shared" si="101"/>
        <v>Шляпы</v>
      </c>
      <c r="F1267" s="133" t="s">
        <v>1456</v>
      </c>
      <c r="G1267" s="134" t="s">
        <v>1457</v>
      </c>
      <c r="H1267" s="135" t="s">
        <v>434</v>
      </c>
      <c r="I1267" s="136" t="s">
        <v>3180</v>
      </c>
      <c r="J1267" s="137">
        <v>1</v>
      </c>
      <c r="K1267" s="138" t="s">
        <v>3180</v>
      </c>
      <c r="M1267" s="140">
        <v>1</v>
      </c>
    </row>
    <row r="1268" spans="1:13" x14ac:dyDescent="0.25">
      <c r="A1268" s="96" t="str">
        <f t="shared" si="97"/>
        <v>81733BH BLUME</v>
      </c>
      <c r="B1268" s="141" t="str">
        <f t="shared" si="98"/>
        <v>81733BH</v>
      </c>
      <c r="C1268" s="141" t="str">
        <f t="shared" si="99"/>
        <v>BLUME</v>
      </c>
      <c r="D1268" s="141" t="str">
        <f t="shared" si="100"/>
        <v>Шляпа</v>
      </c>
      <c r="E1268" s="142" t="str">
        <f t="shared" si="101"/>
        <v>Шляпы</v>
      </c>
      <c r="F1268" s="133" t="s">
        <v>1458</v>
      </c>
      <c r="G1268" s="134" t="s">
        <v>1459</v>
      </c>
      <c r="H1268" s="135" t="s">
        <v>434</v>
      </c>
      <c r="I1268" s="136" t="s">
        <v>3181</v>
      </c>
      <c r="J1268" s="137">
        <v>1</v>
      </c>
      <c r="K1268" s="138" t="s">
        <v>3181</v>
      </c>
      <c r="M1268" s="140">
        <v>1</v>
      </c>
    </row>
    <row r="1269" spans="1:13" x14ac:dyDescent="0.25">
      <c r="A1269" s="96" t="str">
        <f t="shared" si="97"/>
        <v>81735BH TIM</v>
      </c>
      <c r="B1269" s="141" t="str">
        <f t="shared" si="98"/>
        <v>81735BH</v>
      </c>
      <c r="C1269" s="141" t="str">
        <f t="shared" si="99"/>
        <v>TIM</v>
      </c>
      <c r="D1269" s="141" t="str">
        <f t="shared" si="100"/>
        <v>Шляпа</v>
      </c>
      <c r="E1269" s="142" t="str">
        <f t="shared" si="101"/>
        <v>Шляпы</v>
      </c>
      <c r="F1269" s="133" t="s">
        <v>3182</v>
      </c>
      <c r="G1269" s="134" t="s">
        <v>1867</v>
      </c>
      <c r="H1269" s="135" t="s">
        <v>436</v>
      </c>
      <c r="I1269" s="136" t="s">
        <v>3183</v>
      </c>
      <c r="J1269" s="137">
        <v>2</v>
      </c>
      <c r="K1269" s="138" t="s">
        <v>3184</v>
      </c>
      <c r="M1269" s="140">
        <v>2</v>
      </c>
    </row>
    <row r="1270" spans="1:13" x14ac:dyDescent="0.25">
      <c r="A1270" s="96" t="str">
        <f t="shared" si="97"/>
        <v>81735BH TIM</v>
      </c>
      <c r="B1270" s="141" t="str">
        <f t="shared" si="98"/>
        <v>81735BH</v>
      </c>
      <c r="C1270" s="141" t="str">
        <f t="shared" si="99"/>
        <v>TIM</v>
      </c>
      <c r="D1270" s="141" t="str">
        <f t="shared" si="100"/>
        <v>Шляпа</v>
      </c>
      <c r="E1270" s="142" t="str">
        <f t="shared" si="101"/>
        <v>Шляпы</v>
      </c>
      <c r="F1270" s="133" t="s">
        <v>3185</v>
      </c>
      <c r="G1270" s="134" t="s">
        <v>1867</v>
      </c>
      <c r="H1270" s="135" t="s">
        <v>433</v>
      </c>
      <c r="I1270" s="136" t="s">
        <v>3183</v>
      </c>
      <c r="J1270" s="137">
        <v>3</v>
      </c>
      <c r="K1270" s="138" t="s">
        <v>3186</v>
      </c>
      <c r="M1270" s="140">
        <v>3</v>
      </c>
    </row>
    <row r="1271" spans="1:13" x14ac:dyDescent="0.25">
      <c r="A1271" s="96" t="str">
        <f t="shared" si="97"/>
        <v>81735BH TIM</v>
      </c>
      <c r="B1271" s="141" t="str">
        <f t="shared" si="98"/>
        <v>81735BH</v>
      </c>
      <c r="C1271" s="141" t="str">
        <f t="shared" si="99"/>
        <v>TIM</v>
      </c>
      <c r="D1271" s="141" t="str">
        <f t="shared" si="100"/>
        <v>Шляпа</v>
      </c>
      <c r="E1271" s="142" t="str">
        <f t="shared" si="101"/>
        <v>Шляпы</v>
      </c>
      <c r="F1271" s="133" t="s">
        <v>1866</v>
      </c>
      <c r="G1271" s="134" t="s">
        <v>1867</v>
      </c>
      <c r="H1271" s="135" t="s">
        <v>434</v>
      </c>
      <c r="I1271" s="136" t="s">
        <v>3183</v>
      </c>
      <c r="J1271" s="137">
        <v>2</v>
      </c>
      <c r="K1271" s="138" t="s">
        <v>3184</v>
      </c>
      <c r="M1271" s="140">
        <v>2</v>
      </c>
    </row>
    <row r="1272" spans="1:13" x14ac:dyDescent="0.25">
      <c r="A1272" s="96" t="str">
        <f t="shared" si="97"/>
        <v>81736BH PAULY</v>
      </c>
      <c r="B1272" s="141" t="str">
        <f t="shared" si="98"/>
        <v>81736BH</v>
      </c>
      <c r="C1272" s="141" t="str">
        <f t="shared" si="99"/>
        <v>PAULY</v>
      </c>
      <c r="D1272" s="141" t="str">
        <f t="shared" si="100"/>
        <v>Шляпа</v>
      </c>
      <c r="E1272" s="142" t="str">
        <f t="shared" si="101"/>
        <v>Шляпы</v>
      </c>
      <c r="F1272" s="133" t="s">
        <v>1868</v>
      </c>
      <c r="G1272" s="134" t="s">
        <v>1869</v>
      </c>
      <c r="H1272" s="135" t="s">
        <v>434</v>
      </c>
      <c r="I1272" s="136" t="s">
        <v>3187</v>
      </c>
      <c r="J1272" s="137">
        <v>1</v>
      </c>
      <c r="K1272" s="138" t="s">
        <v>3188</v>
      </c>
      <c r="M1272" s="140">
        <v>1</v>
      </c>
    </row>
    <row r="1273" spans="1:13" x14ac:dyDescent="0.25">
      <c r="A1273" s="96" t="str">
        <f t="shared" si="97"/>
        <v>81738BH BALANS ROLL UP</v>
      </c>
      <c r="B1273" s="141" t="str">
        <f t="shared" si="98"/>
        <v>81738BH</v>
      </c>
      <c r="C1273" s="141" t="str">
        <f t="shared" si="99"/>
        <v>BALANS ROLL UP</v>
      </c>
      <c r="D1273" s="141" t="str">
        <f t="shared" si="100"/>
        <v>Шляпа</v>
      </c>
      <c r="E1273" s="142" t="str">
        <f t="shared" si="101"/>
        <v>Шляпы</v>
      </c>
      <c r="F1273" s="133" t="s">
        <v>3189</v>
      </c>
      <c r="G1273" s="134" t="s">
        <v>3190</v>
      </c>
      <c r="H1273" s="135" t="s">
        <v>436</v>
      </c>
      <c r="I1273" s="136" t="s">
        <v>3183</v>
      </c>
      <c r="J1273" s="137">
        <v>2</v>
      </c>
      <c r="K1273" s="138" t="s">
        <v>3184</v>
      </c>
      <c r="M1273" s="140">
        <v>2</v>
      </c>
    </row>
    <row r="1274" spans="1:13" x14ac:dyDescent="0.25">
      <c r="A1274" s="96" t="str">
        <f t="shared" si="97"/>
        <v>81738BH BALANS ROLL UP</v>
      </c>
      <c r="B1274" s="141" t="str">
        <f t="shared" si="98"/>
        <v>81738BH</v>
      </c>
      <c r="C1274" s="141" t="str">
        <f t="shared" si="99"/>
        <v>BALANS ROLL UP</v>
      </c>
      <c r="D1274" s="141" t="str">
        <f t="shared" si="100"/>
        <v>Шляпа</v>
      </c>
      <c r="E1274" s="142" t="str">
        <f t="shared" si="101"/>
        <v>Шляпы</v>
      </c>
      <c r="F1274" s="133" t="s">
        <v>3191</v>
      </c>
      <c r="G1274" s="134" t="s">
        <v>3190</v>
      </c>
      <c r="H1274" s="135" t="s">
        <v>433</v>
      </c>
      <c r="I1274" s="136" t="s">
        <v>3183</v>
      </c>
      <c r="J1274" s="137">
        <v>2</v>
      </c>
      <c r="K1274" s="138" t="s">
        <v>3184</v>
      </c>
      <c r="M1274" s="140">
        <v>2</v>
      </c>
    </row>
    <row r="1275" spans="1:13" x14ac:dyDescent="0.25">
      <c r="A1275" s="96" t="str">
        <f t="shared" si="97"/>
        <v>81738BH BALANS ROLL UP</v>
      </c>
      <c r="B1275" s="141" t="str">
        <f t="shared" si="98"/>
        <v>81738BH</v>
      </c>
      <c r="C1275" s="141" t="str">
        <f t="shared" si="99"/>
        <v>BALANS ROLL UP</v>
      </c>
      <c r="D1275" s="141" t="str">
        <f t="shared" si="100"/>
        <v>Шляпа</v>
      </c>
      <c r="E1275" s="142" t="str">
        <f t="shared" si="101"/>
        <v>Шляпы</v>
      </c>
      <c r="F1275" s="133" t="s">
        <v>3192</v>
      </c>
      <c r="G1275" s="134" t="s">
        <v>3190</v>
      </c>
      <c r="H1275" s="135" t="s">
        <v>434</v>
      </c>
      <c r="I1275" s="136" t="s">
        <v>3183</v>
      </c>
      <c r="J1275" s="137">
        <v>3</v>
      </c>
      <c r="K1275" s="138" t="s">
        <v>3186</v>
      </c>
      <c r="M1275" s="140">
        <v>3</v>
      </c>
    </row>
    <row r="1276" spans="1:13" x14ac:dyDescent="0.25">
      <c r="A1276" s="96" t="str">
        <f t="shared" si="97"/>
        <v>81738BH BALANS ROLL UP</v>
      </c>
      <c r="B1276" s="141" t="str">
        <f t="shared" si="98"/>
        <v>81738BH</v>
      </c>
      <c r="C1276" s="141" t="str">
        <f t="shared" si="99"/>
        <v>BALANS ROLL UP</v>
      </c>
      <c r="D1276" s="141" t="str">
        <f t="shared" si="100"/>
        <v>Шляпа</v>
      </c>
      <c r="E1276" s="142" t="str">
        <f t="shared" si="101"/>
        <v>Шляпы</v>
      </c>
      <c r="F1276" s="133" t="s">
        <v>3193</v>
      </c>
      <c r="G1276" s="134" t="s">
        <v>3190</v>
      </c>
      <c r="H1276" s="135" t="s">
        <v>431</v>
      </c>
      <c r="I1276" s="136" t="s">
        <v>3183</v>
      </c>
      <c r="J1276" s="137">
        <v>2</v>
      </c>
      <c r="K1276" s="138" t="s">
        <v>3184</v>
      </c>
      <c r="M1276" s="140">
        <v>2</v>
      </c>
    </row>
    <row r="1277" spans="1:13" x14ac:dyDescent="0.25">
      <c r="A1277" s="96" t="str">
        <f t="shared" si="97"/>
        <v>81738BH BALANS ROLL UP</v>
      </c>
      <c r="B1277" s="141" t="str">
        <f t="shared" si="98"/>
        <v>81738BH</v>
      </c>
      <c r="C1277" s="141" t="str">
        <f t="shared" si="99"/>
        <v>BALANS ROLL UP</v>
      </c>
      <c r="D1277" s="141" t="str">
        <f t="shared" si="100"/>
        <v>Шляпа</v>
      </c>
      <c r="E1277" s="142" t="str">
        <f t="shared" si="101"/>
        <v>Шляпы</v>
      </c>
      <c r="F1277" s="133" t="s">
        <v>3194</v>
      </c>
      <c r="G1277" s="134" t="s">
        <v>3195</v>
      </c>
      <c r="H1277" s="135" t="s">
        <v>434</v>
      </c>
      <c r="I1277" s="136" t="s">
        <v>3196</v>
      </c>
      <c r="J1277" s="137">
        <v>1</v>
      </c>
      <c r="K1277" s="138" t="s">
        <v>3196</v>
      </c>
      <c r="M1277" s="140">
        <v>1</v>
      </c>
    </row>
    <row r="1278" spans="1:13" x14ac:dyDescent="0.25">
      <c r="A1278" s="96" t="str">
        <f t="shared" si="97"/>
        <v>81738BH BALANS ROLL UP</v>
      </c>
      <c r="B1278" s="141" t="str">
        <f t="shared" si="98"/>
        <v>81738BH</v>
      </c>
      <c r="C1278" s="141" t="str">
        <f t="shared" si="99"/>
        <v>BALANS ROLL UP</v>
      </c>
      <c r="D1278" s="141" t="str">
        <f t="shared" si="100"/>
        <v>Шляпа</v>
      </c>
      <c r="E1278" s="142" t="str">
        <f t="shared" si="101"/>
        <v>Шляпы</v>
      </c>
      <c r="F1278" s="133" t="s">
        <v>1870</v>
      </c>
      <c r="G1278" s="134" t="s">
        <v>1871</v>
      </c>
      <c r="H1278" s="135" t="s">
        <v>434</v>
      </c>
      <c r="I1278" s="136" t="s">
        <v>3187</v>
      </c>
      <c r="J1278" s="137">
        <v>1</v>
      </c>
      <c r="K1278" s="138" t="s">
        <v>3188</v>
      </c>
      <c r="M1278" s="140">
        <v>1</v>
      </c>
    </row>
    <row r="1279" spans="1:13" x14ac:dyDescent="0.25">
      <c r="A1279" s="96" t="str">
        <f t="shared" si="97"/>
        <v>81739BH CARVER</v>
      </c>
      <c r="B1279" s="141" t="str">
        <f t="shared" si="98"/>
        <v>81739BH</v>
      </c>
      <c r="C1279" s="141" t="str">
        <f t="shared" si="99"/>
        <v>CARVER</v>
      </c>
      <c r="D1279" s="141" t="str">
        <f t="shared" si="100"/>
        <v>Шляпа</v>
      </c>
      <c r="E1279" s="142" t="str">
        <f t="shared" si="101"/>
        <v>Шляпы</v>
      </c>
      <c r="F1279" s="133" t="s">
        <v>3983</v>
      </c>
      <c r="G1279" s="134" t="s">
        <v>3984</v>
      </c>
      <c r="H1279" s="135" t="s">
        <v>436</v>
      </c>
      <c r="I1279" s="136" t="s">
        <v>3946</v>
      </c>
      <c r="J1279" s="137">
        <v>1</v>
      </c>
      <c r="K1279" s="138" t="s">
        <v>3946</v>
      </c>
      <c r="M1279" s="140">
        <v>1</v>
      </c>
    </row>
    <row r="1280" spans="1:13" x14ac:dyDescent="0.25">
      <c r="A1280" s="96" t="str">
        <f t="shared" si="97"/>
        <v>81739BH CARVER</v>
      </c>
      <c r="B1280" s="141" t="str">
        <f t="shared" si="98"/>
        <v>81739BH</v>
      </c>
      <c r="C1280" s="141" t="str">
        <f t="shared" si="99"/>
        <v>CARVER</v>
      </c>
      <c r="D1280" s="141" t="str">
        <f t="shared" si="100"/>
        <v>Шляпа</v>
      </c>
      <c r="E1280" s="142" t="str">
        <f t="shared" si="101"/>
        <v>Шляпы</v>
      </c>
      <c r="F1280" s="133" t="s">
        <v>3985</v>
      </c>
      <c r="G1280" s="134" t="s">
        <v>3984</v>
      </c>
      <c r="H1280" s="135" t="s">
        <v>433</v>
      </c>
      <c r="I1280" s="136" t="s">
        <v>3946</v>
      </c>
      <c r="J1280" s="137">
        <v>4</v>
      </c>
      <c r="K1280" s="138" t="s">
        <v>3986</v>
      </c>
      <c r="M1280" s="140">
        <v>4</v>
      </c>
    </row>
    <row r="1281" spans="1:13" x14ac:dyDescent="0.25">
      <c r="A1281" s="96" t="str">
        <f t="shared" si="97"/>
        <v>81739BH CARVER</v>
      </c>
      <c r="B1281" s="141" t="str">
        <f t="shared" si="98"/>
        <v>81739BH</v>
      </c>
      <c r="C1281" s="141" t="str">
        <f t="shared" si="99"/>
        <v>CARVER</v>
      </c>
      <c r="D1281" s="141" t="str">
        <f t="shared" si="100"/>
        <v>Шляпа</v>
      </c>
      <c r="E1281" s="142" t="str">
        <f t="shared" si="101"/>
        <v>Шляпы</v>
      </c>
      <c r="F1281" s="133" t="s">
        <v>3987</v>
      </c>
      <c r="G1281" s="134" t="s">
        <v>3984</v>
      </c>
      <c r="H1281" s="135" t="s">
        <v>434</v>
      </c>
      <c r="I1281" s="136" t="s">
        <v>3946</v>
      </c>
      <c r="J1281" s="137">
        <v>6</v>
      </c>
      <c r="K1281" s="138" t="s">
        <v>3988</v>
      </c>
      <c r="M1281" s="140">
        <v>6</v>
      </c>
    </row>
    <row r="1282" spans="1:13" x14ac:dyDescent="0.25">
      <c r="A1282" s="96" t="str">
        <f t="shared" si="97"/>
        <v>81739BH CARVER</v>
      </c>
      <c r="B1282" s="141" t="str">
        <f t="shared" si="98"/>
        <v>81739BH</v>
      </c>
      <c r="C1282" s="141" t="str">
        <f t="shared" si="99"/>
        <v>CARVER</v>
      </c>
      <c r="D1282" s="141" t="str">
        <f t="shared" si="100"/>
        <v>Шляпа</v>
      </c>
      <c r="E1282" s="142" t="str">
        <f t="shared" si="101"/>
        <v>Шляпы</v>
      </c>
      <c r="F1282" s="133" t="s">
        <v>3989</v>
      </c>
      <c r="G1282" s="134" t="s">
        <v>3984</v>
      </c>
      <c r="H1282" s="135" t="s">
        <v>431</v>
      </c>
      <c r="I1282" s="136" t="s">
        <v>3946</v>
      </c>
      <c r="J1282" s="137">
        <v>3</v>
      </c>
      <c r="K1282" s="138" t="s">
        <v>3947</v>
      </c>
      <c r="M1282" s="140">
        <v>3</v>
      </c>
    </row>
    <row r="1283" spans="1:13" x14ac:dyDescent="0.25">
      <c r="A1283" s="96" t="str">
        <f t="shared" ref="A1283:A1346" si="102">B1283&amp;" "&amp;C1283</f>
        <v>81741BH WESTFIELD</v>
      </c>
      <c r="B1283" s="141" t="str">
        <f t="shared" ref="B1283:B1342" si="103">_xlfn.LET(_xlpm.START,FIND("арт. ",G1283)+5,_xlpm.END,FIND(" ",G1283,_xlpm.START),_xlpm.Result,TRIM(MID(G1283,_xlpm.START,_xlpm.END-_xlpm.START)),IFERROR(VALUE(_xlpm.Result),_xlpm.Result))</f>
        <v>81741BH</v>
      </c>
      <c r="C1283" s="141" t="str">
        <f t="shared" ref="C1283:C1342" si="104">_xlfn.LET(_xlpm.START,FIND("арт. ",G1283)+13,_xlpm.END,FIND("(",G1283),TRIM(MID(G1283,_xlpm.START,_xlpm.END-_xlpm.START)))</f>
        <v>WESTFIELD</v>
      </c>
      <c r="D1283" s="141" t="str">
        <f t="shared" ref="D1283:D1342" si="105">_xlfn.LET(_xlpm.START,1,_xlpm.END,FIND(MID($R$1,1,1),G1283),TRIM(MID(G1283,_xlpm.START,_xlpm.END-_xlpm.START)))</f>
        <v>Шляпа</v>
      </c>
      <c r="E1283" s="142" t="str">
        <f t="shared" ref="E1283:E1342" si="106">VLOOKUP(D1283,N:O,2,0)</f>
        <v>Шляпы</v>
      </c>
      <c r="F1283" s="133" t="s">
        <v>3990</v>
      </c>
      <c r="G1283" s="134" t="s">
        <v>3991</v>
      </c>
      <c r="H1283" s="135" t="s">
        <v>433</v>
      </c>
      <c r="I1283" s="136" t="s">
        <v>3963</v>
      </c>
      <c r="J1283" s="137">
        <v>5</v>
      </c>
      <c r="K1283" s="138" t="s">
        <v>3992</v>
      </c>
      <c r="M1283" s="140">
        <v>5</v>
      </c>
    </row>
    <row r="1284" spans="1:13" x14ac:dyDescent="0.25">
      <c r="A1284" s="96" t="str">
        <f t="shared" si="102"/>
        <v>81741BH WESTFIELD</v>
      </c>
      <c r="B1284" s="141" t="str">
        <f t="shared" si="103"/>
        <v>81741BH</v>
      </c>
      <c r="C1284" s="141" t="str">
        <f t="shared" si="104"/>
        <v>WESTFIELD</v>
      </c>
      <c r="D1284" s="141" t="str">
        <f t="shared" si="105"/>
        <v>Шляпа</v>
      </c>
      <c r="E1284" s="142" t="str">
        <f t="shared" si="106"/>
        <v>Шляпы</v>
      </c>
      <c r="F1284" s="133" t="s">
        <v>3993</v>
      </c>
      <c r="G1284" s="134" t="s">
        <v>3991</v>
      </c>
      <c r="H1284" s="135" t="s">
        <v>434</v>
      </c>
      <c r="I1284" s="136" t="s">
        <v>3963</v>
      </c>
      <c r="J1284" s="137">
        <v>7</v>
      </c>
      <c r="K1284" s="138" t="s">
        <v>3994</v>
      </c>
      <c r="M1284" s="140">
        <v>7</v>
      </c>
    </row>
    <row r="1285" spans="1:13" x14ac:dyDescent="0.25">
      <c r="A1285" s="96" t="str">
        <f t="shared" si="102"/>
        <v>81741BH WESTFIELD</v>
      </c>
      <c r="B1285" s="141" t="str">
        <f t="shared" si="103"/>
        <v>81741BH</v>
      </c>
      <c r="C1285" s="141" t="str">
        <f t="shared" si="104"/>
        <v>WESTFIELD</v>
      </c>
      <c r="D1285" s="141" t="str">
        <f t="shared" si="105"/>
        <v>Шляпа</v>
      </c>
      <c r="E1285" s="142" t="str">
        <f t="shared" si="106"/>
        <v>Шляпы</v>
      </c>
      <c r="F1285" s="133" t="s">
        <v>3995</v>
      </c>
      <c r="G1285" s="134" t="s">
        <v>3991</v>
      </c>
      <c r="H1285" s="135" t="s">
        <v>431</v>
      </c>
      <c r="I1285" s="136" t="s">
        <v>3955</v>
      </c>
      <c r="J1285" s="137">
        <v>4</v>
      </c>
      <c r="K1285" s="138" t="s">
        <v>3956</v>
      </c>
      <c r="M1285" s="140">
        <v>4</v>
      </c>
    </row>
    <row r="1286" spans="1:13" x14ac:dyDescent="0.25">
      <c r="A1286" s="96" t="str">
        <f t="shared" si="102"/>
        <v>81741BH WESTFIELD</v>
      </c>
      <c r="B1286" s="141" t="str">
        <f t="shared" si="103"/>
        <v>81741BH</v>
      </c>
      <c r="C1286" s="141" t="str">
        <f t="shared" si="104"/>
        <v>WESTFIELD</v>
      </c>
      <c r="D1286" s="141" t="str">
        <f t="shared" si="105"/>
        <v>Шляпа</v>
      </c>
      <c r="E1286" s="142" t="str">
        <f t="shared" si="106"/>
        <v>Шляпы</v>
      </c>
      <c r="F1286" s="133" t="s">
        <v>1872</v>
      </c>
      <c r="G1286" s="134" t="s">
        <v>1873</v>
      </c>
      <c r="H1286" s="135" t="s">
        <v>434</v>
      </c>
      <c r="I1286" s="136" t="s">
        <v>3197</v>
      </c>
      <c r="J1286" s="137">
        <v>1</v>
      </c>
      <c r="K1286" s="138" t="s">
        <v>3197</v>
      </c>
      <c r="M1286" s="140">
        <v>1</v>
      </c>
    </row>
    <row r="1287" spans="1:13" x14ac:dyDescent="0.25">
      <c r="A1287" s="96" t="str">
        <f t="shared" si="102"/>
        <v>81742BH LARSON</v>
      </c>
      <c r="B1287" s="141" t="str">
        <f t="shared" si="103"/>
        <v>81742BH</v>
      </c>
      <c r="C1287" s="141" t="str">
        <f t="shared" si="104"/>
        <v>LARSON</v>
      </c>
      <c r="D1287" s="141" t="str">
        <f t="shared" si="105"/>
        <v>Шляпа</v>
      </c>
      <c r="E1287" s="142" t="str">
        <f t="shared" si="106"/>
        <v>Шляпы</v>
      </c>
      <c r="F1287" s="133" t="s">
        <v>3996</v>
      </c>
      <c r="G1287" s="134" t="s">
        <v>1875</v>
      </c>
      <c r="H1287" s="135" t="s">
        <v>433</v>
      </c>
      <c r="I1287" s="136" t="s">
        <v>3946</v>
      </c>
      <c r="J1287" s="137">
        <v>3</v>
      </c>
      <c r="K1287" s="138" t="s">
        <v>3947</v>
      </c>
      <c r="M1287" s="140">
        <v>3</v>
      </c>
    </row>
    <row r="1288" spans="1:13" x14ac:dyDescent="0.25">
      <c r="A1288" s="96" t="str">
        <f t="shared" si="102"/>
        <v>81742BH LARSON</v>
      </c>
      <c r="B1288" s="141" t="str">
        <f t="shared" si="103"/>
        <v>81742BH</v>
      </c>
      <c r="C1288" s="141" t="str">
        <f t="shared" si="104"/>
        <v>LARSON</v>
      </c>
      <c r="D1288" s="141" t="str">
        <f t="shared" si="105"/>
        <v>Шляпа</v>
      </c>
      <c r="E1288" s="142" t="str">
        <f t="shared" si="106"/>
        <v>Шляпы</v>
      </c>
      <c r="F1288" s="133" t="s">
        <v>1874</v>
      </c>
      <c r="G1288" s="134" t="s">
        <v>1875</v>
      </c>
      <c r="H1288" s="135" t="s">
        <v>434</v>
      </c>
      <c r="I1288" s="136" t="s">
        <v>3946</v>
      </c>
      <c r="J1288" s="137">
        <v>3</v>
      </c>
      <c r="K1288" s="138" t="s">
        <v>3947</v>
      </c>
      <c r="M1288" s="140">
        <v>3</v>
      </c>
    </row>
    <row r="1289" spans="1:13" x14ac:dyDescent="0.25">
      <c r="A1289" s="96" t="str">
        <f t="shared" si="102"/>
        <v>81742BH LARSON</v>
      </c>
      <c r="B1289" s="141" t="str">
        <f t="shared" si="103"/>
        <v>81742BH</v>
      </c>
      <c r="C1289" s="141" t="str">
        <f t="shared" si="104"/>
        <v>LARSON</v>
      </c>
      <c r="D1289" s="141" t="str">
        <f t="shared" si="105"/>
        <v>Шляпа</v>
      </c>
      <c r="E1289" s="142" t="str">
        <f t="shared" si="106"/>
        <v>Шляпы</v>
      </c>
      <c r="F1289" s="133" t="s">
        <v>3997</v>
      </c>
      <c r="G1289" s="134" t="s">
        <v>1875</v>
      </c>
      <c r="H1289" s="135" t="s">
        <v>431</v>
      </c>
      <c r="I1289" s="136" t="s">
        <v>3946</v>
      </c>
      <c r="J1289" s="137">
        <v>2</v>
      </c>
      <c r="K1289" s="138" t="s">
        <v>3954</v>
      </c>
      <c r="M1289" s="140">
        <v>2</v>
      </c>
    </row>
    <row r="1290" spans="1:13" x14ac:dyDescent="0.25">
      <c r="A1290" s="96" t="str">
        <f t="shared" si="102"/>
        <v>81743BH BRILL</v>
      </c>
      <c r="B1290" s="141" t="str">
        <f t="shared" si="103"/>
        <v>81743BH</v>
      </c>
      <c r="C1290" s="141" t="str">
        <f t="shared" si="104"/>
        <v>BRILL</v>
      </c>
      <c r="D1290" s="141" t="str">
        <f t="shared" si="105"/>
        <v>Шляпа</v>
      </c>
      <c r="E1290" s="142" t="str">
        <f t="shared" si="106"/>
        <v>Шляпы</v>
      </c>
      <c r="F1290" s="133" t="s">
        <v>3198</v>
      </c>
      <c r="G1290" s="134" t="s">
        <v>3199</v>
      </c>
      <c r="H1290" s="135" t="s">
        <v>434</v>
      </c>
      <c r="I1290" s="136" t="s">
        <v>3200</v>
      </c>
      <c r="J1290" s="137">
        <v>1</v>
      </c>
      <c r="K1290" s="138" t="s">
        <v>3200</v>
      </c>
      <c r="M1290" s="140">
        <v>1</v>
      </c>
    </row>
    <row r="1291" spans="1:13" x14ac:dyDescent="0.25">
      <c r="A1291" s="96" t="str">
        <f t="shared" si="102"/>
        <v>81744BH ELI</v>
      </c>
      <c r="B1291" s="141" t="str">
        <f t="shared" si="103"/>
        <v>81744BH</v>
      </c>
      <c r="C1291" s="141" t="str">
        <f t="shared" si="104"/>
        <v>ELI</v>
      </c>
      <c r="D1291" s="141" t="str">
        <f t="shared" si="105"/>
        <v>Шляпа</v>
      </c>
      <c r="E1291" s="142" t="str">
        <f t="shared" si="106"/>
        <v>Шляпы</v>
      </c>
      <c r="F1291" s="133" t="s">
        <v>3998</v>
      </c>
      <c r="G1291" s="134" t="s">
        <v>3999</v>
      </c>
      <c r="H1291" s="135" t="s">
        <v>433</v>
      </c>
      <c r="I1291" s="136" t="s">
        <v>3946</v>
      </c>
      <c r="J1291" s="137">
        <v>5</v>
      </c>
      <c r="K1291" s="138" t="s">
        <v>3952</v>
      </c>
      <c r="M1291" s="140">
        <v>5</v>
      </c>
    </row>
    <row r="1292" spans="1:13" x14ac:dyDescent="0.25">
      <c r="A1292" s="96" t="str">
        <f t="shared" si="102"/>
        <v>81744BH ELI</v>
      </c>
      <c r="B1292" s="141" t="str">
        <f t="shared" si="103"/>
        <v>81744BH</v>
      </c>
      <c r="C1292" s="141" t="str">
        <f t="shared" si="104"/>
        <v>ELI</v>
      </c>
      <c r="D1292" s="141" t="str">
        <f t="shared" si="105"/>
        <v>Шляпа</v>
      </c>
      <c r="E1292" s="142" t="str">
        <f t="shared" si="106"/>
        <v>Шляпы</v>
      </c>
      <c r="F1292" s="133" t="s">
        <v>4000</v>
      </c>
      <c r="G1292" s="134" t="s">
        <v>3999</v>
      </c>
      <c r="H1292" s="135" t="s">
        <v>434</v>
      </c>
      <c r="I1292" s="136" t="s">
        <v>3946</v>
      </c>
      <c r="J1292" s="137">
        <v>9</v>
      </c>
      <c r="K1292" s="138" t="s">
        <v>3949</v>
      </c>
      <c r="M1292" s="140">
        <v>9</v>
      </c>
    </row>
    <row r="1293" spans="1:13" x14ac:dyDescent="0.25">
      <c r="A1293" s="96" t="str">
        <f t="shared" si="102"/>
        <v>81744BH ELI</v>
      </c>
      <c r="B1293" s="141" t="str">
        <f t="shared" si="103"/>
        <v>81744BH</v>
      </c>
      <c r="C1293" s="141" t="str">
        <f t="shared" si="104"/>
        <v>ELI</v>
      </c>
      <c r="D1293" s="141" t="str">
        <f t="shared" si="105"/>
        <v>Шляпа</v>
      </c>
      <c r="E1293" s="142" t="str">
        <f t="shared" si="106"/>
        <v>Шляпы</v>
      </c>
      <c r="F1293" s="133" t="s">
        <v>4001</v>
      </c>
      <c r="G1293" s="134" t="s">
        <v>3999</v>
      </c>
      <c r="H1293" s="135" t="s">
        <v>431</v>
      </c>
      <c r="I1293" s="136" t="s">
        <v>3946</v>
      </c>
      <c r="J1293" s="137">
        <v>5</v>
      </c>
      <c r="K1293" s="138" t="s">
        <v>3952</v>
      </c>
      <c r="M1293" s="140">
        <v>5</v>
      </c>
    </row>
    <row r="1294" spans="1:13" x14ac:dyDescent="0.25">
      <c r="A1294" s="96" t="str">
        <f t="shared" si="102"/>
        <v>81744BH ELI</v>
      </c>
      <c r="B1294" s="141" t="str">
        <f t="shared" si="103"/>
        <v>81744BH</v>
      </c>
      <c r="C1294" s="141" t="str">
        <f t="shared" si="104"/>
        <v>ELI</v>
      </c>
      <c r="D1294" s="141" t="str">
        <f t="shared" si="105"/>
        <v>Шляпа</v>
      </c>
      <c r="E1294" s="142" t="str">
        <f t="shared" si="106"/>
        <v>Шляпы</v>
      </c>
      <c r="F1294" s="133" t="s">
        <v>3201</v>
      </c>
      <c r="G1294" s="134" t="s">
        <v>3202</v>
      </c>
      <c r="H1294" s="135" t="s">
        <v>434</v>
      </c>
      <c r="I1294" s="136" t="s">
        <v>3203</v>
      </c>
      <c r="J1294" s="137">
        <v>1</v>
      </c>
      <c r="K1294" s="138" t="s">
        <v>3203</v>
      </c>
      <c r="M1294" s="140">
        <v>1</v>
      </c>
    </row>
    <row r="1295" spans="1:13" x14ac:dyDescent="0.25">
      <c r="A1295" s="96" t="str">
        <f t="shared" si="102"/>
        <v>81801 LSHIRE</v>
      </c>
      <c r="B1295" s="141">
        <f t="shared" si="103"/>
        <v>81801</v>
      </c>
      <c r="C1295" s="141" t="str">
        <f t="shared" si="104"/>
        <v>LSHIRE</v>
      </c>
      <c r="D1295" s="141" t="str">
        <f t="shared" si="105"/>
        <v>Шляпа</v>
      </c>
      <c r="E1295" s="142" t="str">
        <f t="shared" si="106"/>
        <v>Шляпы</v>
      </c>
      <c r="F1295" s="133" t="s">
        <v>644</v>
      </c>
      <c r="G1295" s="134" t="s">
        <v>645</v>
      </c>
      <c r="H1295" s="135" t="s">
        <v>434</v>
      </c>
      <c r="I1295" s="136" t="s">
        <v>3204</v>
      </c>
      <c r="J1295" s="137">
        <v>1</v>
      </c>
      <c r="K1295" s="138" t="s">
        <v>3204</v>
      </c>
      <c r="M1295" s="140">
        <v>1</v>
      </c>
    </row>
    <row r="1296" spans="1:13" x14ac:dyDescent="0.25">
      <c r="A1296" s="96" t="str">
        <f t="shared" si="102"/>
        <v>81802 CHER</v>
      </c>
      <c r="B1296" s="141">
        <f t="shared" si="103"/>
        <v>81802</v>
      </c>
      <c r="C1296" s="141" t="str">
        <f t="shared" si="104"/>
        <v>CHER</v>
      </c>
      <c r="D1296" s="141" t="str">
        <f t="shared" si="105"/>
        <v>Шляпа</v>
      </c>
      <c r="E1296" s="142" t="str">
        <f t="shared" si="106"/>
        <v>Шляпы</v>
      </c>
      <c r="F1296" s="133" t="s">
        <v>1214</v>
      </c>
      <c r="G1296" s="134" t="s">
        <v>905</v>
      </c>
      <c r="H1296" s="135" t="s">
        <v>436</v>
      </c>
      <c r="I1296" s="136" t="s">
        <v>3205</v>
      </c>
      <c r="J1296" s="137">
        <v>1</v>
      </c>
      <c r="K1296" s="138" t="s">
        <v>3205</v>
      </c>
      <c r="M1296" s="140">
        <v>1</v>
      </c>
    </row>
    <row r="1297" spans="1:13" x14ac:dyDescent="0.25">
      <c r="A1297" s="96" t="str">
        <f t="shared" si="102"/>
        <v>81802 CHER</v>
      </c>
      <c r="B1297" s="141">
        <f t="shared" si="103"/>
        <v>81802</v>
      </c>
      <c r="C1297" s="141" t="str">
        <f t="shared" si="104"/>
        <v>CHER</v>
      </c>
      <c r="D1297" s="141" t="str">
        <f t="shared" si="105"/>
        <v>Шляпа</v>
      </c>
      <c r="E1297" s="142" t="str">
        <f t="shared" si="106"/>
        <v>Шляпы</v>
      </c>
      <c r="F1297" s="133" t="s">
        <v>904</v>
      </c>
      <c r="G1297" s="134" t="s">
        <v>905</v>
      </c>
      <c r="H1297" s="135" t="s">
        <v>434</v>
      </c>
      <c r="I1297" s="136" t="s">
        <v>3206</v>
      </c>
      <c r="J1297" s="137">
        <v>1</v>
      </c>
      <c r="K1297" s="138" t="s">
        <v>3207</v>
      </c>
      <c r="M1297" s="140">
        <v>1</v>
      </c>
    </row>
    <row r="1298" spans="1:13" x14ac:dyDescent="0.25">
      <c r="A1298" s="96" t="str">
        <f t="shared" si="102"/>
        <v>81802 CHER</v>
      </c>
      <c r="B1298" s="141">
        <f t="shared" si="103"/>
        <v>81802</v>
      </c>
      <c r="C1298" s="141" t="str">
        <f t="shared" si="104"/>
        <v>CHER</v>
      </c>
      <c r="D1298" s="141" t="str">
        <f t="shared" si="105"/>
        <v>Шляпа</v>
      </c>
      <c r="E1298" s="142" t="str">
        <f t="shared" si="106"/>
        <v>Шляпы</v>
      </c>
      <c r="F1298" s="133" t="s">
        <v>1211</v>
      </c>
      <c r="G1298" s="134" t="s">
        <v>1212</v>
      </c>
      <c r="H1298" s="135" t="s">
        <v>433</v>
      </c>
      <c r="I1298" s="136" t="s">
        <v>3205</v>
      </c>
      <c r="J1298" s="137">
        <v>2</v>
      </c>
      <c r="K1298" s="138" t="s">
        <v>3208</v>
      </c>
      <c r="M1298" s="140">
        <v>2</v>
      </c>
    </row>
    <row r="1299" spans="1:13" x14ac:dyDescent="0.25">
      <c r="A1299" s="96" t="str">
        <f t="shared" si="102"/>
        <v>81802 CHER</v>
      </c>
      <c r="B1299" s="141">
        <f t="shared" si="103"/>
        <v>81802</v>
      </c>
      <c r="C1299" s="141" t="str">
        <f t="shared" si="104"/>
        <v>CHER</v>
      </c>
      <c r="D1299" s="141" t="str">
        <f t="shared" si="105"/>
        <v>Шляпа</v>
      </c>
      <c r="E1299" s="142" t="str">
        <f t="shared" si="106"/>
        <v>Шляпы</v>
      </c>
      <c r="F1299" s="133" t="s">
        <v>1213</v>
      </c>
      <c r="G1299" s="134" t="s">
        <v>1212</v>
      </c>
      <c r="H1299" s="135" t="s">
        <v>434</v>
      </c>
      <c r="I1299" s="136" t="s">
        <v>3205</v>
      </c>
      <c r="J1299" s="137">
        <v>2</v>
      </c>
      <c r="K1299" s="138" t="s">
        <v>3208</v>
      </c>
      <c r="M1299" s="140">
        <v>2</v>
      </c>
    </row>
    <row r="1300" spans="1:13" x14ac:dyDescent="0.25">
      <c r="A1300" s="96" t="str">
        <f t="shared" si="102"/>
        <v>81810 ITS</v>
      </c>
      <c r="B1300" s="141">
        <f t="shared" si="103"/>
        <v>81810</v>
      </c>
      <c r="C1300" s="141" t="str">
        <f t="shared" si="104"/>
        <v>ITS</v>
      </c>
      <c r="D1300" s="141" t="str">
        <f t="shared" si="105"/>
        <v>Шляпа</v>
      </c>
      <c r="E1300" s="142" t="str">
        <f t="shared" si="106"/>
        <v>Шляпы</v>
      </c>
      <c r="F1300" s="133" t="s">
        <v>4002</v>
      </c>
      <c r="G1300" s="134" t="s">
        <v>1215</v>
      </c>
      <c r="H1300" s="135" t="s">
        <v>436</v>
      </c>
      <c r="I1300" s="136" t="s">
        <v>3946</v>
      </c>
      <c r="J1300" s="137">
        <v>3</v>
      </c>
      <c r="K1300" s="138" t="s">
        <v>3947</v>
      </c>
      <c r="M1300" s="140">
        <v>3</v>
      </c>
    </row>
    <row r="1301" spans="1:13" x14ac:dyDescent="0.25">
      <c r="A1301" s="96" t="str">
        <f t="shared" si="102"/>
        <v>81810 ITS</v>
      </c>
      <c r="B1301" s="141">
        <f t="shared" si="103"/>
        <v>81810</v>
      </c>
      <c r="C1301" s="141" t="str">
        <f t="shared" si="104"/>
        <v>ITS</v>
      </c>
      <c r="D1301" s="141" t="str">
        <f t="shared" si="105"/>
        <v>Шляпа</v>
      </c>
      <c r="E1301" s="142" t="str">
        <f t="shared" si="106"/>
        <v>Шляпы</v>
      </c>
      <c r="F1301" s="133" t="s">
        <v>1647</v>
      </c>
      <c r="G1301" s="134" t="s">
        <v>1215</v>
      </c>
      <c r="H1301" s="135" t="s">
        <v>433</v>
      </c>
      <c r="I1301" s="136" t="s">
        <v>3946</v>
      </c>
      <c r="J1301" s="137">
        <v>7</v>
      </c>
      <c r="K1301" s="138" t="s">
        <v>4003</v>
      </c>
      <c r="M1301" s="140">
        <v>7</v>
      </c>
    </row>
    <row r="1302" spans="1:13" x14ac:dyDescent="0.25">
      <c r="A1302" s="96" t="str">
        <f t="shared" si="102"/>
        <v>81810 ITS</v>
      </c>
      <c r="B1302" s="141">
        <f t="shared" si="103"/>
        <v>81810</v>
      </c>
      <c r="C1302" s="141" t="str">
        <f t="shared" si="104"/>
        <v>ITS</v>
      </c>
      <c r="D1302" s="141" t="str">
        <f t="shared" si="105"/>
        <v>Шляпа</v>
      </c>
      <c r="E1302" s="142" t="str">
        <f t="shared" si="106"/>
        <v>Шляпы</v>
      </c>
      <c r="F1302" s="133" t="s">
        <v>1648</v>
      </c>
      <c r="G1302" s="134" t="s">
        <v>1215</v>
      </c>
      <c r="H1302" s="135" t="s">
        <v>434</v>
      </c>
      <c r="I1302" s="136" t="s">
        <v>3946</v>
      </c>
      <c r="J1302" s="137">
        <v>12</v>
      </c>
      <c r="K1302" s="138" t="s">
        <v>4004</v>
      </c>
      <c r="M1302" s="140">
        <v>12</v>
      </c>
    </row>
    <row r="1303" spans="1:13" x14ac:dyDescent="0.25">
      <c r="A1303" s="96" t="str">
        <f t="shared" si="102"/>
        <v>81810 ITS</v>
      </c>
      <c r="B1303" s="141">
        <f t="shared" si="103"/>
        <v>81810</v>
      </c>
      <c r="C1303" s="141" t="str">
        <f t="shared" si="104"/>
        <v>ITS</v>
      </c>
      <c r="D1303" s="141" t="str">
        <f t="shared" si="105"/>
        <v>Шляпа</v>
      </c>
      <c r="E1303" s="142" t="str">
        <f t="shared" si="106"/>
        <v>Шляпы</v>
      </c>
      <c r="F1303" s="133" t="s">
        <v>4005</v>
      </c>
      <c r="G1303" s="134" t="s">
        <v>1215</v>
      </c>
      <c r="H1303" s="135" t="s">
        <v>431</v>
      </c>
      <c r="I1303" s="136" t="s">
        <v>3946</v>
      </c>
      <c r="J1303" s="137">
        <v>6</v>
      </c>
      <c r="K1303" s="138" t="s">
        <v>3988</v>
      </c>
      <c r="M1303" s="140">
        <v>6</v>
      </c>
    </row>
    <row r="1304" spans="1:13" x14ac:dyDescent="0.25">
      <c r="A1304" s="96" t="str">
        <f t="shared" si="102"/>
        <v>81810 ITS</v>
      </c>
      <c r="B1304" s="141">
        <f t="shared" si="103"/>
        <v>81810</v>
      </c>
      <c r="C1304" s="141" t="str">
        <f t="shared" si="104"/>
        <v>ITS</v>
      </c>
      <c r="D1304" s="141" t="str">
        <f t="shared" si="105"/>
        <v>Шляпа</v>
      </c>
      <c r="E1304" s="142" t="str">
        <f t="shared" si="106"/>
        <v>Шляпы</v>
      </c>
      <c r="F1304" s="133" t="s">
        <v>4006</v>
      </c>
      <c r="G1304" s="134" t="s">
        <v>1215</v>
      </c>
      <c r="H1304" s="135" t="s">
        <v>432</v>
      </c>
      <c r="I1304" s="136" t="s">
        <v>3946</v>
      </c>
      <c r="J1304" s="137">
        <v>4</v>
      </c>
      <c r="K1304" s="138" t="s">
        <v>3986</v>
      </c>
      <c r="M1304" s="140">
        <v>4</v>
      </c>
    </row>
    <row r="1305" spans="1:13" x14ac:dyDescent="0.25">
      <c r="A1305" s="96" t="str">
        <f t="shared" si="102"/>
        <v>81810 ITS</v>
      </c>
      <c r="B1305" s="141">
        <f t="shared" si="103"/>
        <v>81810</v>
      </c>
      <c r="C1305" s="141" t="str">
        <f t="shared" si="104"/>
        <v>ITS</v>
      </c>
      <c r="D1305" s="141" t="str">
        <f t="shared" si="105"/>
        <v>Шляпа</v>
      </c>
      <c r="E1305" s="142" t="str">
        <f t="shared" si="106"/>
        <v>Шляпы</v>
      </c>
      <c r="F1305" s="133" t="s">
        <v>4007</v>
      </c>
      <c r="G1305" s="134" t="s">
        <v>3210</v>
      </c>
      <c r="H1305" s="135" t="s">
        <v>436</v>
      </c>
      <c r="I1305" s="136" t="s">
        <v>3946</v>
      </c>
      <c r="J1305" s="137">
        <v>2</v>
      </c>
      <c r="K1305" s="138" t="s">
        <v>3954</v>
      </c>
      <c r="M1305" s="140">
        <v>2</v>
      </c>
    </row>
    <row r="1306" spans="1:13" x14ac:dyDescent="0.25">
      <c r="A1306" s="96" t="str">
        <f t="shared" si="102"/>
        <v>81810 ITS</v>
      </c>
      <c r="B1306" s="141">
        <f t="shared" si="103"/>
        <v>81810</v>
      </c>
      <c r="C1306" s="141" t="str">
        <f t="shared" si="104"/>
        <v>ITS</v>
      </c>
      <c r="D1306" s="141" t="str">
        <f t="shared" si="105"/>
        <v>Шляпа</v>
      </c>
      <c r="E1306" s="142" t="str">
        <f t="shared" si="106"/>
        <v>Шляпы</v>
      </c>
      <c r="F1306" s="133" t="s">
        <v>4008</v>
      </c>
      <c r="G1306" s="134" t="s">
        <v>3210</v>
      </c>
      <c r="H1306" s="135" t="s">
        <v>433</v>
      </c>
      <c r="I1306" s="136" t="s">
        <v>3946</v>
      </c>
      <c r="J1306" s="137">
        <v>7</v>
      </c>
      <c r="K1306" s="138" t="s">
        <v>4003</v>
      </c>
      <c r="M1306" s="140">
        <v>7</v>
      </c>
    </row>
    <row r="1307" spans="1:13" x14ac:dyDescent="0.25">
      <c r="A1307" s="96" t="str">
        <f t="shared" si="102"/>
        <v>81810 ITS</v>
      </c>
      <c r="B1307" s="141">
        <f t="shared" si="103"/>
        <v>81810</v>
      </c>
      <c r="C1307" s="141" t="str">
        <f t="shared" si="104"/>
        <v>ITS</v>
      </c>
      <c r="D1307" s="141" t="str">
        <f t="shared" si="105"/>
        <v>Шляпа</v>
      </c>
      <c r="E1307" s="142" t="str">
        <f t="shared" si="106"/>
        <v>Шляпы</v>
      </c>
      <c r="F1307" s="133" t="s">
        <v>3209</v>
      </c>
      <c r="G1307" s="134" t="s">
        <v>3210</v>
      </c>
      <c r="H1307" s="135" t="s">
        <v>434</v>
      </c>
      <c r="I1307" s="136" t="s">
        <v>3946</v>
      </c>
      <c r="J1307" s="137">
        <v>6</v>
      </c>
      <c r="K1307" s="138" t="s">
        <v>3988</v>
      </c>
      <c r="M1307" s="140">
        <v>6</v>
      </c>
    </row>
    <row r="1308" spans="1:13" x14ac:dyDescent="0.25">
      <c r="A1308" s="96" t="str">
        <f t="shared" si="102"/>
        <v>81810 ITS</v>
      </c>
      <c r="B1308" s="141">
        <f t="shared" si="103"/>
        <v>81810</v>
      </c>
      <c r="C1308" s="141" t="str">
        <f t="shared" si="104"/>
        <v>ITS</v>
      </c>
      <c r="D1308" s="141" t="str">
        <f t="shared" si="105"/>
        <v>Шляпа</v>
      </c>
      <c r="E1308" s="142" t="str">
        <f t="shared" si="106"/>
        <v>Шляпы</v>
      </c>
      <c r="F1308" s="133" t="s">
        <v>3213</v>
      </c>
      <c r="G1308" s="134" t="s">
        <v>3210</v>
      </c>
      <c r="H1308" s="135" t="s">
        <v>431</v>
      </c>
      <c r="I1308" s="136" t="s">
        <v>3946</v>
      </c>
      <c r="J1308" s="137">
        <v>4</v>
      </c>
      <c r="K1308" s="138" t="s">
        <v>3986</v>
      </c>
      <c r="M1308" s="140">
        <v>4</v>
      </c>
    </row>
    <row r="1309" spans="1:13" x14ac:dyDescent="0.25">
      <c r="A1309" s="96" t="str">
        <f t="shared" si="102"/>
        <v>81810 ITS</v>
      </c>
      <c r="B1309" s="141">
        <f t="shared" si="103"/>
        <v>81810</v>
      </c>
      <c r="C1309" s="141" t="str">
        <f t="shared" si="104"/>
        <v>ITS</v>
      </c>
      <c r="D1309" s="141" t="str">
        <f t="shared" si="105"/>
        <v>Шляпа</v>
      </c>
      <c r="E1309" s="142" t="str">
        <f t="shared" si="106"/>
        <v>Шляпы</v>
      </c>
      <c r="F1309" s="133" t="s">
        <v>4009</v>
      </c>
      <c r="G1309" s="134" t="s">
        <v>3210</v>
      </c>
      <c r="H1309" s="135" t="s">
        <v>432</v>
      </c>
      <c r="I1309" s="136" t="s">
        <v>3946</v>
      </c>
      <c r="J1309" s="137">
        <v>2</v>
      </c>
      <c r="K1309" s="138" t="s">
        <v>3954</v>
      </c>
      <c r="M1309" s="140">
        <v>2</v>
      </c>
    </row>
    <row r="1310" spans="1:13" x14ac:dyDescent="0.25">
      <c r="A1310" s="96" t="str">
        <f t="shared" si="102"/>
        <v>81810 ITS</v>
      </c>
      <c r="B1310" s="141">
        <f t="shared" si="103"/>
        <v>81810</v>
      </c>
      <c r="C1310" s="141" t="str">
        <f t="shared" si="104"/>
        <v>ITS</v>
      </c>
      <c r="D1310" s="141" t="str">
        <f t="shared" si="105"/>
        <v>Шляпа</v>
      </c>
      <c r="E1310" s="142" t="str">
        <f t="shared" si="106"/>
        <v>Шляпы</v>
      </c>
      <c r="F1310" s="133" t="s">
        <v>3214</v>
      </c>
      <c r="G1310" s="134" t="s">
        <v>3215</v>
      </c>
      <c r="H1310" s="135" t="s">
        <v>436</v>
      </c>
      <c r="I1310" s="136" t="s">
        <v>3211</v>
      </c>
      <c r="J1310" s="137">
        <v>2</v>
      </c>
      <c r="K1310" s="138" t="s">
        <v>3212</v>
      </c>
      <c r="M1310" s="140">
        <v>2</v>
      </c>
    </row>
    <row r="1311" spans="1:13" x14ac:dyDescent="0.25">
      <c r="A1311" s="96" t="str">
        <f t="shared" si="102"/>
        <v>81810 ITS</v>
      </c>
      <c r="B1311" s="141">
        <f t="shared" si="103"/>
        <v>81810</v>
      </c>
      <c r="C1311" s="141" t="str">
        <f t="shared" si="104"/>
        <v>ITS</v>
      </c>
      <c r="D1311" s="141" t="str">
        <f t="shared" si="105"/>
        <v>Шляпа</v>
      </c>
      <c r="E1311" s="142" t="str">
        <f t="shared" si="106"/>
        <v>Шляпы</v>
      </c>
      <c r="F1311" s="133" t="s">
        <v>3216</v>
      </c>
      <c r="G1311" s="134" t="s">
        <v>3215</v>
      </c>
      <c r="H1311" s="135" t="s">
        <v>433</v>
      </c>
      <c r="I1311" s="136" t="s">
        <v>3946</v>
      </c>
      <c r="J1311" s="137">
        <v>2</v>
      </c>
      <c r="K1311" s="138" t="s">
        <v>3954</v>
      </c>
      <c r="M1311" s="140">
        <v>2</v>
      </c>
    </row>
    <row r="1312" spans="1:13" x14ac:dyDescent="0.25">
      <c r="A1312" s="96" t="str">
        <f t="shared" si="102"/>
        <v>81810 ITS</v>
      </c>
      <c r="B1312" s="141">
        <f t="shared" si="103"/>
        <v>81810</v>
      </c>
      <c r="C1312" s="141" t="str">
        <f t="shared" si="104"/>
        <v>ITS</v>
      </c>
      <c r="D1312" s="141" t="str">
        <f t="shared" si="105"/>
        <v>Шляпа</v>
      </c>
      <c r="E1312" s="142" t="str">
        <f t="shared" si="106"/>
        <v>Шляпы</v>
      </c>
      <c r="F1312" s="133" t="s">
        <v>3217</v>
      </c>
      <c r="G1312" s="134" t="s">
        <v>3215</v>
      </c>
      <c r="H1312" s="135" t="s">
        <v>434</v>
      </c>
      <c r="I1312" s="136" t="s">
        <v>3946</v>
      </c>
      <c r="J1312" s="137">
        <v>5</v>
      </c>
      <c r="K1312" s="138" t="s">
        <v>3952</v>
      </c>
      <c r="M1312" s="140">
        <v>5</v>
      </c>
    </row>
    <row r="1313" spans="1:13" x14ac:dyDescent="0.25">
      <c r="A1313" s="96" t="str">
        <f t="shared" si="102"/>
        <v>81810 ITS</v>
      </c>
      <c r="B1313" s="141">
        <f t="shared" si="103"/>
        <v>81810</v>
      </c>
      <c r="C1313" s="141" t="str">
        <f t="shared" si="104"/>
        <v>ITS</v>
      </c>
      <c r="D1313" s="141" t="str">
        <f t="shared" si="105"/>
        <v>Шляпа</v>
      </c>
      <c r="E1313" s="142" t="str">
        <f t="shared" si="106"/>
        <v>Шляпы</v>
      </c>
      <c r="F1313" s="133" t="s">
        <v>3218</v>
      </c>
      <c r="G1313" s="134" t="s">
        <v>3215</v>
      </c>
      <c r="H1313" s="135" t="s">
        <v>431</v>
      </c>
      <c r="I1313" s="136" t="s">
        <v>3946</v>
      </c>
      <c r="J1313" s="137">
        <v>3</v>
      </c>
      <c r="K1313" s="138" t="s">
        <v>3947</v>
      </c>
      <c r="M1313" s="140">
        <v>3</v>
      </c>
    </row>
    <row r="1314" spans="1:13" x14ac:dyDescent="0.25">
      <c r="A1314" s="96" t="str">
        <f t="shared" si="102"/>
        <v>81810 ITS</v>
      </c>
      <c r="B1314" s="141">
        <f t="shared" si="103"/>
        <v>81810</v>
      </c>
      <c r="C1314" s="141" t="str">
        <f t="shared" si="104"/>
        <v>ITS</v>
      </c>
      <c r="D1314" s="141" t="str">
        <f t="shared" si="105"/>
        <v>Шляпа</v>
      </c>
      <c r="E1314" s="142" t="str">
        <f t="shared" si="106"/>
        <v>Шляпы</v>
      </c>
      <c r="F1314" s="133" t="s">
        <v>4010</v>
      </c>
      <c r="G1314" s="134" t="s">
        <v>3215</v>
      </c>
      <c r="H1314" s="135" t="s">
        <v>432</v>
      </c>
      <c r="I1314" s="136" t="s">
        <v>3946</v>
      </c>
      <c r="J1314" s="137">
        <v>1</v>
      </c>
      <c r="K1314" s="138" t="s">
        <v>3946</v>
      </c>
      <c r="M1314" s="140">
        <v>1</v>
      </c>
    </row>
    <row r="1315" spans="1:13" x14ac:dyDescent="0.25">
      <c r="A1315" s="96" t="str">
        <f t="shared" si="102"/>
        <v>81810 ITS</v>
      </c>
      <c r="B1315" s="141">
        <f t="shared" si="103"/>
        <v>81810</v>
      </c>
      <c r="C1315" s="141" t="str">
        <f t="shared" si="104"/>
        <v>ITS</v>
      </c>
      <c r="D1315" s="141" t="str">
        <f t="shared" si="105"/>
        <v>Шляпа</v>
      </c>
      <c r="E1315" s="142" t="str">
        <f t="shared" si="106"/>
        <v>Шляпы</v>
      </c>
      <c r="F1315" s="133" t="s">
        <v>4011</v>
      </c>
      <c r="G1315" s="134" t="s">
        <v>3220</v>
      </c>
      <c r="H1315" s="135" t="s">
        <v>436</v>
      </c>
      <c r="I1315" s="136" t="s">
        <v>3946</v>
      </c>
      <c r="J1315" s="137">
        <v>2</v>
      </c>
      <c r="K1315" s="138" t="s">
        <v>3954</v>
      </c>
      <c r="M1315" s="140">
        <v>2</v>
      </c>
    </row>
    <row r="1316" spans="1:13" x14ac:dyDescent="0.25">
      <c r="A1316" s="96" t="str">
        <f t="shared" si="102"/>
        <v>81810 ITS</v>
      </c>
      <c r="B1316" s="141">
        <f t="shared" si="103"/>
        <v>81810</v>
      </c>
      <c r="C1316" s="141" t="str">
        <f t="shared" si="104"/>
        <v>ITS</v>
      </c>
      <c r="D1316" s="141" t="str">
        <f t="shared" si="105"/>
        <v>Шляпа</v>
      </c>
      <c r="E1316" s="142" t="str">
        <f t="shared" si="106"/>
        <v>Шляпы</v>
      </c>
      <c r="F1316" s="133" t="s">
        <v>4012</v>
      </c>
      <c r="G1316" s="134" t="s">
        <v>3220</v>
      </c>
      <c r="H1316" s="135" t="s">
        <v>433</v>
      </c>
      <c r="I1316" s="136" t="s">
        <v>3946</v>
      </c>
      <c r="J1316" s="137">
        <v>6</v>
      </c>
      <c r="K1316" s="138" t="s">
        <v>3988</v>
      </c>
      <c r="M1316" s="140">
        <v>6</v>
      </c>
    </row>
    <row r="1317" spans="1:13" x14ac:dyDescent="0.25">
      <c r="A1317" s="96" t="str">
        <f t="shared" si="102"/>
        <v>81810 ITS</v>
      </c>
      <c r="B1317" s="141">
        <f t="shared" si="103"/>
        <v>81810</v>
      </c>
      <c r="C1317" s="141" t="str">
        <f t="shared" si="104"/>
        <v>ITS</v>
      </c>
      <c r="D1317" s="141" t="str">
        <f t="shared" si="105"/>
        <v>Шляпа</v>
      </c>
      <c r="E1317" s="142" t="str">
        <f t="shared" si="106"/>
        <v>Шляпы</v>
      </c>
      <c r="F1317" s="133" t="s">
        <v>3219</v>
      </c>
      <c r="G1317" s="134" t="s">
        <v>3220</v>
      </c>
      <c r="H1317" s="135" t="s">
        <v>434</v>
      </c>
      <c r="I1317" s="136" t="s">
        <v>3946</v>
      </c>
      <c r="J1317" s="137">
        <v>10</v>
      </c>
      <c r="K1317" s="138" t="s">
        <v>3950</v>
      </c>
      <c r="M1317" s="140">
        <v>10</v>
      </c>
    </row>
    <row r="1318" spans="1:13" x14ac:dyDescent="0.25">
      <c r="A1318" s="96" t="str">
        <f t="shared" si="102"/>
        <v>81810 ITS</v>
      </c>
      <c r="B1318" s="141">
        <f t="shared" si="103"/>
        <v>81810</v>
      </c>
      <c r="C1318" s="141" t="str">
        <f t="shared" si="104"/>
        <v>ITS</v>
      </c>
      <c r="D1318" s="141" t="str">
        <f t="shared" si="105"/>
        <v>Шляпа</v>
      </c>
      <c r="E1318" s="142" t="str">
        <f t="shared" si="106"/>
        <v>Шляпы</v>
      </c>
      <c r="F1318" s="133" t="s">
        <v>4013</v>
      </c>
      <c r="G1318" s="134" t="s">
        <v>3220</v>
      </c>
      <c r="H1318" s="135" t="s">
        <v>431</v>
      </c>
      <c r="I1318" s="136" t="s">
        <v>3946</v>
      </c>
      <c r="J1318" s="137">
        <v>5</v>
      </c>
      <c r="K1318" s="138" t="s">
        <v>3952</v>
      </c>
      <c r="M1318" s="140">
        <v>5</v>
      </c>
    </row>
    <row r="1319" spans="1:13" x14ac:dyDescent="0.25">
      <c r="A1319" s="96" t="str">
        <f t="shared" si="102"/>
        <v>81810 ITS</v>
      </c>
      <c r="B1319" s="141">
        <f t="shared" si="103"/>
        <v>81810</v>
      </c>
      <c r="C1319" s="141" t="str">
        <f t="shared" si="104"/>
        <v>ITS</v>
      </c>
      <c r="D1319" s="141" t="str">
        <f t="shared" si="105"/>
        <v>Шляпа</v>
      </c>
      <c r="E1319" s="142" t="str">
        <f t="shared" si="106"/>
        <v>Шляпы</v>
      </c>
      <c r="F1319" s="133" t="s">
        <v>4014</v>
      </c>
      <c r="G1319" s="134" t="s">
        <v>3220</v>
      </c>
      <c r="H1319" s="135" t="s">
        <v>432</v>
      </c>
      <c r="I1319" s="136" t="s">
        <v>3946</v>
      </c>
      <c r="J1319" s="137">
        <v>3</v>
      </c>
      <c r="K1319" s="138" t="s">
        <v>3947</v>
      </c>
      <c r="M1319" s="140">
        <v>3</v>
      </c>
    </row>
    <row r="1320" spans="1:13" x14ac:dyDescent="0.25">
      <c r="A1320" s="96" t="str">
        <f t="shared" si="102"/>
        <v>81810 ITS</v>
      </c>
      <c r="B1320" s="141">
        <f t="shared" si="103"/>
        <v>81810</v>
      </c>
      <c r="C1320" s="141" t="str">
        <f t="shared" si="104"/>
        <v>ITS</v>
      </c>
      <c r="D1320" s="141" t="str">
        <f t="shared" si="105"/>
        <v>Шляпа</v>
      </c>
      <c r="E1320" s="142" t="str">
        <f t="shared" si="106"/>
        <v>Шляпы</v>
      </c>
      <c r="F1320" s="133" t="s">
        <v>4015</v>
      </c>
      <c r="G1320" s="134" t="s">
        <v>3221</v>
      </c>
      <c r="H1320" s="135" t="s">
        <v>436</v>
      </c>
      <c r="I1320" s="136" t="s">
        <v>3946</v>
      </c>
      <c r="J1320" s="137">
        <v>1</v>
      </c>
      <c r="K1320" s="138" t="s">
        <v>3946</v>
      </c>
      <c r="M1320" s="140">
        <v>1</v>
      </c>
    </row>
    <row r="1321" spans="1:13" x14ac:dyDescent="0.25">
      <c r="A1321" s="96" t="str">
        <f t="shared" si="102"/>
        <v>81810 ITS</v>
      </c>
      <c r="B1321" s="141">
        <f t="shared" si="103"/>
        <v>81810</v>
      </c>
      <c r="C1321" s="141" t="str">
        <f t="shared" si="104"/>
        <v>ITS</v>
      </c>
      <c r="D1321" s="141" t="str">
        <f t="shared" si="105"/>
        <v>Шляпа</v>
      </c>
      <c r="E1321" s="142" t="str">
        <f t="shared" si="106"/>
        <v>Шляпы</v>
      </c>
      <c r="F1321" s="133" t="s">
        <v>4016</v>
      </c>
      <c r="G1321" s="134" t="s">
        <v>3221</v>
      </c>
      <c r="H1321" s="135" t="s">
        <v>433</v>
      </c>
      <c r="I1321" s="136" t="s">
        <v>3946</v>
      </c>
      <c r="J1321" s="137">
        <v>7</v>
      </c>
      <c r="K1321" s="138" t="s">
        <v>4003</v>
      </c>
      <c r="M1321" s="140">
        <v>7</v>
      </c>
    </row>
    <row r="1322" spans="1:13" x14ac:dyDescent="0.25">
      <c r="A1322" s="96" t="str">
        <f t="shared" si="102"/>
        <v>81810 ITS</v>
      </c>
      <c r="B1322" s="141">
        <f t="shared" si="103"/>
        <v>81810</v>
      </c>
      <c r="C1322" s="141" t="str">
        <f t="shared" si="104"/>
        <v>ITS</v>
      </c>
      <c r="D1322" s="141" t="str">
        <f t="shared" si="105"/>
        <v>Шляпа</v>
      </c>
      <c r="E1322" s="142" t="str">
        <f t="shared" si="106"/>
        <v>Шляпы</v>
      </c>
      <c r="F1322" s="133" t="s">
        <v>1649</v>
      </c>
      <c r="G1322" s="134" t="s">
        <v>3221</v>
      </c>
      <c r="H1322" s="135" t="s">
        <v>434</v>
      </c>
      <c r="I1322" s="136" t="s">
        <v>3946</v>
      </c>
      <c r="J1322" s="137">
        <v>8</v>
      </c>
      <c r="K1322" s="138" t="s">
        <v>4017</v>
      </c>
      <c r="M1322" s="140">
        <v>8</v>
      </c>
    </row>
    <row r="1323" spans="1:13" x14ac:dyDescent="0.25">
      <c r="A1323" s="96" t="str">
        <f t="shared" si="102"/>
        <v>81810 ITS</v>
      </c>
      <c r="B1323" s="141">
        <f t="shared" si="103"/>
        <v>81810</v>
      </c>
      <c r="C1323" s="141" t="str">
        <f t="shared" si="104"/>
        <v>ITS</v>
      </c>
      <c r="D1323" s="141" t="str">
        <f t="shared" si="105"/>
        <v>Шляпа</v>
      </c>
      <c r="E1323" s="142" t="str">
        <f t="shared" si="106"/>
        <v>Шляпы</v>
      </c>
      <c r="F1323" s="133" t="s">
        <v>1650</v>
      </c>
      <c r="G1323" s="134" t="s">
        <v>3221</v>
      </c>
      <c r="H1323" s="135" t="s">
        <v>431</v>
      </c>
      <c r="I1323" s="136" t="s">
        <v>3946</v>
      </c>
      <c r="J1323" s="137">
        <v>5</v>
      </c>
      <c r="K1323" s="138" t="s">
        <v>3952</v>
      </c>
      <c r="M1323" s="140">
        <v>5</v>
      </c>
    </row>
    <row r="1324" spans="1:13" x14ac:dyDescent="0.25">
      <c r="A1324" s="96" t="str">
        <f t="shared" si="102"/>
        <v>81810 ITS</v>
      </c>
      <c r="B1324" s="141">
        <f t="shared" si="103"/>
        <v>81810</v>
      </c>
      <c r="C1324" s="141" t="str">
        <f t="shared" si="104"/>
        <v>ITS</v>
      </c>
      <c r="D1324" s="141" t="str">
        <f t="shared" si="105"/>
        <v>Шляпа</v>
      </c>
      <c r="E1324" s="142" t="str">
        <f t="shared" si="106"/>
        <v>Шляпы</v>
      </c>
      <c r="F1324" s="133" t="s">
        <v>4018</v>
      </c>
      <c r="G1324" s="134" t="s">
        <v>3221</v>
      </c>
      <c r="H1324" s="135" t="s">
        <v>432</v>
      </c>
      <c r="I1324" s="136" t="s">
        <v>3946</v>
      </c>
      <c r="J1324" s="137">
        <v>2</v>
      </c>
      <c r="K1324" s="138" t="s">
        <v>3954</v>
      </c>
      <c r="M1324" s="140">
        <v>2</v>
      </c>
    </row>
    <row r="1325" spans="1:13" x14ac:dyDescent="0.25">
      <c r="A1325" s="96" t="str">
        <f t="shared" si="102"/>
        <v>81810 ITS</v>
      </c>
      <c r="B1325" s="141">
        <f t="shared" si="103"/>
        <v>81810</v>
      </c>
      <c r="C1325" s="141" t="str">
        <f t="shared" si="104"/>
        <v>ITS</v>
      </c>
      <c r="D1325" s="141" t="str">
        <f t="shared" si="105"/>
        <v>Шляпа</v>
      </c>
      <c r="E1325" s="142" t="str">
        <f t="shared" si="106"/>
        <v>Шляпы</v>
      </c>
      <c r="F1325" s="133" t="s">
        <v>4019</v>
      </c>
      <c r="G1325" s="134" t="s">
        <v>4020</v>
      </c>
      <c r="H1325" s="135" t="s">
        <v>436</v>
      </c>
      <c r="I1325" s="136" t="s">
        <v>3946</v>
      </c>
      <c r="J1325" s="137">
        <v>1</v>
      </c>
      <c r="K1325" s="138" t="s">
        <v>3946</v>
      </c>
      <c r="M1325" s="140">
        <v>1</v>
      </c>
    </row>
    <row r="1326" spans="1:13" x14ac:dyDescent="0.25">
      <c r="A1326" s="96" t="str">
        <f t="shared" si="102"/>
        <v>81810 ITS</v>
      </c>
      <c r="B1326" s="141">
        <f t="shared" si="103"/>
        <v>81810</v>
      </c>
      <c r="C1326" s="141" t="str">
        <f t="shared" si="104"/>
        <v>ITS</v>
      </c>
      <c r="D1326" s="141" t="str">
        <f t="shared" si="105"/>
        <v>Шляпа</v>
      </c>
      <c r="E1326" s="142" t="str">
        <f t="shared" si="106"/>
        <v>Шляпы</v>
      </c>
      <c r="F1326" s="133" t="s">
        <v>4021</v>
      </c>
      <c r="G1326" s="134" t="s">
        <v>4020</v>
      </c>
      <c r="H1326" s="135" t="s">
        <v>433</v>
      </c>
      <c r="I1326" s="136" t="s">
        <v>3946</v>
      </c>
      <c r="J1326" s="137">
        <v>6</v>
      </c>
      <c r="K1326" s="138" t="s">
        <v>3988</v>
      </c>
      <c r="M1326" s="140">
        <v>6</v>
      </c>
    </row>
    <row r="1327" spans="1:13" x14ac:dyDescent="0.25">
      <c r="A1327" s="96" t="str">
        <f t="shared" si="102"/>
        <v>81810 ITS</v>
      </c>
      <c r="B1327" s="141">
        <f t="shared" si="103"/>
        <v>81810</v>
      </c>
      <c r="C1327" s="141" t="str">
        <f t="shared" si="104"/>
        <v>ITS</v>
      </c>
      <c r="D1327" s="141" t="str">
        <f t="shared" si="105"/>
        <v>Шляпа</v>
      </c>
      <c r="E1327" s="142" t="str">
        <f t="shared" si="106"/>
        <v>Шляпы</v>
      </c>
      <c r="F1327" s="133" t="s">
        <v>4022</v>
      </c>
      <c r="G1327" s="134" t="s">
        <v>4020</v>
      </c>
      <c r="H1327" s="135" t="s">
        <v>434</v>
      </c>
      <c r="I1327" s="136" t="s">
        <v>3946</v>
      </c>
      <c r="J1327" s="137">
        <v>9</v>
      </c>
      <c r="K1327" s="138" t="s">
        <v>3949</v>
      </c>
      <c r="M1327" s="140">
        <v>9</v>
      </c>
    </row>
    <row r="1328" spans="1:13" x14ac:dyDescent="0.25">
      <c r="A1328" s="96" t="str">
        <f t="shared" si="102"/>
        <v>81810 ITS</v>
      </c>
      <c r="B1328" s="141">
        <f t="shared" si="103"/>
        <v>81810</v>
      </c>
      <c r="C1328" s="141" t="str">
        <f t="shared" si="104"/>
        <v>ITS</v>
      </c>
      <c r="D1328" s="141" t="str">
        <f t="shared" si="105"/>
        <v>Шляпа</v>
      </c>
      <c r="E1328" s="142" t="str">
        <f t="shared" si="106"/>
        <v>Шляпы</v>
      </c>
      <c r="F1328" s="133" t="s">
        <v>4023</v>
      </c>
      <c r="G1328" s="134" t="s">
        <v>4020</v>
      </c>
      <c r="H1328" s="135" t="s">
        <v>431</v>
      </c>
      <c r="I1328" s="136" t="s">
        <v>3946</v>
      </c>
      <c r="J1328" s="137">
        <v>5</v>
      </c>
      <c r="K1328" s="138" t="s">
        <v>3952</v>
      </c>
      <c r="M1328" s="140">
        <v>5</v>
      </c>
    </row>
    <row r="1329" spans="1:13" x14ac:dyDescent="0.25">
      <c r="A1329" s="96" t="str">
        <f t="shared" si="102"/>
        <v>81810 ITS</v>
      </c>
      <c r="B1329" s="141">
        <f t="shared" si="103"/>
        <v>81810</v>
      </c>
      <c r="C1329" s="141" t="str">
        <f t="shared" si="104"/>
        <v>ITS</v>
      </c>
      <c r="D1329" s="141" t="str">
        <f t="shared" si="105"/>
        <v>Шляпа</v>
      </c>
      <c r="E1329" s="142" t="str">
        <f t="shared" si="106"/>
        <v>Шляпы</v>
      </c>
      <c r="F1329" s="133" t="s">
        <v>4024</v>
      </c>
      <c r="G1329" s="134" t="s">
        <v>4020</v>
      </c>
      <c r="H1329" s="135" t="s">
        <v>432</v>
      </c>
      <c r="I1329" s="136" t="s">
        <v>3946</v>
      </c>
      <c r="J1329" s="137">
        <v>3</v>
      </c>
      <c r="K1329" s="138" t="s">
        <v>3947</v>
      </c>
      <c r="M1329" s="140">
        <v>3</v>
      </c>
    </row>
    <row r="1330" spans="1:13" x14ac:dyDescent="0.25">
      <c r="A1330" s="96" t="str">
        <f t="shared" si="102"/>
        <v>G15 MBIA</v>
      </c>
      <c r="B1330" s="141" t="str">
        <f t="shared" si="103"/>
        <v>G15</v>
      </c>
      <c r="C1330" s="141" t="str">
        <f t="shared" si="104"/>
        <v>MBIA</v>
      </c>
      <c r="D1330" s="141" t="str">
        <f t="shared" si="105"/>
        <v>Шляпа</v>
      </c>
      <c r="E1330" s="142" t="str">
        <f t="shared" si="106"/>
        <v>Шляпы</v>
      </c>
      <c r="F1330" s="133" t="s">
        <v>1673</v>
      </c>
      <c r="G1330" s="134" t="s">
        <v>926</v>
      </c>
      <c r="H1330" s="135" t="s">
        <v>436</v>
      </c>
      <c r="I1330" s="136" t="s">
        <v>3222</v>
      </c>
      <c r="J1330" s="137">
        <v>1</v>
      </c>
      <c r="K1330" s="138" t="s">
        <v>3222</v>
      </c>
      <c r="M1330" s="140">
        <v>1</v>
      </c>
    </row>
    <row r="1331" spans="1:13" x14ac:dyDescent="0.25">
      <c r="A1331" s="96" t="str">
        <f t="shared" si="102"/>
        <v>G15 MBIA</v>
      </c>
      <c r="B1331" s="141" t="str">
        <f t="shared" si="103"/>
        <v>G15</v>
      </c>
      <c r="C1331" s="141" t="str">
        <f t="shared" si="104"/>
        <v>MBIA</v>
      </c>
      <c r="D1331" s="141" t="str">
        <f t="shared" si="105"/>
        <v>Шляпа</v>
      </c>
      <c r="E1331" s="142" t="str">
        <f t="shared" si="106"/>
        <v>Шляпы</v>
      </c>
      <c r="F1331" s="133" t="s">
        <v>3223</v>
      </c>
      <c r="G1331" s="134" t="s">
        <v>926</v>
      </c>
      <c r="H1331" s="135" t="s">
        <v>434</v>
      </c>
      <c r="I1331" s="136" t="s">
        <v>3224</v>
      </c>
      <c r="J1331" s="137">
        <v>2</v>
      </c>
      <c r="K1331" s="138" t="s">
        <v>3225</v>
      </c>
      <c r="M1331" s="140">
        <v>2</v>
      </c>
    </row>
    <row r="1332" spans="1:13" x14ac:dyDescent="0.25">
      <c r="A1332" s="96" t="str">
        <f t="shared" si="102"/>
        <v>S2201A ELAND</v>
      </c>
      <c r="B1332" s="141" t="str">
        <f t="shared" si="103"/>
        <v>S2201A</v>
      </c>
      <c r="C1332" s="141" t="str">
        <f t="shared" si="104"/>
        <v>ELAND</v>
      </c>
      <c r="D1332" s="141" t="str">
        <f t="shared" si="105"/>
        <v>Шляпа</v>
      </c>
      <c r="E1332" s="142" t="str">
        <f t="shared" si="106"/>
        <v>Шляпы</v>
      </c>
      <c r="F1332" s="133" t="s">
        <v>3226</v>
      </c>
      <c r="G1332" s="134" t="s">
        <v>3227</v>
      </c>
      <c r="H1332" s="135" t="s">
        <v>431</v>
      </c>
      <c r="I1332" s="136" t="s">
        <v>3228</v>
      </c>
      <c r="J1332" s="137">
        <v>1</v>
      </c>
      <c r="K1332" s="138" t="s">
        <v>3228</v>
      </c>
      <c r="M1332" s="140">
        <v>1</v>
      </c>
    </row>
    <row r="1333" spans="1:13" x14ac:dyDescent="0.25">
      <c r="A1333" s="96" t="str">
        <f t="shared" si="102"/>
        <v>S2202B AYVILLE</v>
      </c>
      <c r="B1333" s="141" t="str">
        <f t="shared" si="103"/>
        <v>S2202B</v>
      </c>
      <c r="C1333" s="141" t="str">
        <f t="shared" si="104"/>
        <v>AYVILLE</v>
      </c>
      <c r="D1333" s="141" t="str">
        <f t="shared" si="105"/>
        <v>Шляпа</v>
      </c>
      <c r="E1333" s="142" t="str">
        <f t="shared" si="106"/>
        <v>Шляпы</v>
      </c>
      <c r="F1333" s="133" t="s">
        <v>3229</v>
      </c>
      <c r="G1333" s="134" t="s">
        <v>3230</v>
      </c>
      <c r="H1333" s="135" t="s">
        <v>433</v>
      </c>
      <c r="I1333" s="136" t="s">
        <v>3231</v>
      </c>
      <c r="J1333" s="137">
        <v>1</v>
      </c>
      <c r="K1333" s="138" t="s">
        <v>3231</v>
      </c>
      <c r="M1333" s="140">
        <v>1</v>
      </c>
    </row>
    <row r="1334" spans="1:13" x14ac:dyDescent="0.25">
      <c r="A1334" s="96" t="str">
        <f t="shared" si="102"/>
        <v>S2203C OUD</v>
      </c>
      <c r="B1334" s="141" t="str">
        <f t="shared" si="103"/>
        <v>S2203C</v>
      </c>
      <c r="C1334" s="141" t="str">
        <f t="shared" si="104"/>
        <v>OUD</v>
      </c>
      <c r="D1334" s="141" t="str">
        <f t="shared" si="105"/>
        <v>Шляпа</v>
      </c>
      <c r="E1334" s="142" t="str">
        <f t="shared" si="106"/>
        <v>Шляпы</v>
      </c>
      <c r="F1334" s="133" t="s">
        <v>3232</v>
      </c>
      <c r="G1334" s="134" t="s">
        <v>3233</v>
      </c>
      <c r="H1334" s="135" t="s">
        <v>431</v>
      </c>
      <c r="I1334" s="136" t="s">
        <v>3234</v>
      </c>
      <c r="J1334" s="137">
        <v>1</v>
      </c>
      <c r="K1334" s="138" t="s">
        <v>3234</v>
      </c>
      <c r="M1334" s="140">
        <v>1</v>
      </c>
    </row>
    <row r="1335" spans="1:13" x14ac:dyDescent="0.25">
      <c r="A1335" s="96" t="str">
        <f t="shared" si="102"/>
        <v>S2204D IRK</v>
      </c>
      <c r="B1335" s="141" t="str">
        <f t="shared" si="103"/>
        <v>S2204D</v>
      </c>
      <c r="C1335" s="141" t="str">
        <f t="shared" si="104"/>
        <v>IRK</v>
      </c>
      <c r="D1335" s="141" t="str">
        <f t="shared" si="105"/>
        <v>Шляпа</v>
      </c>
      <c r="E1335" s="142" t="str">
        <f t="shared" si="106"/>
        <v>Шляпы</v>
      </c>
      <c r="F1335" s="133" t="s">
        <v>3235</v>
      </c>
      <c r="G1335" s="134" t="s">
        <v>3236</v>
      </c>
      <c r="H1335" s="135" t="s">
        <v>433</v>
      </c>
      <c r="I1335" s="136" t="s">
        <v>3234</v>
      </c>
      <c r="J1335" s="137">
        <v>1</v>
      </c>
      <c r="K1335" s="138" t="s">
        <v>3234</v>
      </c>
      <c r="M1335" s="140">
        <v>1</v>
      </c>
    </row>
    <row r="1336" spans="1:13" x14ac:dyDescent="0.25">
      <c r="A1336" s="96" t="str">
        <f t="shared" si="102"/>
        <v>S2205E ECO</v>
      </c>
      <c r="B1336" s="141" t="str">
        <f t="shared" si="103"/>
        <v>S2205E</v>
      </c>
      <c r="C1336" s="141" t="str">
        <f t="shared" si="104"/>
        <v>ECO</v>
      </c>
      <c r="D1336" s="141" t="str">
        <f t="shared" si="105"/>
        <v>Шляпа</v>
      </c>
      <c r="E1336" s="142" t="str">
        <f t="shared" si="106"/>
        <v>Шляпы</v>
      </c>
      <c r="F1336" s="133" t="s">
        <v>3237</v>
      </c>
      <c r="G1336" s="134" t="s">
        <v>3238</v>
      </c>
      <c r="H1336" s="135" t="s">
        <v>433</v>
      </c>
      <c r="I1336" s="136" t="s">
        <v>2940</v>
      </c>
      <c r="J1336" s="137">
        <v>1</v>
      </c>
      <c r="K1336" s="138" t="s">
        <v>2940</v>
      </c>
      <c r="M1336" s="140">
        <v>1</v>
      </c>
    </row>
    <row r="1337" spans="1:13" x14ac:dyDescent="0.25">
      <c r="A1337" s="96" t="str">
        <f t="shared" si="102"/>
        <v>S22BGA EEN</v>
      </c>
      <c r="B1337" s="141" t="str">
        <f t="shared" si="103"/>
        <v>S22BGA</v>
      </c>
      <c r="C1337" s="141" t="str">
        <f t="shared" si="104"/>
        <v>EEN</v>
      </c>
      <c r="D1337" s="141" t="str">
        <f t="shared" si="105"/>
        <v>Шляпа</v>
      </c>
      <c r="E1337" s="142" t="str">
        <f t="shared" si="106"/>
        <v>Шляпы</v>
      </c>
      <c r="F1337" s="133" t="s">
        <v>3239</v>
      </c>
      <c r="G1337" s="134" t="s">
        <v>3240</v>
      </c>
      <c r="H1337" s="135" t="s">
        <v>431</v>
      </c>
      <c r="I1337" s="136" t="s">
        <v>3241</v>
      </c>
      <c r="J1337" s="137">
        <v>1</v>
      </c>
      <c r="K1337" s="138" t="s">
        <v>3241</v>
      </c>
      <c r="M1337" s="140">
        <v>1</v>
      </c>
    </row>
    <row r="1338" spans="1:13" x14ac:dyDescent="0.25">
      <c r="A1338" s="96" t="str">
        <f t="shared" si="102"/>
        <v>S22BGB ERREN</v>
      </c>
      <c r="B1338" s="141" t="str">
        <f t="shared" si="103"/>
        <v>S22BGB</v>
      </c>
      <c r="C1338" s="141" t="str">
        <f t="shared" si="104"/>
        <v>ERREN</v>
      </c>
      <c r="D1338" s="141" t="str">
        <f t="shared" si="105"/>
        <v>Шляпа</v>
      </c>
      <c r="E1338" s="142" t="str">
        <f t="shared" si="106"/>
        <v>Шляпы</v>
      </c>
      <c r="F1338" s="133" t="s">
        <v>3242</v>
      </c>
      <c r="G1338" s="134" t="s">
        <v>3243</v>
      </c>
      <c r="H1338" s="135" t="s">
        <v>433</v>
      </c>
      <c r="I1338" s="136" t="s">
        <v>3244</v>
      </c>
      <c r="J1338" s="137">
        <v>1</v>
      </c>
      <c r="K1338" s="138" t="s">
        <v>3244</v>
      </c>
      <c r="M1338" s="140">
        <v>1</v>
      </c>
    </row>
    <row r="1339" spans="1:13" x14ac:dyDescent="0.25">
      <c r="A1339" s="96" t="str">
        <f t="shared" si="102"/>
        <v>S22BGC ELAFIELD</v>
      </c>
      <c r="B1339" s="141" t="str">
        <f t="shared" si="103"/>
        <v>S22BGC</v>
      </c>
      <c r="C1339" s="141" t="str">
        <f t="shared" si="104"/>
        <v>ELAFIELD</v>
      </c>
      <c r="D1339" s="141" t="str">
        <f t="shared" si="105"/>
        <v>Шляпа</v>
      </c>
      <c r="E1339" s="142" t="str">
        <f t="shared" si="106"/>
        <v>Шляпы</v>
      </c>
      <c r="F1339" s="133" t="s">
        <v>3245</v>
      </c>
      <c r="G1339" s="134" t="s">
        <v>3246</v>
      </c>
      <c r="H1339" s="135" t="s">
        <v>431</v>
      </c>
      <c r="I1339" s="136" t="s">
        <v>3247</v>
      </c>
      <c r="J1339" s="137">
        <v>1</v>
      </c>
      <c r="K1339" s="138" t="s">
        <v>3247</v>
      </c>
      <c r="M1339" s="140">
        <v>1</v>
      </c>
    </row>
    <row r="1340" spans="1:13" x14ac:dyDescent="0.25">
      <c r="A1340" s="96" t="str">
        <f t="shared" si="102"/>
        <v>S22RDA OTHAN</v>
      </c>
      <c r="B1340" s="141" t="str">
        <f t="shared" si="103"/>
        <v>S22RDA</v>
      </c>
      <c r="C1340" s="141" t="str">
        <f t="shared" si="104"/>
        <v>OTHAN</v>
      </c>
      <c r="D1340" s="141" t="str">
        <f t="shared" si="105"/>
        <v>Шляпа</v>
      </c>
      <c r="E1340" s="142" t="str">
        <f t="shared" si="106"/>
        <v>Шляпы</v>
      </c>
      <c r="F1340" s="133" t="s">
        <v>3248</v>
      </c>
      <c r="G1340" s="134" t="s">
        <v>3249</v>
      </c>
      <c r="H1340" s="135" t="s">
        <v>433</v>
      </c>
      <c r="I1340" s="136" t="s">
        <v>3250</v>
      </c>
      <c r="J1340" s="137">
        <v>1</v>
      </c>
      <c r="K1340" s="138" t="s">
        <v>3251</v>
      </c>
      <c r="M1340" s="140">
        <v>1</v>
      </c>
    </row>
    <row r="1341" spans="1:13" x14ac:dyDescent="0.25">
      <c r="A1341" s="96" t="str">
        <f t="shared" si="102"/>
        <v>S22RDB ONEGAL</v>
      </c>
      <c r="B1341" s="141" t="str">
        <f t="shared" si="103"/>
        <v>S22RDB</v>
      </c>
      <c r="C1341" s="141" t="str">
        <f t="shared" si="104"/>
        <v>ONEGAL</v>
      </c>
      <c r="D1341" s="141" t="str">
        <f t="shared" si="105"/>
        <v>Шляпа</v>
      </c>
      <c r="E1341" s="142" t="str">
        <f t="shared" si="106"/>
        <v>Шляпы</v>
      </c>
      <c r="F1341" s="133" t="s">
        <v>3252</v>
      </c>
      <c r="G1341" s="134" t="s">
        <v>3253</v>
      </c>
      <c r="H1341" s="135" t="s">
        <v>431</v>
      </c>
      <c r="I1341" s="136" t="s">
        <v>3254</v>
      </c>
      <c r="J1341" s="137">
        <v>1</v>
      </c>
      <c r="K1341" s="138" t="s">
        <v>3254</v>
      </c>
      <c r="M1341" s="140">
        <v>1</v>
      </c>
    </row>
    <row r="1342" spans="1:13" x14ac:dyDescent="0.25">
      <c r="A1342" s="96" t="str">
        <f t="shared" si="102"/>
        <v>S22WRA ALHART</v>
      </c>
      <c r="B1342" s="141" t="str">
        <f t="shared" si="103"/>
        <v>S22WRA</v>
      </c>
      <c r="C1342" s="141" t="str">
        <f t="shared" si="104"/>
        <v>ALHART</v>
      </c>
      <c r="D1342" s="141" t="str">
        <f t="shared" si="105"/>
        <v>Шляпа</v>
      </c>
      <c r="E1342" s="142" t="str">
        <f t="shared" si="106"/>
        <v>Шляпы</v>
      </c>
      <c r="F1342" s="133" t="s">
        <v>3255</v>
      </c>
      <c r="G1342" s="134" t="s">
        <v>3256</v>
      </c>
      <c r="H1342" s="135" t="s">
        <v>434</v>
      </c>
      <c r="I1342" s="136" t="s">
        <v>3257</v>
      </c>
      <c r="J1342" s="137">
        <v>1</v>
      </c>
      <c r="K1342" s="138" t="s">
        <v>3257</v>
      </c>
      <c r="M1342" s="140">
        <v>1</v>
      </c>
    </row>
    <row r="1343" spans="1:13" x14ac:dyDescent="0.25">
      <c r="A1343" s="96" t="str">
        <f t="shared" si="102"/>
        <v>S22WRB AYTON</v>
      </c>
      <c r="B1343" s="141" t="str">
        <f t="shared" ref="B1343:B1406" si="107">_xlfn.LET(_xlpm.START,FIND("арт. ",G1343)+5,_xlpm.END,FIND(" ",G1343,_xlpm.START),_xlpm.Result,TRIM(MID(G1343,_xlpm.START,_xlpm.END-_xlpm.START)),IFERROR(VALUE(_xlpm.Result),_xlpm.Result))</f>
        <v>S22WRB</v>
      </c>
      <c r="C1343" s="141" t="str">
        <f t="shared" ref="C1343:C1406" si="108">_xlfn.LET(_xlpm.START,FIND("арт. ",G1343)+13,_xlpm.END,FIND("(",G1343),TRIM(MID(G1343,_xlpm.START,_xlpm.END-_xlpm.START)))</f>
        <v>AYTON</v>
      </c>
      <c r="D1343" s="141" t="str">
        <f t="shared" ref="D1343:D1406" si="109">_xlfn.LET(_xlpm.START,1,_xlpm.END,FIND(MID($R$1,1,1),G1343),TRIM(MID(G1343,_xlpm.START,_xlpm.END-_xlpm.START)))</f>
        <v>Шляпа</v>
      </c>
      <c r="E1343" s="142" t="str">
        <f t="shared" ref="E1343:E1406" si="110">VLOOKUP(D1343,N:O,2,0)</f>
        <v>Шляпы</v>
      </c>
      <c r="F1343" s="133" t="s">
        <v>3258</v>
      </c>
      <c r="G1343" s="134" t="s">
        <v>3259</v>
      </c>
      <c r="H1343" s="135" t="s">
        <v>434</v>
      </c>
      <c r="I1343" s="136" t="s">
        <v>3260</v>
      </c>
      <c r="J1343" s="137">
        <v>1</v>
      </c>
      <c r="K1343" s="138" t="s">
        <v>3260</v>
      </c>
      <c r="M1343" s="140">
        <v>1</v>
      </c>
    </row>
    <row r="1344" spans="1:13" x14ac:dyDescent="0.25">
      <c r="A1344" s="96" t="str">
        <f t="shared" si="102"/>
        <v>W05LFG HISOLM</v>
      </c>
      <c r="B1344" s="141" t="str">
        <f t="shared" si="107"/>
        <v>W05LFG</v>
      </c>
      <c r="C1344" s="141" t="str">
        <f t="shared" si="108"/>
        <v>HISOLM</v>
      </c>
      <c r="D1344" s="141" t="str">
        <f t="shared" si="109"/>
        <v>Шляпа</v>
      </c>
      <c r="E1344" s="142" t="str">
        <f t="shared" si="110"/>
        <v>Шляпы</v>
      </c>
      <c r="F1344" s="133" t="s">
        <v>3261</v>
      </c>
      <c r="G1344" s="134" t="s">
        <v>3262</v>
      </c>
      <c r="H1344" s="135" t="s">
        <v>433</v>
      </c>
      <c r="I1344" s="136" t="s">
        <v>3263</v>
      </c>
      <c r="J1344" s="137">
        <v>1</v>
      </c>
      <c r="K1344" s="138" t="s">
        <v>3263</v>
      </c>
      <c r="M1344" s="140">
        <v>1</v>
      </c>
    </row>
    <row r="1345" spans="1:13" x14ac:dyDescent="0.25">
      <c r="A1345" s="96" t="str">
        <f t="shared" si="102"/>
        <v>W05LFG HISOLM</v>
      </c>
      <c r="B1345" s="141" t="str">
        <f t="shared" si="107"/>
        <v>W05LFG</v>
      </c>
      <c r="C1345" s="141" t="str">
        <f t="shared" si="108"/>
        <v>HISOLM</v>
      </c>
      <c r="D1345" s="141" t="str">
        <f t="shared" si="109"/>
        <v>Шляпа</v>
      </c>
      <c r="E1345" s="142" t="str">
        <f t="shared" si="110"/>
        <v>Шляпы</v>
      </c>
      <c r="F1345" s="133" t="s">
        <v>3264</v>
      </c>
      <c r="G1345" s="134" t="s">
        <v>3262</v>
      </c>
      <c r="H1345" s="135" t="s">
        <v>434</v>
      </c>
      <c r="I1345" s="136" t="s">
        <v>3263</v>
      </c>
      <c r="J1345" s="137">
        <v>2</v>
      </c>
      <c r="K1345" s="138" t="s">
        <v>3265</v>
      </c>
      <c r="M1345" s="140">
        <v>2</v>
      </c>
    </row>
    <row r="1346" spans="1:13" x14ac:dyDescent="0.25">
      <c r="A1346" s="96" t="str">
        <f t="shared" si="102"/>
        <v>W05LFJ IREHOLE</v>
      </c>
      <c r="B1346" s="141" t="str">
        <f t="shared" si="107"/>
        <v>W05LFJ</v>
      </c>
      <c r="C1346" s="141" t="str">
        <f t="shared" si="108"/>
        <v>IREHOLE</v>
      </c>
      <c r="D1346" s="141" t="str">
        <f t="shared" si="109"/>
        <v>Шляпа</v>
      </c>
      <c r="E1346" s="142" t="str">
        <f t="shared" si="110"/>
        <v>Шляпы</v>
      </c>
      <c r="F1346" s="133" t="s">
        <v>3266</v>
      </c>
      <c r="G1346" s="134" t="s">
        <v>3267</v>
      </c>
      <c r="H1346" s="135" t="s">
        <v>433</v>
      </c>
      <c r="I1346" s="136" t="s">
        <v>3268</v>
      </c>
      <c r="J1346" s="137">
        <v>2</v>
      </c>
      <c r="K1346" s="138" t="s">
        <v>3269</v>
      </c>
      <c r="M1346" s="140">
        <v>2</v>
      </c>
    </row>
    <row r="1347" spans="1:13" x14ac:dyDescent="0.25">
      <c r="A1347" s="96" t="str">
        <f t="shared" ref="A1347:A1410" si="111">B1347&amp;" "&amp;C1347</f>
        <v>W05LFJ IREHOLE</v>
      </c>
      <c r="B1347" s="141" t="str">
        <f t="shared" si="107"/>
        <v>W05LFJ</v>
      </c>
      <c r="C1347" s="141" t="str">
        <f t="shared" si="108"/>
        <v>IREHOLE</v>
      </c>
      <c r="D1347" s="141" t="str">
        <f t="shared" si="109"/>
        <v>Шляпа</v>
      </c>
      <c r="E1347" s="142" t="str">
        <f t="shared" si="110"/>
        <v>Шляпы</v>
      </c>
      <c r="F1347" s="133" t="s">
        <v>3270</v>
      </c>
      <c r="G1347" s="134" t="s">
        <v>3267</v>
      </c>
      <c r="H1347" s="135" t="s">
        <v>434</v>
      </c>
      <c r="I1347" s="136" t="s">
        <v>3268</v>
      </c>
      <c r="J1347" s="137">
        <v>4</v>
      </c>
      <c r="K1347" s="138" t="s">
        <v>3271</v>
      </c>
      <c r="M1347" s="140">
        <v>4</v>
      </c>
    </row>
    <row r="1348" spans="1:13" x14ac:dyDescent="0.25">
      <c r="A1348" s="96" t="str">
        <f t="shared" si="111"/>
        <v>W05LFJ IREHOLE</v>
      </c>
      <c r="B1348" s="141" t="str">
        <f t="shared" si="107"/>
        <v>W05LFJ</v>
      </c>
      <c r="C1348" s="141" t="str">
        <f t="shared" si="108"/>
        <v>IREHOLE</v>
      </c>
      <c r="D1348" s="141" t="str">
        <f t="shared" si="109"/>
        <v>Шляпа</v>
      </c>
      <c r="E1348" s="142" t="str">
        <f t="shared" si="110"/>
        <v>Шляпы</v>
      </c>
      <c r="F1348" s="133" t="s">
        <v>3272</v>
      </c>
      <c r="G1348" s="134" t="s">
        <v>3267</v>
      </c>
      <c r="H1348" s="135" t="s">
        <v>431</v>
      </c>
      <c r="I1348" s="136" t="s">
        <v>3268</v>
      </c>
      <c r="J1348" s="137">
        <v>2</v>
      </c>
      <c r="K1348" s="138" t="s">
        <v>3269</v>
      </c>
      <c r="M1348" s="140">
        <v>2</v>
      </c>
    </row>
    <row r="1349" spans="1:13" x14ac:dyDescent="0.25">
      <c r="A1349" s="96" t="str">
        <f t="shared" si="111"/>
        <v>W05LFJ IREHOLE</v>
      </c>
      <c r="B1349" s="141" t="str">
        <f t="shared" si="107"/>
        <v>W05LFJ</v>
      </c>
      <c r="C1349" s="141" t="str">
        <f t="shared" si="108"/>
        <v>IREHOLE</v>
      </c>
      <c r="D1349" s="141" t="str">
        <f t="shared" si="109"/>
        <v>Шляпа</v>
      </c>
      <c r="E1349" s="142" t="str">
        <f t="shared" si="110"/>
        <v>Шляпы</v>
      </c>
      <c r="F1349" s="133" t="s">
        <v>3274</v>
      </c>
      <c r="G1349" s="134" t="s">
        <v>3273</v>
      </c>
      <c r="H1349" s="135" t="s">
        <v>434</v>
      </c>
      <c r="I1349" s="136" t="s">
        <v>3275</v>
      </c>
      <c r="J1349" s="137">
        <v>4</v>
      </c>
      <c r="K1349" s="138" t="s">
        <v>3276</v>
      </c>
      <c r="M1349" s="140">
        <v>4</v>
      </c>
    </row>
    <row r="1350" spans="1:13" x14ac:dyDescent="0.25">
      <c r="A1350" s="96" t="str">
        <f t="shared" si="111"/>
        <v>W05LFJ IREHOLE</v>
      </c>
      <c r="B1350" s="141" t="str">
        <f t="shared" si="107"/>
        <v>W05LFJ</v>
      </c>
      <c r="C1350" s="141" t="str">
        <f t="shared" si="108"/>
        <v>IREHOLE</v>
      </c>
      <c r="D1350" s="141" t="str">
        <f t="shared" si="109"/>
        <v>Шляпа</v>
      </c>
      <c r="E1350" s="142" t="str">
        <f t="shared" si="110"/>
        <v>Шляпы</v>
      </c>
      <c r="F1350" s="133" t="s">
        <v>3277</v>
      </c>
      <c r="G1350" s="134" t="s">
        <v>3273</v>
      </c>
      <c r="H1350" s="135" t="s">
        <v>431</v>
      </c>
      <c r="I1350" s="136" t="s">
        <v>3268</v>
      </c>
      <c r="J1350" s="137">
        <v>2</v>
      </c>
      <c r="K1350" s="138" t="s">
        <v>3269</v>
      </c>
      <c r="M1350" s="140">
        <v>2</v>
      </c>
    </row>
    <row r="1351" spans="1:13" x14ac:dyDescent="0.25">
      <c r="A1351" s="96" t="str">
        <f t="shared" si="111"/>
        <v>W05LFK OE EDER</v>
      </c>
      <c r="B1351" s="141" t="str">
        <f t="shared" si="107"/>
        <v>W05LFK</v>
      </c>
      <c r="C1351" s="141" t="str">
        <f t="shared" si="108"/>
        <v>OE EDER</v>
      </c>
      <c r="D1351" s="141" t="str">
        <f t="shared" si="109"/>
        <v>Шляпа</v>
      </c>
      <c r="E1351" s="142" t="str">
        <f t="shared" si="110"/>
        <v>Шляпы</v>
      </c>
      <c r="F1351" s="133" t="s">
        <v>3278</v>
      </c>
      <c r="G1351" s="134" t="s">
        <v>3279</v>
      </c>
      <c r="H1351" s="135" t="s">
        <v>434</v>
      </c>
      <c r="I1351" s="136" t="s">
        <v>3280</v>
      </c>
      <c r="J1351" s="137">
        <v>1</v>
      </c>
      <c r="K1351" s="138" t="s">
        <v>3280</v>
      </c>
      <c r="M1351" s="140">
        <v>1</v>
      </c>
    </row>
    <row r="1352" spans="1:13" x14ac:dyDescent="0.25">
      <c r="A1352" s="96" t="str">
        <f t="shared" si="111"/>
        <v>W05LFK OE EDER</v>
      </c>
      <c r="B1352" s="141" t="str">
        <f t="shared" si="107"/>
        <v>W05LFK</v>
      </c>
      <c r="C1352" s="141" t="str">
        <f t="shared" si="108"/>
        <v>OE EDER</v>
      </c>
      <c r="D1352" s="141" t="str">
        <f t="shared" si="109"/>
        <v>Шляпа</v>
      </c>
      <c r="E1352" s="142" t="str">
        <f t="shared" si="110"/>
        <v>Шляпы</v>
      </c>
      <c r="F1352" s="133" t="s">
        <v>3283</v>
      </c>
      <c r="G1352" s="134" t="s">
        <v>3282</v>
      </c>
      <c r="H1352" s="135" t="s">
        <v>434</v>
      </c>
      <c r="I1352" s="136" t="s">
        <v>3280</v>
      </c>
      <c r="J1352" s="137">
        <v>3</v>
      </c>
      <c r="K1352" s="138" t="s">
        <v>3285</v>
      </c>
      <c r="M1352" s="140">
        <v>3</v>
      </c>
    </row>
    <row r="1353" spans="1:13" x14ac:dyDescent="0.25">
      <c r="A1353" s="96" t="str">
        <f t="shared" si="111"/>
        <v>W05LFK OE EDER</v>
      </c>
      <c r="B1353" s="141" t="str">
        <f t="shared" si="107"/>
        <v>W05LFK</v>
      </c>
      <c r="C1353" s="141" t="str">
        <f t="shared" si="108"/>
        <v>OE EDER</v>
      </c>
      <c r="D1353" s="141" t="str">
        <f t="shared" si="109"/>
        <v>Шляпа</v>
      </c>
      <c r="E1353" s="142" t="str">
        <f t="shared" si="110"/>
        <v>Шляпы</v>
      </c>
      <c r="F1353" s="133" t="s">
        <v>3284</v>
      </c>
      <c r="G1353" s="134" t="s">
        <v>3282</v>
      </c>
      <c r="H1353" s="135" t="s">
        <v>431</v>
      </c>
      <c r="I1353" s="136" t="s">
        <v>3280</v>
      </c>
      <c r="J1353" s="137">
        <v>2</v>
      </c>
      <c r="K1353" s="138" t="s">
        <v>3281</v>
      </c>
      <c r="M1353" s="140">
        <v>2</v>
      </c>
    </row>
    <row r="1354" spans="1:13" x14ac:dyDescent="0.25">
      <c r="A1354" s="96" t="str">
        <f t="shared" si="111"/>
        <v>W05LFO IDER</v>
      </c>
      <c r="B1354" s="141" t="str">
        <f t="shared" si="107"/>
        <v>W05LFO</v>
      </c>
      <c r="C1354" s="141" t="str">
        <f t="shared" si="108"/>
        <v>IDER</v>
      </c>
      <c r="D1354" s="141" t="str">
        <f t="shared" si="109"/>
        <v>Шляпа</v>
      </c>
      <c r="E1354" s="142" t="str">
        <f t="shared" si="110"/>
        <v>Шляпы</v>
      </c>
      <c r="F1354" s="133" t="s">
        <v>3286</v>
      </c>
      <c r="G1354" s="134" t="s">
        <v>3287</v>
      </c>
      <c r="H1354" s="135" t="s">
        <v>434</v>
      </c>
      <c r="I1354" s="136" t="s">
        <v>3288</v>
      </c>
      <c r="J1354" s="137">
        <v>2</v>
      </c>
      <c r="K1354" s="138" t="s">
        <v>3290</v>
      </c>
      <c r="M1354" s="140">
        <v>2</v>
      </c>
    </row>
    <row r="1355" spans="1:13" x14ac:dyDescent="0.25">
      <c r="A1355" s="96" t="str">
        <f t="shared" si="111"/>
        <v>W05LFO IDER</v>
      </c>
      <c r="B1355" s="141" t="str">
        <f t="shared" si="107"/>
        <v>W05LFO</v>
      </c>
      <c r="C1355" s="141" t="str">
        <f t="shared" si="108"/>
        <v>IDER</v>
      </c>
      <c r="D1355" s="141" t="str">
        <f t="shared" si="109"/>
        <v>Шляпа</v>
      </c>
      <c r="E1355" s="142" t="str">
        <f t="shared" si="110"/>
        <v>Шляпы</v>
      </c>
      <c r="F1355" s="133" t="s">
        <v>3289</v>
      </c>
      <c r="G1355" s="134" t="s">
        <v>3287</v>
      </c>
      <c r="H1355" s="135" t="s">
        <v>431</v>
      </c>
      <c r="I1355" s="136" t="s">
        <v>3288</v>
      </c>
      <c r="J1355" s="137">
        <v>2</v>
      </c>
      <c r="K1355" s="138" t="s">
        <v>3290</v>
      </c>
      <c r="M1355" s="140">
        <v>2</v>
      </c>
    </row>
    <row r="1356" spans="1:13" x14ac:dyDescent="0.25">
      <c r="A1356" s="96" t="str">
        <f t="shared" si="111"/>
        <v>W05LFP HREE D</v>
      </c>
      <c r="B1356" s="141" t="str">
        <f t="shared" si="107"/>
        <v>W05LFP</v>
      </c>
      <c r="C1356" s="141" t="str">
        <f t="shared" si="108"/>
        <v>HREE D</v>
      </c>
      <c r="D1356" s="141" t="str">
        <f t="shared" si="109"/>
        <v>Шляпа</v>
      </c>
      <c r="E1356" s="142" t="str">
        <f t="shared" si="110"/>
        <v>Шляпы</v>
      </c>
      <c r="F1356" s="133" t="s">
        <v>3291</v>
      </c>
      <c r="G1356" s="134" t="s">
        <v>1653</v>
      </c>
      <c r="H1356" s="135" t="s">
        <v>431</v>
      </c>
      <c r="I1356" s="136" t="s">
        <v>3288</v>
      </c>
      <c r="J1356" s="137">
        <v>1</v>
      </c>
      <c r="K1356" s="138" t="s">
        <v>4025</v>
      </c>
      <c r="M1356" s="140">
        <v>1</v>
      </c>
    </row>
    <row r="1357" spans="1:13" x14ac:dyDescent="0.25">
      <c r="A1357" s="96" t="str">
        <f t="shared" si="111"/>
        <v>W0602F TAMPEDE</v>
      </c>
      <c r="B1357" s="141" t="str">
        <f t="shared" si="107"/>
        <v>W0602F</v>
      </c>
      <c r="C1357" s="141" t="str">
        <f t="shared" si="108"/>
        <v>TAMPEDE</v>
      </c>
      <c r="D1357" s="141" t="str">
        <f t="shared" si="109"/>
        <v>Шляпа</v>
      </c>
      <c r="E1357" s="142" t="str">
        <f t="shared" si="110"/>
        <v>Шляпы</v>
      </c>
      <c r="F1357" s="133" t="s">
        <v>3294</v>
      </c>
      <c r="G1357" s="134" t="s">
        <v>3295</v>
      </c>
      <c r="H1357" s="135" t="s">
        <v>433</v>
      </c>
      <c r="I1357" s="136" t="s">
        <v>3292</v>
      </c>
      <c r="J1357" s="137">
        <v>2</v>
      </c>
      <c r="K1357" s="138" t="s">
        <v>3293</v>
      </c>
      <c r="M1357" s="140">
        <v>2</v>
      </c>
    </row>
    <row r="1358" spans="1:13" x14ac:dyDescent="0.25">
      <c r="A1358" s="96" t="str">
        <f t="shared" si="111"/>
        <v>W0602F TAMPEDE</v>
      </c>
      <c r="B1358" s="141" t="str">
        <f t="shared" si="107"/>
        <v>W0602F</v>
      </c>
      <c r="C1358" s="141" t="str">
        <f t="shared" si="108"/>
        <v>TAMPEDE</v>
      </c>
      <c r="D1358" s="141" t="str">
        <f t="shared" si="109"/>
        <v>Шляпа</v>
      </c>
      <c r="E1358" s="142" t="str">
        <f t="shared" si="110"/>
        <v>Шляпы</v>
      </c>
      <c r="F1358" s="133" t="s">
        <v>3296</v>
      </c>
      <c r="G1358" s="134" t="s">
        <v>3295</v>
      </c>
      <c r="H1358" s="135" t="s">
        <v>434</v>
      </c>
      <c r="I1358" s="136" t="s">
        <v>3292</v>
      </c>
      <c r="J1358" s="137">
        <v>2</v>
      </c>
      <c r="K1358" s="138" t="s">
        <v>3293</v>
      </c>
      <c r="M1358" s="140">
        <v>2</v>
      </c>
    </row>
    <row r="1359" spans="1:13" x14ac:dyDescent="0.25">
      <c r="A1359" s="96" t="str">
        <f t="shared" si="111"/>
        <v>W0602F TAMPEDE</v>
      </c>
      <c r="B1359" s="141" t="str">
        <f t="shared" si="107"/>
        <v>W0602F</v>
      </c>
      <c r="C1359" s="141" t="str">
        <f t="shared" si="108"/>
        <v>TAMPEDE</v>
      </c>
      <c r="D1359" s="141" t="str">
        <f t="shared" si="109"/>
        <v>Шляпа</v>
      </c>
      <c r="E1359" s="142" t="str">
        <f t="shared" si="110"/>
        <v>Шляпы</v>
      </c>
      <c r="F1359" s="133" t="s">
        <v>3297</v>
      </c>
      <c r="G1359" s="134" t="s">
        <v>3295</v>
      </c>
      <c r="H1359" s="135" t="s">
        <v>431</v>
      </c>
      <c r="I1359" s="136" t="s">
        <v>3292</v>
      </c>
      <c r="J1359" s="137">
        <v>2</v>
      </c>
      <c r="K1359" s="138" t="s">
        <v>3293</v>
      </c>
      <c r="M1359" s="140">
        <v>2</v>
      </c>
    </row>
    <row r="1360" spans="1:13" x14ac:dyDescent="0.25">
      <c r="A1360" s="96" t="str">
        <f t="shared" si="111"/>
        <v>W0604A IGHTNING 4X</v>
      </c>
      <c r="B1360" s="141" t="str">
        <f t="shared" si="107"/>
        <v>W0604A</v>
      </c>
      <c r="C1360" s="141" t="str">
        <f t="shared" si="108"/>
        <v>IGHTNING 4X</v>
      </c>
      <c r="D1360" s="141" t="str">
        <f t="shared" si="109"/>
        <v>Шляпа</v>
      </c>
      <c r="E1360" s="142" t="str">
        <f t="shared" si="110"/>
        <v>Шляпы</v>
      </c>
      <c r="F1360" s="133" t="s">
        <v>4026</v>
      </c>
      <c r="G1360" s="134" t="s">
        <v>4027</v>
      </c>
      <c r="H1360" s="135" t="s">
        <v>433</v>
      </c>
      <c r="I1360" s="136" t="s">
        <v>4028</v>
      </c>
      <c r="J1360" s="137">
        <v>1</v>
      </c>
      <c r="K1360" s="138" t="s">
        <v>4028</v>
      </c>
      <c r="M1360" s="140">
        <v>1</v>
      </c>
    </row>
    <row r="1361" spans="1:13" x14ac:dyDescent="0.25">
      <c r="A1361" s="96" t="str">
        <f t="shared" si="111"/>
        <v>W07LFZ OKER</v>
      </c>
      <c r="B1361" s="141" t="str">
        <f t="shared" si="107"/>
        <v>W07LFZ</v>
      </c>
      <c r="C1361" s="141" t="str">
        <f t="shared" si="108"/>
        <v>OKER</v>
      </c>
      <c r="D1361" s="141" t="str">
        <f t="shared" si="109"/>
        <v>Шляпа</v>
      </c>
      <c r="E1361" s="142" t="str">
        <f t="shared" si="110"/>
        <v>Шляпы</v>
      </c>
      <c r="F1361" s="133" t="s">
        <v>3300</v>
      </c>
      <c r="G1361" s="134" t="s">
        <v>3298</v>
      </c>
      <c r="H1361" s="135" t="s">
        <v>431</v>
      </c>
      <c r="I1361" s="136" t="s">
        <v>3299</v>
      </c>
      <c r="J1361" s="137">
        <v>1</v>
      </c>
      <c r="K1361" s="138" t="s">
        <v>3299</v>
      </c>
      <c r="M1361" s="140">
        <v>1</v>
      </c>
    </row>
    <row r="1362" spans="1:13" x14ac:dyDescent="0.25">
      <c r="A1362" s="96" t="str">
        <f t="shared" si="111"/>
        <v>W14LFD OCK</v>
      </c>
      <c r="B1362" s="141" t="str">
        <f t="shared" si="107"/>
        <v>W14LFD</v>
      </c>
      <c r="C1362" s="141" t="str">
        <f t="shared" si="108"/>
        <v>OCK</v>
      </c>
      <c r="D1362" s="141" t="str">
        <f t="shared" si="109"/>
        <v>Шляпа</v>
      </c>
      <c r="E1362" s="142" t="str">
        <f t="shared" si="110"/>
        <v>Шляпы</v>
      </c>
      <c r="F1362" s="133" t="s">
        <v>1699</v>
      </c>
      <c r="G1362" s="134" t="s">
        <v>1700</v>
      </c>
      <c r="H1362" s="135" t="s">
        <v>434</v>
      </c>
      <c r="I1362" s="136" t="s">
        <v>3288</v>
      </c>
      <c r="J1362" s="137">
        <v>4</v>
      </c>
      <c r="K1362" s="138" t="s">
        <v>3301</v>
      </c>
      <c r="M1362" s="140">
        <v>4</v>
      </c>
    </row>
    <row r="1363" spans="1:13" x14ac:dyDescent="0.25">
      <c r="A1363" s="96" t="str">
        <f t="shared" si="111"/>
        <v>W14LFD OCK</v>
      </c>
      <c r="B1363" s="141" t="str">
        <f t="shared" si="107"/>
        <v>W14LFD</v>
      </c>
      <c r="C1363" s="141" t="str">
        <f t="shared" si="108"/>
        <v>OCK</v>
      </c>
      <c r="D1363" s="141" t="str">
        <f t="shared" si="109"/>
        <v>Шляпа</v>
      </c>
      <c r="E1363" s="142" t="str">
        <f t="shared" si="110"/>
        <v>Шляпы</v>
      </c>
      <c r="F1363" s="133" t="s">
        <v>3302</v>
      </c>
      <c r="G1363" s="134" t="s">
        <v>1700</v>
      </c>
      <c r="H1363" s="135" t="s">
        <v>431</v>
      </c>
      <c r="I1363" s="136" t="s">
        <v>3288</v>
      </c>
      <c r="J1363" s="137">
        <v>2</v>
      </c>
      <c r="K1363" s="138" t="s">
        <v>3290</v>
      </c>
      <c r="M1363" s="140">
        <v>2</v>
      </c>
    </row>
    <row r="1364" spans="1:13" x14ac:dyDescent="0.25">
      <c r="A1364" s="96" t="str">
        <f t="shared" si="111"/>
        <v>W1503D ODERICK</v>
      </c>
      <c r="B1364" s="141" t="str">
        <f t="shared" si="107"/>
        <v>W1503D</v>
      </c>
      <c r="C1364" s="141" t="str">
        <f t="shared" si="108"/>
        <v>ODERICK</v>
      </c>
      <c r="D1364" s="141" t="str">
        <f t="shared" si="109"/>
        <v>Шляпа</v>
      </c>
      <c r="E1364" s="142" t="str">
        <f t="shared" si="110"/>
        <v>Шляпы</v>
      </c>
      <c r="F1364" s="133" t="s">
        <v>3303</v>
      </c>
      <c r="G1364" s="134" t="s">
        <v>3304</v>
      </c>
      <c r="H1364" s="135" t="s">
        <v>433</v>
      </c>
      <c r="I1364" s="136" t="s">
        <v>3305</v>
      </c>
      <c r="J1364" s="137">
        <v>2</v>
      </c>
      <c r="K1364" s="138" t="s">
        <v>3306</v>
      </c>
      <c r="M1364" s="140">
        <v>2</v>
      </c>
    </row>
    <row r="1365" spans="1:13" x14ac:dyDescent="0.25">
      <c r="A1365" s="96" t="str">
        <f t="shared" si="111"/>
        <v>W1503D ODERICK</v>
      </c>
      <c r="B1365" s="141" t="str">
        <f t="shared" si="107"/>
        <v>W1503D</v>
      </c>
      <c r="C1365" s="141" t="str">
        <f t="shared" si="108"/>
        <v>ODERICK</v>
      </c>
      <c r="D1365" s="141" t="str">
        <f t="shared" si="109"/>
        <v>Шляпа</v>
      </c>
      <c r="E1365" s="142" t="str">
        <f t="shared" si="110"/>
        <v>Шляпы</v>
      </c>
      <c r="F1365" s="133" t="s">
        <v>3307</v>
      </c>
      <c r="G1365" s="134" t="s">
        <v>3304</v>
      </c>
      <c r="H1365" s="135" t="s">
        <v>434</v>
      </c>
      <c r="I1365" s="136" t="s">
        <v>3305</v>
      </c>
      <c r="J1365" s="137">
        <v>3</v>
      </c>
      <c r="K1365" s="138" t="s">
        <v>4029</v>
      </c>
      <c r="M1365" s="140">
        <v>3</v>
      </c>
    </row>
    <row r="1366" spans="1:13" x14ac:dyDescent="0.25">
      <c r="A1366" s="96" t="str">
        <f t="shared" si="111"/>
        <v>W1503D ODERICK</v>
      </c>
      <c r="B1366" s="141" t="str">
        <f t="shared" si="107"/>
        <v>W1503D</v>
      </c>
      <c r="C1366" s="141" t="str">
        <f t="shared" si="108"/>
        <v>ODERICK</v>
      </c>
      <c r="D1366" s="141" t="str">
        <f t="shared" si="109"/>
        <v>Шляпа</v>
      </c>
      <c r="E1366" s="142" t="str">
        <f t="shared" si="110"/>
        <v>Шляпы</v>
      </c>
      <c r="F1366" s="133" t="s">
        <v>3308</v>
      </c>
      <c r="G1366" s="134" t="s">
        <v>3304</v>
      </c>
      <c r="H1366" s="135" t="s">
        <v>431</v>
      </c>
      <c r="I1366" s="136" t="s">
        <v>3305</v>
      </c>
      <c r="J1366" s="137">
        <v>2</v>
      </c>
      <c r="K1366" s="138" t="s">
        <v>3306</v>
      </c>
      <c r="M1366" s="140">
        <v>2</v>
      </c>
    </row>
    <row r="1367" spans="1:13" x14ac:dyDescent="0.25">
      <c r="A1367" s="96" t="str">
        <f t="shared" si="111"/>
        <v>W1503E LBRIDGE</v>
      </c>
      <c r="B1367" s="141" t="str">
        <f t="shared" si="107"/>
        <v>W1503E</v>
      </c>
      <c r="C1367" s="141" t="str">
        <f t="shared" si="108"/>
        <v>LBRIDGE</v>
      </c>
      <c r="D1367" s="141" t="str">
        <f t="shared" si="109"/>
        <v>Шляпа</v>
      </c>
      <c r="E1367" s="142" t="str">
        <f t="shared" si="110"/>
        <v>Шляпы</v>
      </c>
      <c r="F1367" s="133" t="s">
        <v>3309</v>
      </c>
      <c r="G1367" s="134" t="s">
        <v>3310</v>
      </c>
      <c r="H1367" s="135" t="s">
        <v>433</v>
      </c>
      <c r="I1367" s="136" t="s">
        <v>3311</v>
      </c>
      <c r="J1367" s="137">
        <v>1</v>
      </c>
      <c r="K1367" s="138" t="s">
        <v>3311</v>
      </c>
      <c r="M1367" s="140">
        <v>1</v>
      </c>
    </row>
    <row r="1368" spans="1:13" x14ac:dyDescent="0.25">
      <c r="A1368" s="96" t="str">
        <f t="shared" si="111"/>
        <v>W1503E LBRIDGE</v>
      </c>
      <c r="B1368" s="141" t="str">
        <f t="shared" si="107"/>
        <v>W1503E</v>
      </c>
      <c r="C1368" s="141" t="str">
        <f t="shared" si="108"/>
        <v>LBRIDGE</v>
      </c>
      <c r="D1368" s="141" t="str">
        <f t="shared" si="109"/>
        <v>Шляпа</v>
      </c>
      <c r="E1368" s="142" t="str">
        <f t="shared" si="110"/>
        <v>Шляпы</v>
      </c>
      <c r="F1368" s="133" t="s">
        <v>3312</v>
      </c>
      <c r="G1368" s="134" t="s">
        <v>3310</v>
      </c>
      <c r="H1368" s="135" t="s">
        <v>431</v>
      </c>
      <c r="I1368" s="136" t="s">
        <v>3311</v>
      </c>
      <c r="J1368" s="137">
        <v>1</v>
      </c>
      <c r="K1368" s="138" t="s">
        <v>3311</v>
      </c>
      <c r="M1368" s="140">
        <v>1</v>
      </c>
    </row>
    <row r="1369" spans="1:13" x14ac:dyDescent="0.25">
      <c r="A1369" s="96" t="str">
        <f t="shared" si="111"/>
        <v>W1503E LBRIDGE</v>
      </c>
      <c r="B1369" s="141" t="str">
        <f t="shared" si="107"/>
        <v>W1503E</v>
      </c>
      <c r="C1369" s="141" t="str">
        <f t="shared" si="108"/>
        <v>LBRIDGE</v>
      </c>
      <c r="D1369" s="141" t="str">
        <f t="shared" si="109"/>
        <v>Шляпа</v>
      </c>
      <c r="E1369" s="142" t="str">
        <f t="shared" si="110"/>
        <v>Шляпы</v>
      </c>
      <c r="F1369" s="133" t="s">
        <v>3313</v>
      </c>
      <c r="G1369" s="134" t="s">
        <v>3314</v>
      </c>
      <c r="H1369" s="135" t="s">
        <v>433</v>
      </c>
      <c r="I1369" s="136" t="s">
        <v>3315</v>
      </c>
      <c r="J1369" s="137">
        <v>2</v>
      </c>
      <c r="K1369" s="138" t="s">
        <v>3316</v>
      </c>
      <c r="M1369" s="140">
        <v>2</v>
      </c>
    </row>
    <row r="1370" spans="1:13" x14ac:dyDescent="0.25">
      <c r="A1370" s="96" t="str">
        <f t="shared" si="111"/>
        <v>W1503E LBRIDGE</v>
      </c>
      <c r="B1370" s="141" t="str">
        <f t="shared" si="107"/>
        <v>W1503E</v>
      </c>
      <c r="C1370" s="141" t="str">
        <f t="shared" si="108"/>
        <v>LBRIDGE</v>
      </c>
      <c r="D1370" s="141" t="str">
        <f t="shared" si="109"/>
        <v>Шляпа</v>
      </c>
      <c r="E1370" s="142" t="str">
        <f t="shared" si="110"/>
        <v>Шляпы</v>
      </c>
      <c r="F1370" s="133" t="s">
        <v>3317</v>
      </c>
      <c r="G1370" s="134" t="s">
        <v>3314</v>
      </c>
      <c r="H1370" s="135" t="s">
        <v>434</v>
      </c>
      <c r="I1370" s="136" t="s">
        <v>3311</v>
      </c>
      <c r="J1370" s="137">
        <v>4</v>
      </c>
      <c r="K1370" s="138" t="s">
        <v>3318</v>
      </c>
      <c r="M1370" s="140">
        <v>4</v>
      </c>
    </row>
    <row r="1371" spans="1:13" x14ac:dyDescent="0.25">
      <c r="A1371" s="96" t="str">
        <f t="shared" si="111"/>
        <v>W1503E LBRIDGE</v>
      </c>
      <c r="B1371" s="141" t="str">
        <f t="shared" si="107"/>
        <v>W1503E</v>
      </c>
      <c r="C1371" s="141" t="str">
        <f t="shared" si="108"/>
        <v>LBRIDGE</v>
      </c>
      <c r="D1371" s="141" t="str">
        <f t="shared" si="109"/>
        <v>Шляпа</v>
      </c>
      <c r="E1371" s="142" t="str">
        <f t="shared" si="110"/>
        <v>Шляпы</v>
      </c>
      <c r="F1371" s="133" t="s">
        <v>3319</v>
      </c>
      <c r="G1371" s="134" t="s">
        <v>3314</v>
      </c>
      <c r="H1371" s="135" t="s">
        <v>431</v>
      </c>
      <c r="I1371" s="136" t="s">
        <v>3311</v>
      </c>
      <c r="J1371" s="137">
        <v>1</v>
      </c>
      <c r="K1371" s="138" t="s">
        <v>3311</v>
      </c>
      <c r="M1371" s="140">
        <v>1</v>
      </c>
    </row>
    <row r="1372" spans="1:13" x14ac:dyDescent="0.25">
      <c r="A1372" s="96" t="str">
        <f t="shared" si="111"/>
        <v>W15LFF ALIBER</v>
      </c>
      <c r="B1372" s="141" t="str">
        <f t="shared" si="107"/>
        <v>W15LFF</v>
      </c>
      <c r="C1372" s="141" t="str">
        <f t="shared" si="108"/>
        <v>ALIBER</v>
      </c>
      <c r="D1372" s="141" t="str">
        <f t="shared" si="109"/>
        <v>Шляпа</v>
      </c>
      <c r="E1372" s="142" t="str">
        <f t="shared" si="110"/>
        <v>Шляпы</v>
      </c>
      <c r="F1372" s="133" t="s">
        <v>3322</v>
      </c>
      <c r="G1372" s="134" t="s">
        <v>3320</v>
      </c>
      <c r="H1372" s="135" t="s">
        <v>434</v>
      </c>
      <c r="I1372" s="136" t="s">
        <v>3321</v>
      </c>
      <c r="J1372" s="137">
        <v>2</v>
      </c>
      <c r="K1372" s="138" t="s">
        <v>4030</v>
      </c>
      <c r="M1372" s="140">
        <v>2</v>
      </c>
    </row>
    <row r="1373" spans="1:13" x14ac:dyDescent="0.25">
      <c r="A1373" s="96" t="str">
        <f t="shared" si="111"/>
        <v>W15LFF ALIBER</v>
      </c>
      <c r="B1373" s="141" t="str">
        <f t="shared" si="107"/>
        <v>W15LFF</v>
      </c>
      <c r="C1373" s="141" t="str">
        <f t="shared" si="108"/>
        <v>ALIBER</v>
      </c>
      <c r="D1373" s="141" t="str">
        <f t="shared" si="109"/>
        <v>Шляпа</v>
      </c>
      <c r="E1373" s="142" t="str">
        <f t="shared" si="110"/>
        <v>Шляпы</v>
      </c>
      <c r="F1373" s="133" t="s">
        <v>3323</v>
      </c>
      <c r="G1373" s="134" t="s">
        <v>3320</v>
      </c>
      <c r="H1373" s="135" t="s">
        <v>431</v>
      </c>
      <c r="I1373" s="136" t="s">
        <v>3321</v>
      </c>
      <c r="J1373" s="137">
        <v>2</v>
      </c>
      <c r="K1373" s="138" t="s">
        <v>4030</v>
      </c>
      <c r="M1373" s="140">
        <v>2</v>
      </c>
    </row>
    <row r="1374" spans="1:13" x14ac:dyDescent="0.25">
      <c r="A1374" s="96" t="str">
        <f t="shared" si="111"/>
        <v>W1602B URPHY II</v>
      </c>
      <c r="B1374" s="141" t="str">
        <f t="shared" si="107"/>
        <v>W1602B</v>
      </c>
      <c r="C1374" s="141" t="str">
        <f t="shared" si="108"/>
        <v>URPHY II</v>
      </c>
      <c r="D1374" s="141" t="str">
        <f t="shared" si="109"/>
        <v>Шляпа</v>
      </c>
      <c r="E1374" s="142" t="str">
        <f t="shared" si="110"/>
        <v>Шляпы</v>
      </c>
      <c r="F1374" s="133" t="s">
        <v>3324</v>
      </c>
      <c r="G1374" s="134" t="s">
        <v>3325</v>
      </c>
      <c r="H1374" s="135" t="s">
        <v>433</v>
      </c>
      <c r="I1374" s="136" t="s">
        <v>3326</v>
      </c>
      <c r="J1374" s="137">
        <v>2</v>
      </c>
      <c r="K1374" s="138" t="s">
        <v>3327</v>
      </c>
      <c r="M1374" s="140">
        <v>2</v>
      </c>
    </row>
    <row r="1375" spans="1:13" x14ac:dyDescent="0.25">
      <c r="A1375" s="96" t="str">
        <f t="shared" si="111"/>
        <v>W1602B URPHY II</v>
      </c>
      <c r="B1375" s="141" t="str">
        <f t="shared" si="107"/>
        <v>W1602B</v>
      </c>
      <c r="C1375" s="141" t="str">
        <f t="shared" si="108"/>
        <v>URPHY II</v>
      </c>
      <c r="D1375" s="141" t="str">
        <f t="shared" si="109"/>
        <v>Шляпа</v>
      </c>
      <c r="E1375" s="142" t="str">
        <f t="shared" si="110"/>
        <v>Шляпы</v>
      </c>
      <c r="F1375" s="133" t="s">
        <v>3328</v>
      </c>
      <c r="G1375" s="134" t="s">
        <v>3325</v>
      </c>
      <c r="H1375" s="135" t="s">
        <v>434</v>
      </c>
      <c r="I1375" s="136" t="s">
        <v>3329</v>
      </c>
      <c r="J1375" s="137">
        <v>3</v>
      </c>
      <c r="K1375" s="138" t="s">
        <v>4031</v>
      </c>
      <c r="M1375" s="140">
        <v>3</v>
      </c>
    </row>
    <row r="1376" spans="1:13" x14ac:dyDescent="0.25">
      <c r="A1376" s="96" t="str">
        <f t="shared" si="111"/>
        <v>W16LFB LEESON</v>
      </c>
      <c r="B1376" s="141" t="str">
        <f t="shared" si="107"/>
        <v>W16LFB</v>
      </c>
      <c r="C1376" s="141" t="str">
        <f t="shared" si="108"/>
        <v>LEESON</v>
      </c>
      <c r="D1376" s="141" t="str">
        <f t="shared" si="109"/>
        <v>Шляпа</v>
      </c>
      <c r="E1376" s="142" t="str">
        <f t="shared" si="110"/>
        <v>Шляпы</v>
      </c>
      <c r="F1376" s="133" t="s">
        <v>647</v>
      </c>
      <c r="G1376" s="134" t="s">
        <v>646</v>
      </c>
      <c r="H1376" s="135" t="s">
        <v>431</v>
      </c>
      <c r="I1376" s="136" t="s">
        <v>3330</v>
      </c>
      <c r="J1376" s="137">
        <v>1</v>
      </c>
      <c r="K1376" s="138" t="s">
        <v>3330</v>
      </c>
      <c r="M1376" s="140">
        <v>1</v>
      </c>
    </row>
    <row r="1377" spans="1:13" x14ac:dyDescent="0.25">
      <c r="A1377" s="96" t="str">
        <f t="shared" si="111"/>
        <v>W16RDB HEIK</v>
      </c>
      <c r="B1377" s="141" t="str">
        <f t="shared" si="107"/>
        <v>W16RDB</v>
      </c>
      <c r="C1377" s="141" t="str">
        <f t="shared" si="108"/>
        <v>HEIK</v>
      </c>
      <c r="D1377" s="141" t="str">
        <f t="shared" si="109"/>
        <v>Шляпа</v>
      </c>
      <c r="E1377" s="142" t="str">
        <f t="shared" si="110"/>
        <v>Шляпы</v>
      </c>
      <c r="F1377" s="133" t="s">
        <v>649</v>
      </c>
      <c r="G1377" s="134" t="s">
        <v>648</v>
      </c>
      <c r="H1377" s="135" t="s">
        <v>433</v>
      </c>
      <c r="I1377" s="136" t="s">
        <v>3331</v>
      </c>
      <c r="J1377" s="137">
        <v>2</v>
      </c>
      <c r="K1377" s="138" t="s">
        <v>3332</v>
      </c>
      <c r="M1377" s="140">
        <v>2</v>
      </c>
    </row>
    <row r="1378" spans="1:13" x14ac:dyDescent="0.25">
      <c r="A1378" s="96" t="str">
        <f t="shared" si="111"/>
        <v>W16RDC ALICO</v>
      </c>
      <c r="B1378" s="141" t="str">
        <f t="shared" si="107"/>
        <v>W16RDC</v>
      </c>
      <c r="C1378" s="141" t="str">
        <f t="shared" si="108"/>
        <v>ALICO</v>
      </c>
      <c r="D1378" s="141" t="str">
        <f t="shared" si="109"/>
        <v>Шляпа</v>
      </c>
      <c r="E1378" s="142" t="str">
        <f t="shared" si="110"/>
        <v>Шляпы</v>
      </c>
      <c r="F1378" s="133" t="s">
        <v>3333</v>
      </c>
      <c r="G1378" s="134" t="s">
        <v>3334</v>
      </c>
      <c r="H1378" s="135" t="s">
        <v>433</v>
      </c>
      <c r="I1378" s="136" t="s">
        <v>3335</v>
      </c>
      <c r="J1378" s="137">
        <v>1</v>
      </c>
      <c r="K1378" s="138" t="s">
        <v>3335</v>
      </c>
      <c r="M1378" s="140">
        <v>1</v>
      </c>
    </row>
    <row r="1379" spans="1:13" x14ac:dyDescent="0.25">
      <c r="A1379" s="96" t="str">
        <f t="shared" si="111"/>
        <v>W1702B RAVELLER</v>
      </c>
      <c r="B1379" s="141" t="str">
        <f t="shared" si="107"/>
        <v>W1702B</v>
      </c>
      <c r="C1379" s="141" t="str">
        <f t="shared" si="108"/>
        <v>RAVELLER</v>
      </c>
      <c r="D1379" s="141" t="str">
        <f t="shared" si="109"/>
        <v>Шляпа</v>
      </c>
      <c r="E1379" s="142" t="str">
        <f t="shared" si="110"/>
        <v>Шляпы</v>
      </c>
      <c r="F1379" s="133" t="s">
        <v>3336</v>
      </c>
      <c r="G1379" s="134" t="s">
        <v>3337</v>
      </c>
      <c r="H1379" s="135" t="s">
        <v>433</v>
      </c>
      <c r="I1379" s="136" t="s">
        <v>3338</v>
      </c>
      <c r="J1379" s="137">
        <v>2</v>
      </c>
      <c r="K1379" s="138" t="s">
        <v>3339</v>
      </c>
      <c r="M1379" s="140">
        <v>2</v>
      </c>
    </row>
    <row r="1380" spans="1:13" x14ac:dyDescent="0.25">
      <c r="A1380" s="96" t="str">
        <f t="shared" si="111"/>
        <v>W1702B RAVELLER</v>
      </c>
      <c r="B1380" s="141" t="str">
        <f t="shared" si="107"/>
        <v>W1702B</v>
      </c>
      <c r="C1380" s="141" t="str">
        <f t="shared" si="108"/>
        <v>RAVELLER</v>
      </c>
      <c r="D1380" s="141" t="str">
        <f t="shared" si="109"/>
        <v>Шляпа</v>
      </c>
      <c r="E1380" s="142" t="str">
        <f t="shared" si="110"/>
        <v>Шляпы</v>
      </c>
      <c r="F1380" s="133" t="s">
        <v>3340</v>
      </c>
      <c r="G1380" s="134" t="s">
        <v>3337</v>
      </c>
      <c r="H1380" s="135" t="s">
        <v>434</v>
      </c>
      <c r="I1380" s="136" t="s">
        <v>3338</v>
      </c>
      <c r="J1380" s="137">
        <v>3</v>
      </c>
      <c r="K1380" s="138" t="s">
        <v>4032</v>
      </c>
      <c r="M1380" s="140">
        <v>3</v>
      </c>
    </row>
    <row r="1381" spans="1:13" x14ac:dyDescent="0.25">
      <c r="A1381" s="96" t="str">
        <f t="shared" si="111"/>
        <v>W1702B RAVELLER</v>
      </c>
      <c r="B1381" s="141" t="str">
        <f t="shared" si="107"/>
        <v>W1702B</v>
      </c>
      <c r="C1381" s="141" t="str">
        <f t="shared" si="108"/>
        <v>RAVELLER</v>
      </c>
      <c r="D1381" s="141" t="str">
        <f t="shared" si="109"/>
        <v>Шляпа</v>
      </c>
      <c r="E1381" s="142" t="str">
        <f t="shared" si="110"/>
        <v>Шляпы</v>
      </c>
      <c r="F1381" s="133" t="s">
        <v>3341</v>
      </c>
      <c r="G1381" s="134" t="s">
        <v>3337</v>
      </c>
      <c r="H1381" s="135" t="s">
        <v>431</v>
      </c>
      <c r="I1381" s="136" t="s">
        <v>3338</v>
      </c>
      <c r="J1381" s="137">
        <v>2</v>
      </c>
      <c r="K1381" s="138" t="s">
        <v>3339</v>
      </c>
      <c r="M1381" s="140">
        <v>2</v>
      </c>
    </row>
    <row r="1382" spans="1:13" x14ac:dyDescent="0.25">
      <c r="A1382" s="96" t="str">
        <f t="shared" si="111"/>
        <v>W1702D IPPO</v>
      </c>
      <c r="B1382" s="141" t="str">
        <f t="shared" si="107"/>
        <v>W1702D</v>
      </c>
      <c r="C1382" s="141" t="str">
        <f t="shared" si="108"/>
        <v>IPPO</v>
      </c>
      <c r="D1382" s="141" t="str">
        <f t="shared" si="109"/>
        <v>Шляпа</v>
      </c>
      <c r="E1382" s="142" t="str">
        <f t="shared" si="110"/>
        <v>Шляпы</v>
      </c>
      <c r="F1382" s="133" t="s">
        <v>3342</v>
      </c>
      <c r="G1382" s="134" t="s">
        <v>1465</v>
      </c>
      <c r="H1382" s="135" t="s">
        <v>433</v>
      </c>
      <c r="I1382" s="136" t="s">
        <v>3343</v>
      </c>
      <c r="J1382" s="137">
        <v>2</v>
      </c>
      <c r="K1382" s="138" t="s">
        <v>3344</v>
      </c>
      <c r="M1382" s="140">
        <v>2</v>
      </c>
    </row>
    <row r="1383" spans="1:13" x14ac:dyDescent="0.25">
      <c r="A1383" s="96" t="str">
        <f t="shared" si="111"/>
        <v>W1702D IPPO</v>
      </c>
      <c r="B1383" s="141" t="str">
        <f t="shared" si="107"/>
        <v>W1702D</v>
      </c>
      <c r="C1383" s="141" t="str">
        <f t="shared" si="108"/>
        <v>IPPO</v>
      </c>
      <c r="D1383" s="141" t="str">
        <f t="shared" si="109"/>
        <v>Шляпа</v>
      </c>
      <c r="E1383" s="142" t="str">
        <f t="shared" si="110"/>
        <v>Шляпы</v>
      </c>
      <c r="F1383" s="133" t="s">
        <v>1464</v>
      </c>
      <c r="G1383" s="134" t="s">
        <v>1465</v>
      </c>
      <c r="H1383" s="135" t="s">
        <v>434</v>
      </c>
      <c r="I1383" s="136" t="s">
        <v>3345</v>
      </c>
      <c r="J1383" s="137">
        <v>2</v>
      </c>
      <c r="K1383" s="138" t="s">
        <v>4033</v>
      </c>
      <c r="M1383" s="140">
        <v>2</v>
      </c>
    </row>
    <row r="1384" spans="1:13" x14ac:dyDescent="0.25">
      <c r="A1384" s="96" t="str">
        <f t="shared" si="111"/>
        <v>W17LFC ARTEL</v>
      </c>
      <c r="B1384" s="141" t="str">
        <f t="shared" si="107"/>
        <v>W17LFC</v>
      </c>
      <c r="C1384" s="141" t="str">
        <f t="shared" si="108"/>
        <v>ARTEL</v>
      </c>
      <c r="D1384" s="141" t="str">
        <f t="shared" si="109"/>
        <v>Шляпа</v>
      </c>
      <c r="E1384" s="142" t="str">
        <f t="shared" si="110"/>
        <v>Шляпы</v>
      </c>
      <c r="F1384" s="133" t="s">
        <v>3346</v>
      </c>
      <c r="G1384" s="134" t="s">
        <v>3347</v>
      </c>
      <c r="H1384" s="135" t="s">
        <v>433</v>
      </c>
      <c r="I1384" s="136" t="s">
        <v>3348</v>
      </c>
      <c r="J1384" s="137">
        <v>1</v>
      </c>
      <c r="K1384" s="138" t="s">
        <v>3348</v>
      </c>
      <c r="M1384" s="140">
        <v>1</v>
      </c>
    </row>
    <row r="1385" spans="1:13" x14ac:dyDescent="0.25">
      <c r="A1385" s="96" t="str">
        <f t="shared" si="111"/>
        <v>W17LFC ARTEL</v>
      </c>
      <c r="B1385" s="141" t="str">
        <f t="shared" si="107"/>
        <v>W17LFC</v>
      </c>
      <c r="C1385" s="141" t="str">
        <f t="shared" si="108"/>
        <v>ARTEL</v>
      </c>
      <c r="D1385" s="141" t="str">
        <f t="shared" si="109"/>
        <v>Шляпа</v>
      </c>
      <c r="E1385" s="142" t="str">
        <f t="shared" si="110"/>
        <v>Шляпы</v>
      </c>
      <c r="F1385" s="133" t="s">
        <v>3349</v>
      </c>
      <c r="G1385" s="134" t="s">
        <v>3347</v>
      </c>
      <c r="H1385" s="135" t="s">
        <v>434</v>
      </c>
      <c r="I1385" s="136" t="s">
        <v>3348</v>
      </c>
      <c r="J1385" s="137">
        <v>1</v>
      </c>
      <c r="K1385" s="138" t="s">
        <v>3348</v>
      </c>
      <c r="M1385" s="140">
        <v>1</v>
      </c>
    </row>
    <row r="1386" spans="1:13" x14ac:dyDescent="0.25">
      <c r="A1386" s="96" t="str">
        <f t="shared" si="111"/>
        <v>W17LFC ARTEL</v>
      </c>
      <c r="B1386" s="141" t="str">
        <f t="shared" si="107"/>
        <v>W17LFC</v>
      </c>
      <c r="C1386" s="141" t="str">
        <f t="shared" si="108"/>
        <v>ARTEL</v>
      </c>
      <c r="D1386" s="141" t="str">
        <f t="shared" si="109"/>
        <v>Шляпа</v>
      </c>
      <c r="E1386" s="142" t="str">
        <f t="shared" si="110"/>
        <v>Шляпы</v>
      </c>
      <c r="F1386" s="133" t="s">
        <v>3350</v>
      </c>
      <c r="G1386" s="134" t="s">
        <v>3347</v>
      </c>
      <c r="H1386" s="135" t="s">
        <v>431</v>
      </c>
      <c r="I1386" s="136" t="s">
        <v>3348</v>
      </c>
      <c r="J1386" s="137">
        <v>1</v>
      </c>
      <c r="K1386" s="138" t="s">
        <v>3348</v>
      </c>
      <c r="M1386" s="140">
        <v>1</v>
      </c>
    </row>
    <row r="1387" spans="1:13" x14ac:dyDescent="0.25">
      <c r="A1387" s="96" t="str">
        <f t="shared" si="111"/>
        <v>W17RDD LLSWORTH</v>
      </c>
      <c r="B1387" s="141" t="str">
        <f t="shared" si="107"/>
        <v>W17RDD</v>
      </c>
      <c r="C1387" s="141" t="str">
        <f t="shared" si="108"/>
        <v>LLSWORTH</v>
      </c>
      <c r="D1387" s="141" t="str">
        <f t="shared" si="109"/>
        <v>Шляпа</v>
      </c>
      <c r="E1387" s="142" t="str">
        <f t="shared" si="110"/>
        <v>Шляпы</v>
      </c>
      <c r="F1387" s="133" t="s">
        <v>4034</v>
      </c>
      <c r="G1387" s="134" t="s">
        <v>4035</v>
      </c>
      <c r="H1387" s="135" t="s">
        <v>431</v>
      </c>
      <c r="I1387" s="136" t="s">
        <v>4036</v>
      </c>
      <c r="J1387" s="137">
        <v>1</v>
      </c>
      <c r="K1387" s="138" t="s">
        <v>4036</v>
      </c>
      <c r="M1387" s="140">
        <v>1</v>
      </c>
    </row>
    <row r="1388" spans="1:13" x14ac:dyDescent="0.25">
      <c r="A1388" s="96" t="str">
        <f t="shared" si="111"/>
        <v>W18RDA owpuncher</v>
      </c>
      <c r="B1388" s="141" t="str">
        <f t="shared" si="107"/>
        <v>W18RDA</v>
      </c>
      <c r="C1388" s="141" t="str">
        <f t="shared" si="108"/>
        <v>owpuncher</v>
      </c>
      <c r="D1388" s="141" t="str">
        <f t="shared" si="109"/>
        <v>Шляпа</v>
      </c>
      <c r="E1388" s="142" t="str">
        <f t="shared" si="110"/>
        <v>Шляпы</v>
      </c>
      <c r="F1388" s="133" t="s">
        <v>3351</v>
      </c>
      <c r="G1388" s="134" t="s">
        <v>3352</v>
      </c>
      <c r="H1388" s="135" t="s">
        <v>434</v>
      </c>
      <c r="I1388" s="136" t="s">
        <v>3353</v>
      </c>
      <c r="J1388" s="137">
        <v>1</v>
      </c>
      <c r="K1388" s="138" t="s">
        <v>3354</v>
      </c>
      <c r="M1388" s="140">
        <v>1</v>
      </c>
    </row>
    <row r="1389" spans="1:13" x14ac:dyDescent="0.25">
      <c r="A1389" s="96" t="str">
        <f t="shared" si="111"/>
        <v>W19LFA AVY</v>
      </c>
      <c r="B1389" s="141" t="str">
        <f t="shared" si="107"/>
        <v>W19LFA</v>
      </c>
      <c r="C1389" s="141" t="str">
        <f t="shared" si="108"/>
        <v>AVY</v>
      </c>
      <c r="D1389" s="141" t="str">
        <f t="shared" si="109"/>
        <v>Шляпа</v>
      </c>
      <c r="E1389" s="142" t="str">
        <f t="shared" si="110"/>
        <v>Шляпы</v>
      </c>
      <c r="F1389" s="133" t="s">
        <v>3355</v>
      </c>
      <c r="G1389" s="134" t="s">
        <v>3356</v>
      </c>
      <c r="H1389" s="135" t="s">
        <v>433</v>
      </c>
      <c r="I1389" s="136" t="s">
        <v>3357</v>
      </c>
      <c r="J1389" s="137">
        <v>2</v>
      </c>
      <c r="K1389" s="138" t="s">
        <v>3358</v>
      </c>
      <c r="M1389" s="140">
        <v>2</v>
      </c>
    </row>
    <row r="1390" spans="1:13" x14ac:dyDescent="0.25">
      <c r="A1390" s="96" t="str">
        <f t="shared" si="111"/>
        <v>W19LFA AVY</v>
      </c>
      <c r="B1390" s="141" t="str">
        <f t="shared" si="107"/>
        <v>W19LFA</v>
      </c>
      <c r="C1390" s="141" t="str">
        <f t="shared" si="108"/>
        <v>AVY</v>
      </c>
      <c r="D1390" s="141" t="str">
        <f t="shared" si="109"/>
        <v>Шляпа</v>
      </c>
      <c r="E1390" s="142" t="str">
        <f t="shared" si="110"/>
        <v>Шляпы</v>
      </c>
      <c r="F1390" s="133" t="s">
        <v>3359</v>
      </c>
      <c r="G1390" s="134" t="s">
        <v>3356</v>
      </c>
      <c r="H1390" s="135" t="s">
        <v>434</v>
      </c>
      <c r="I1390" s="136" t="s">
        <v>3357</v>
      </c>
      <c r="J1390" s="137">
        <v>3</v>
      </c>
      <c r="K1390" s="138" t="s">
        <v>4037</v>
      </c>
      <c r="M1390" s="140">
        <v>3</v>
      </c>
    </row>
    <row r="1391" spans="1:13" x14ac:dyDescent="0.25">
      <c r="A1391" s="96" t="str">
        <f t="shared" si="111"/>
        <v>W19LFA AVY</v>
      </c>
      <c r="B1391" s="141" t="str">
        <f t="shared" si="107"/>
        <v>W19LFA</v>
      </c>
      <c r="C1391" s="141" t="str">
        <f t="shared" si="108"/>
        <v>AVY</v>
      </c>
      <c r="D1391" s="141" t="str">
        <f t="shared" si="109"/>
        <v>Шляпа</v>
      </c>
      <c r="E1391" s="142" t="str">
        <f t="shared" si="110"/>
        <v>Шляпы</v>
      </c>
      <c r="F1391" s="133" t="s">
        <v>3360</v>
      </c>
      <c r="G1391" s="134" t="s">
        <v>3356</v>
      </c>
      <c r="H1391" s="135" t="s">
        <v>431</v>
      </c>
      <c r="I1391" s="136" t="s">
        <v>3357</v>
      </c>
      <c r="J1391" s="137">
        <v>2</v>
      </c>
      <c r="K1391" s="138" t="s">
        <v>3358</v>
      </c>
      <c r="M1391" s="140">
        <v>2</v>
      </c>
    </row>
    <row r="1392" spans="1:13" x14ac:dyDescent="0.25">
      <c r="A1392" s="96" t="str">
        <f t="shared" si="111"/>
        <v>W20LFA VEREST</v>
      </c>
      <c r="B1392" s="141" t="str">
        <f t="shared" si="107"/>
        <v>W20LFA</v>
      </c>
      <c r="C1392" s="141" t="str">
        <f t="shared" si="108"/>
        <v>VEREST</v>
      </c>
      <c r="D1392" s="141" t="str">
        <f t="shared" si="109"/>
        <v>Шляпа</v>
      </c>
      <c r="E1392" s="142" t="str">
        <f t="shared" si="110"/>
        <v>Шляпы</v>
      </c>
      <c r="F1392" s="133" t="s">
        <v>3361</v>
      </c>
      <c r="G1392" s="134" t="s">
        <v>3362</v>
      </c>
      <c r="H1392" s="135" t="s">
        <v>433</v>
      </c>
      <c r="I1392" s="136" t="s">
        <v>3363</v>
      </c>
      <c r="J1392" s="137">
        <v>2</v>
      </c>
      <c r="K1392" s="138" t="s">
        <v>3364</v>
      </c>
      <c r="M1392" s="140">
        <v>2</v>
      </c>
    </row>
    <row r="1393" spans="1:13" x14ac:dyDescent="0.25">
      <c r="A1393" s="96" t="str">
        <f t="shared" si="111"/>
        <v>W20LFA VEREST</v>
      </c>
      <c r="B1393" s="141" t="str">
        <f t="shared" si="107"/>
        <v>W20LFA</v>
      </c>
      <c r="C1393" s="141" t="str">
        <f t="shared" si="108"/>
        <v>VEREST</v>
      </c>
      <c r="D1393" s="141" t="str">
        <f t="shared" si="109"/>
        <v>Шляпа</v>
      </c>
      <c r="E1393" s="142" t="str">
        <f t="shared" si="110"/>
        <v>Шляпы</v>
      </c>
      <c r="F1393" s="133" t="s">
        <v>3365</v>
      </c>
      <c r="G1393" s="134" t="s">
        <v>3362</v>
      </c>
      <c r="H1393" s="135" t="s">
        <v>434</v>
      </c>
      <c r="I1393" s="136" t="s">
        <v>3363</v>
      </c>
      <c r="J1393" s="137">
        <v>4</v>
      </c>
      <c r="K1393" s="138" t="s">
        <v>3366</v>
      </c>
      <c r="M1393" s="140">
        <v>4</v>
      </c>
    </row>
    <row r="1394" spans="1:13" x14ac:dyDescent="0.25">
      <c r="A1394" s="96" t="str">
        <f t="shared" si="111"/>
        <v>W20LFA VEREST</v>
      </c>
      <c r="B1394" s="141" t="str">
        <f t="shared" si="107"/>
        <v>W20LFA</v>
      </c>
      <c r="C1394" s="141" t="str">
        <f t="shared" si="108"/>
        <v>VEREST</v>
      </c>
      <c r="D1394" s="141" t="str">
        <f t="shared" si="109"/>
        <v>Шляпа</v>
      </c>
      <c r="E1394" s="142" t="str">
        <f t="shared" si="110"/>
        <v>Шляпы</v>
      </c>
      <c r="F1394" s="133" t="s">
        <v>3367</v>
      </c>
      <c r="G1394" s="134" t="s">
        <v>3362</v>
      </c>
      <c r="H1394" s="135" t="s">
        <v>431</v>
      </c>
      <c r="I1394" s="136" t="s">
        <v>3363</v>
      </c>
      <c r="J1394" s="137">
        <v>2</v>
      </c>
      <c r="K1394" s="138" t="s">
        <v>3364</v>
      </c>
      <c r="M1394" s="140">
        <v>2</v>
      </c>
    </row>
    <row r="1395" spans="1:13" x14ac:dyDescent="0.25">
      <c r="A1395" s="96" t="str">
        <f t="shared" si="111"/>
        <v>W20LFB UTTON</v>
      </c>
      <c r="B1395" s="141" t="str">
        <f t="shared" si="107"/>
        <v>W20LFB</v>
      </c>
      <c r="C1395" s="141" t="str">
        <f t="shared" si="108"/>
        <v>UTTON</v>
      </c>
      <c r="D1395" s="141" t="str">
        <f t="shared" si="109"/>
        <v>Шляпа</v>
      </c>
      <c r="E1395" s="142" t="str">
        <f t="shared" si="110"/>
        <v>Шляпы</v>
      </c>
      <c r="F1395" s="133" t="s">
        <v>3368</v>
      </c>
      <c r="G1395" s="134" t="s">
        <v>3369</v>
      </c>
      <c r="H1395" s="135" t="s">
        <v>433</v>
      </c>
      <c r="I1395" s="136" t="s">
        <v>3370</v>
      </c>
      <c r="J1395" s="137">
        <v>2</v>
      </c>
      <c r="K1395" s="138" t="s">
        <v>3371</v>
      </c>
      <c r="M1395" s="140">
        <v>2</v>
      </c>
    </row>
    <row r="1396" spans="1:13" x14ac:dyDescent="0.25">
      <c r="A1396" s="96" t="str">
        <f t="shared" si="111"/>
        <v>W20LFB UTTON</v>
      </c>
      <c r="B1396" s="141" t="str">
        <f t="shared" si="107"/>
        <v>W20LFB</v>
      </c>
      <c r="C1396" s="141" t="str">
        <f t="shared" si="108"/>
        <v>UTTON</v>
      </c>
      <c r="D1396" s="141" t="str">
        <f t="shared" si="109"/>
        <v>Шляпа</v>
      </c>
      <c r="E1396" s="142" t="str">
        <f t="shared" si="110"/>
        <v>Шляпы</v>
      </c>
      <c r="F1396" s="133" t="s">
        <v>3372</v>
      </c>
      <c r="G1396" s="134" t="s">
        <v>3369</v>
      </c>
      <c r="H1396" s="135" t="s">
        <v>434</v>
      </c>
      <c r="I1396" s="136" t="s">
        <v>3370</v>
      </c>
      <c r="J1396" s="137">
        <v>4</v>
      </c>
      <c r="K1396" s="138" t="s">
        <v>3373</v>
      </c>
      <c r="M1396" s="140">
        <v>4</v>
      </c>
    </row>
    <row r="1397" spans="1:13" x14ac:dyDescent="0.25">
      <c r="A1397" s="96" t="str">
        <f t="shared" si="111"/>
        <v>W20LFB UTTON</v>
      </c>
      <c r="B1397" s="141" t="str">
        <f t="shared" si="107"/>
        <v>W20LFB</v>
      </c>
      <c r="C1397" s="141" t="str">
        <f t="shared" si="108"/>
        <v>UTTON</v>
      </c>
      <c r="D1397" s="141" t="str">
        <f t="shared" si="109"/>
        <v>Шляпа</v>
      </c>
      <c r="E1397" s="142" t="str">
        <f t="shared" si="110"/>
        <v>Шляпы</v>
      </c>
      <c r="F1397" s="133" t="s">
        <v>3374</v>
      </c>
      <c r="G1397" s="134" t="s">
        <v>3369</v>
      </c>
      <c r="H1397" s="135" t="s">
        <v>431</v>
      </c>
      <c r="I1397" s="136" t="s">
        <v>3370</v>
      </c>
      <c r="J1397" s="137">
        <v>2</v>
      </c>
      <c r="K1397" s="138" t="s">
        <v>3371</v>
      </c>
      <c r="M1397" s="140">
        <v>2</v>
      </c>
    </row>
    <row r="1398" spans="1:13" x14ac:dyDescent="0.25">
      <c r="A1398" s="96" t="str">
        <f t="shared" si="111"/>
        <v>W21LFB ALAWAY</v>
      </c>
      <c r="B1398" s="141" t="str">
        <f t="shared" si="107"/>
        <v>W21LFB</v>
      </c>
      <c r="C1398" s="141" t="str">
        <f t="shared" si="108"/>
        <v>ALAWAY</v>
      </c>
      <c r="D1398" s="141" t="str">
        <f t="shared" si="109"/>
        <v>Шляпа</v>
      </c>
      <c r="E1398" s="142" t="str">
        <f t="shared" si="110"/>
        <v>Шляпы</v>
      </c>
      <c r="F1398" s="133" t="s">
        <v>3375</v>
      </c>
      <c r="G1398" s="134" t="s">
        <v>3376</v>
      </c>
      <c r="H1398" s="135" t="s">
        <v>433</v>
      </c>
      <c r="I1398" s="136" t="s">
        <v>3377</v>
      </c>
      <c r="J1398" s="137">
        <v>2</v>
      </c>
      <c r="K1398" s="138" t="s">
        <v>3378</v>
      </c>
      <c r="M1398" s="140">
        <v>2</v>
      </c>
    </row>
    <row r="1399" spans="1:13" x14ac:dyDescent="0.25">
      <c r="A1399" s="96" t="str">
        <f t="shared" si="111"/>
        <v>W21LFB ALAWAY</v>
      </c>
      <c r="B1399" s="141" t="str">
        <f t="shared" si="107"/>
        <v>W21LFB</v>
      </c>
      <c r="C1399" s="141" t="str">
        <f t="shared" si="108"/>
        <v>ALAWAY</v>
      </c>
      <c r="D1399" s="141" t="str">
        <f t="shared" si="109"/>
        <v>Шляпа</v>
      </c>
      <c r="E1399" s="142" t="str">
        <f t="shared" si="110"/>
        <v>Шляпы</v>
      </c>
      <c r="F1399" s="133" t="s">
        <v>3379</v>
      </c>
      <c r="G1399" s="134" t="s">
        <v>3376</v>
      </c>
      <c r="H1399" s="135" t="s">
        <v>434</v>
      </c>
      <c r="I1399" s="136" t="s">
        <v>3380</v>
      </c>
      <c r="J1399" s="137">
        <v>4</v>
      </c>
      <c r="K1399" s="138" t="s">
        <v>3381</v>
      </c>
      <c r="M1399" s="140">
        <v>4</v>
      </c>
    </row>
    <row r="1400" spans="1:13" x14ac:dyDescent="0.25">
      <c r="A1400" s="96" t="str">
        <f t="shared" si="111"/>
        <v>W21LFB ALAWAY</v>
      </c>
      <c r="B1400" s="141" t="str">
        <f t="shared" si="107"/>
        <v>W21LFB</v>
      </c>
      <c r="C1400" s="141" t="str">
        <f t="shared" si="108"/>
        <v>ALAWAY</v>
      </c>
      <c r="D1400" s="141" t="str">
        <f t="shared" si="109"/>
        <v>Шляпа</v>
      </c>
      <c r="E1400" s="142" t="str">
        <f t="shared" si="110"/>
        <v>Шляпы</v>
      </c>
      <c r="F1400" s="133" t="s">
        <v>3382</v>
      </c>
      <c r="G1400" s="134" t="s">
        <v>3376</v>
      </c>
      <c r="H1400" s="135" t="s">
        <v>431</v>
      </c>
      <c r="I1400" s="136" t="s">
        <v>3377</v>
      </c>
      <c r="J1400" s="137">
        <v>2</v>
      </c>
      <c r="K1400" s="138" t="s">
        <v>3378</v>
      </c>
      <c r="M1400" s="140">
        <v>2</v>
      </c>
    </row>
    <row r="1401" spans="1:13" x14ac:dyDescent="0.25">
      <c r="A1401" s="96" t="str">
        <f t="shared" si="111"/>
        <v>W21LFC OLEMAN</v>
      </c>
      <c r="B1401" s="141" t="str">
        <f t="shared" si="107"/>
        <v>W21LFC</v>
      </c>
      <c r="C1401" s="141" t="str">
        <f t="shared" si="108"/>
        <v>OLEMAN</v>
      </c>
      <c r="D1401" s="141" t="str">
        <f t="shared" si="109"/>
        <v>Шляпа</v>
      </c>
      <c r="E1401" s="142" t="str">
        <f t="shared" si="110"/>
        <v>Шляпы</v>
      </c>
      <c r="F1401" s="133" t="s">
        <v>3383</v>
      </c>
      <c r="G1401" s="134" t="s">
        <v>3384</v>
      </c>
      <c r="H1401" s="135" t="s">
        <v>434</v>
      </c>
      <c r="I1401" s="136" t="s">
        <v>3385</v>
      </c>
      <c r="J1401" s="137">
        <v>1</v>
      </c>
      <c r="K1401" s="138" t="s">
        <v>3385</v>
      </c>
      <c r="M1401" s="140">
        <v>1</v>
      </c>
    </row>
    <row r="1402" spans="1:13" x14ac:dyDescent="0.25">
      <c r="A1402" s="96" t="str">
        <f t="shared" si="111"/>
        <v>W2201A USTIS</v>
      </c>
      <c r="B1402" s="141" t="str">
        <f t="shared" si="107"/>
        <v>W2201A</v>
      </c>
      <c r="C1402" s="141" t="str">
        <f t="shared" si="108"/>
        <v>USTIS</v>
      </c>
      <c r="D1402" s="141" t="str">
        <f t="shared" si="109"/>
        <v>Шляпа</v>
      </c>
      <c r="E1402" s="142" t="str">
        <f t="shared" si="110"/>
        <v>Шляпы</v>
      </c>
      <c r="F1402" s="133" t="s">
        <v>4038</v>
      </c>
      <c r="G1402" s="134" t="s">
        <v>4039</v>
      </c>
      <c r="H1402" s="135" t="s">
        <v>436</v>
      </c>
      <c r="I1402" s="136" t="s">
        <v>4040</v>
      </c>
      <c r="J1402" s="137">
        <v>1</v>
      </c>
      <c r="K1402" s="138" t="s">
        <v>4040</v>
      </c>
      <c r="M1402" s="140">
        <v>1</v>
      </c>
    </row>
    <row r="1403" spans="1:13" x14ac:dyDescent="0.25">
      <c r="A1403" s="96" t="str">
        <f t="shared" si="111"/>
        <v>W2204D LKO</v>
      </c>
      <c r="B1403" s="141" t="str">
        <f t="shared" si="107"/>
        <v>W2204D</v>
      </c>
      <c r="C1403" s="141" t="str">
        <f t="shared" si="108"/>
        <v>LKO</v>
      </c>
      <c r="D1403" s="141" t="str">
        <f t="shared" si="109"/>
        <v>Шляпа</v>
      </c>
      <c r="E1403" s="142" t="str">
        <f t="shared" si="110"/>
        <v>Шляпы</v>
      </c>
      <c r="F1403" s="133" t="s">
        <v>4041</v>
      </c>
      <c r="G1403" s="134" t="s">
        <v>4042</v>
      </c>
      <c r="H1403" s="135" t="s">
        <v>434</v>
      </c>
      <c r="I1403" s="136" t="s">
        <v>4043</v>
      </c>
      <c r="J1403" s="137">
        <v>1</v>
      </c>
      <c r="K1403" s="138" t="s">
        <v>4043</v>
      </c>
      <c r="M1403" s="140">
        <v>1</v>
      </c>
    </row>
    <row r="1404" spans="1:13" x14ac:dyDescent="0.25">
      <c r="A1404" s="96" t="str">
        <f t="shared" si="111"/>
        <v>W2205E L RENO</v>
      </c>
      <c r="B1404" s="141" t="str">
        <f t="shared" si="107"/>
        <v>W2205E</v>
      </c>
      <c r="C1404" s="141" t="str">
        <f t="shared" si="108"/>
        <v>L RENO</v>
      </c>
      <c r="D1404" s="141" t="str">
        <f t="shared" si="109"/>
        <v>Шляпа</v>
      </c>
      <c r="E1404" s="142" t="str">
        <f t="shared" si="110"/>
        <v>Шляпы</v>
      </c>
      <c r="F1404" s="133" t="s">
        <v>4044</v>
      </c>
      <c r="G1404" s="134" t="s">
        <v>4045</v>
      </c>
      <c r="H1404" s="135" t="s">
        <v>433</v>
      </c>
      <c r="I1404" s="136" t="s">
        <v>4046</v>
      </c>
      <c r="J1404" s="137">
        <v>1</v>
      </c>
      <c r="K1404" s="138" t="s">
        <v>4046</v>
      </c>
      <c r="M1404" s="140">
        <v>1</v>
      </c>
    </row>
    <row r="1405" spans="1:13" x14ac:dyDescent="0.25">
      <c r="A1405" s="96" t="str">
        <f t="shared" si="111"/>
        <v>W22EDA UMBLE</v>
      </c>
      <c r="B1405" s="141" t="str">
        <f t="shared" si="107"/>
        <v>W22EDA</v>
      </c>
      <c r="C1405" s="141" t="str">
        <f t="shared" si="108"/>
        <v>UMBLE</v>
      </c>
      <c r="D1405" s="141" t="str">
        <f t="shared" si="109"/>
        <v>Шляпа</v>
      </c>
      <c r="E1405" s="142" t="str">
        <f t="shared" si="110"/>
        <v>Шляпы</v>
      </c>
      <c r="F1405" s="133" t="s">
        <v>4047</v>
      </c>
      <c r="G1405" s="134" t="s">
        <v>4048</v>
      </c>
      <c r="H1405" s="135" t="s">
        <v>3430</v>
      </c>
      <c r="I1405" s="136" t="s">
        <v>4049</v>
      </c>
      <c r="J1405" s="137">
        <v>1</v>
      </c>
      <c r="K1405" s="138" t="s">
        <v>4049</v>
      </c>
      <c r="M1405" s="140">
        <v>1</v>
      </c>
    </row>
    <row r="1406" spans="1:13" x14ac:dyDescent="0.25">
      <c r="A1406" s="96" t="str">
        <f t="shared" si="111"/>
        <v>W22EDB OOLIHAN</v>
      </c>
      <c r="B1406" s="141" t="str">
        <f t="shared" si="107"/>
        <v>W22EDB</v>
      </c>
      <c r="C1406" s="141" t="str">
        <f t="shared" si="108"/>
        <v>OOLIHAN</v>
      </c>
      <c r="D1406" s="141" t="str">
        <f t="shared" si="109"/>
        <v>Шляпа</v>
      </c>
      <c r="E1406" s="142" t="str">
        <f t="shared" si="110"/>
        <v>Шляпы</v>
      </c>
      <c r="F1406" s="133" t="s">
        <v>4050</v>
      </c>
      <c r="G1406" s="134" t="s">
        <v>4051</v>
      </c>
      <c r="H1406" s="135" t="s">
        <v>434</v>
      </c>
      <c r="I1406" s="136" t="s">
        <v>4052</v>
      </c>
      <c r="J1406" s="137">
        <v>1</v>
      </c>
      <c r="K1406" s="138" t="s">
        <v>4052</v>
      </c>
      <c r="M1406" s="140">
        <v>1</v>
      </c>
    </row>
    <row r="1407" spans="1:13" x14ac:dyDescent="0.25">
      <c r="A1407" s="96" t="str">
        <f t="shared" si="111"/>
        <v>W22RDA DEN</v>
      </c>
      <c r="B1407" s="141" t="str">
        <f t="shared" ref="B1407:B1411" si="112">_xlfn.LET(_xlpm.START,FIND("арт. ",G1407)+5,_xlpm.END,FIND(" ",G1407,_xlpm.START),_xlpm.Result,TRIM(MID(G1407,_xlpm.START,_xlpm.END-_xlpm.START)),IFERROR(VALUE(_xlpm.Result),_xlpm.Result))</f>
        <v>W22RDA</v>
      </c>
      <c r="C1407" s="141" t="str">
        <f t="shared" ref="C1407:C1411" si="113">_xlfn.LET(_xlpm.START,FIND("арт. ",G1407)+13,_xlpm.END,FIND("(",G1407),TRIM(MID(G1407,_xlpm.START,_xlpm.END-_xlpm.START)))</f>
        <v>DEN</v>
      </c>
      <c r="D1407" s="141" t="str">
        <f t="shared" ref="D1407:D1411" si="114">_xlfn.LET(_xlpm.START,1,_xlpm.END,FIND(MID($R$1,1,1),G1407),TRIM(MID(G1407,_xlpm.START,_xlpm.END-_xlpm.START)))</f>
        <v>Шляпа</v>
      </c>
      <c r="E1407" s="142" t="str">
        <f t="shared" ref="E1407:E1411" si="115">VLOOKUP(D1407,N:O,2,0)</f>
        <v>Шляпы</v>
      </c>
      <c r="F1407" s="133" t="s">
        <v>4053</v>
      </c>
      <c r="G1407" s="134" t="s">
        <v>4054</v>
      </c>
      <c r="H1407" s="135" t="s">
        <v>3430</v>
      </c>
      <c r="I1407" s="136" t="s">
        <v>4055</v>
      </c>
      <c r="J1407" s="137">
        <v>1</v>
      </c>
      <c r="K1407" s="138" t="s">
        <v>4055</v>
      </c>
      <c r="M1407" s="140">
        <v>1</v>
      </c>
    </row>
    <row r="1408" spans="1:13" x14ac:dyDescent="0.25">
      <c r="A1408" s="96" t="str">
        <f t="shared" si="111"/>
        <v>W22RDC MBER</v>
      </c>
      <c r="B1408" s="141" t="str">
        <f t="shared" si="112"/>
        <v>W22RDC</v>
      </c>
      <c r="C1408" s="141" t="str">
        <f t="shared" si="113"/>
        <v>MBER</v>
      </c>
      <c r="D1408" s="141" t="str">
        <f t="shared" si="114"/>
        <v>Шляпа</v>
      </c>
      <c r="E1408" s="142" t="str">
        <f t="shared" si="115"/>
        <v>Шляпы</v>
      </c>
      <c r="F1408" s="133" t="s">
        <v>4056</v>
      </c>
      <c r="G1408" s="134" t="s">
        <v>4057</v>
      </c>
      <c r="H1408" s="135" t="s">
        <v>433</v>
      </c>
      <c r="I1408" s="136" t="s">
        <v>4058</v>
      </c>
      <c r="J1408" s="137">
        <v>1</v>
      </c>
      <c r="K1408" s="138" t="s">
        <v>4058</v>
      </c>
      <c r="M1408" s="140">
        <v>1</v>
      </c>
    </row>
    <row r="1409" spans="1:13" x14ac:dyDescent="0.25">
      <c r="A1409" s="96" t="str">
        <f t="shared" si="111"/>
        <v>WR0602H NAVARRO</v>
      </c>
      <c r="B1409" s="141" t="str">
        <f t="shared" si="112"/>
        <v>WR0602H</v>
      </c>
      <c r="C1409" s="141" t="str">
        <f t="shared" si="113"/>
        <v>NAVARRO</v>
      </c>
      <c r="D1409" s="141" t="str">
        <f t="shared" si="114"/>
        <v>Шляпа</v>
      </c>
      <c r="E1409" s="142" t="str">
        <f t="shared" si="115"/>
        <v>Шляпы</v>
      </c>
      <c r="F1409" s="133" t="s">
        <v>3386</v>
      </c>
      <c r="G1409" s="134" t="s">
        <v>3387</v>
      </c>
      <c r="H1409" s="135" t="s">
        <v>434</v>
      </c>
      <c r="I1409" s="136" t="s">
        <v>3388</v>
      </c>
      <c r="J1409" s="137">
        <v>1</v>
      </c>
      <c r="K1409" s="138" t="s">
        <v>3388</v>
      </c>
      <c r="M1409" s="140">
        <v>1</v>
      </c>
    </row>
    <row r="1410" spans="1:13" x14ac:dyDescent="0.25">
      <c r="A1410" s="96" t="str">
        <f t="shared" si="111"/>
        <v>WR0602H NAVARRO</v>
      </c>
      <c r="B1410" s="141" t="str">
        <f t="shared" si="112"/>
        <v>WR0602H</v>
      </c>
      <c r="C1410" s="141" t="str">
        <f t="shared" si="113"/>
        <v>NAVARRO</v>
      </c>
      <c r="D1410" s="141" t="str">
        <f t="shared" si="114"/>
        <v>Шляпа</v>
      </c>
      <c r="E1410" s="142" t="str">
        <f t="shared" si="115"/>
        <v>Шляпы</v>
      </c>
      <c r="F1410" s="133" t="s">
        <v>3389</v>
      </c>
      <c r="G1410" s="134" t="s">
        <v>3387</v>
      </c>
      <c r="H1410" s="135" t="s">
        <v>431</v>
      </c>
      <c r="I1410" s="136" t="s">
        <v>3388</v>
      </c>
      <c r="J1410" s="137">
        <v>1</v>
      </c>
      <c r="K1410" s="138" t="s">
        <v>3388</v>
      </c>
      <c r="M1410" s="140">
        <v>1</v>
      </c>
    </row>
    <row r="1411" spans="1:13" x14ac:dyDescent="0.25">
      <c r="A1411" s="96" t="e">
        <f t="shared" ref="A1411" si="116">B1411&amp;" "&amp;C1411</f>
        <v>#VALUE!</v>
      </c>
      <c r="B1411" s="141" t="str">
        <f t="shared" si="112"/>
        <v>BRUSH</v>
      </c>
      <c r="C1411" s="141" t="e">
        <f t="shared" si="113"/>
        <v>#VALUE!</v>
      </c>
      <c r="D1411" s="141" t="str">
        <f t="shared" si="114"/>
        <v>Щетка</v>
      </c>
      <c r="E1411" s="142" t="e">
        <f t="shared" si="115"/>
        <v>#N/A</v>
      </c>
      <c r="F1411" s="133" t="s">
        <v>3390</v>
      </c>
      <c r="G1411" s="134" t="s">
        <v>3391</v>
      </c>
      <c r="H1411" s="135" t="s">
        <v>478</v>
      </c>
      <c r="I1411" s="136">
        <v>50.97</v>
      </c>
      <c r="J1411" s="137">
        <v>39</v>
      </c>
      <c r="K1411" s="138" t="s">
        <v>4059</v>
      </c>
      <c r="M1411" s="140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Y213"/>
  <sheetViews>
    <sheetView workbookViewId="0">
      <pane ySplit="2" topLeftCell="A39" activePane="bottomLeft" state="frozen"/>
      <selection pane="bottomLeft" activeCell="A124" sqref="A124"/>
    </sheetView>
  </sheetViews>
  <sheetFormatPr defaultRowHeight="15" x14ac:dyDescent="0.25"/>
  <cols>
    <col min="1" max="1" width="8.85546875" bestFit="1" customWidth="1"/>
    <col min="2" max="2" width="13.7109375" customWidth="1"/>
    <col min="3" max="3" width="12.140625" style="63" bestFit="1" customWidth="1"/>
    <col min="4" max="4" width="12.140625" style="89" customWidth="1"/>
    <col min="5" max="6" width="12.140625" style="42" customWidth="1"/>
    <col min="7" max="7" width="1.7109375" style="42" customWidth="1"/>
    <col min="8" max="8" width="8.85546875" bestFit="1" customWidth="1"/>
    <col min="10" max="10" width="12.140625" style="63" bestFit="1" customWidth="1"/>
    <col min="11" max="11" width="12.140625" style="89" customWidth="1"/>
    <col min="12" max="13" width="12.140625" style="42" customWidth="1"/>
    <col min="14" max="14" width="1.7109375" style="42" customWidth="1"/>
    <col min="15" max="15" width="8.85546875" bestFit="1" customWidth="1"/>
    <col min="17" max="17" width="12.140625" style="63" bestFit="1" customWidth="1"/>
    <col min="18" max="18" width="12.140625" style="89" customWidth="1"/>
    <col min="19" max="20" width="12.140625" style="42" customWidth="1"/>
    <col min="21" max="21" width="1.7109375" style="42" customWidth="1"/>
    <col min="22" max="22" width="8.85546875" bestFit="1" customWidth="1"/>
    <col min="24" max="24" width="12.140625" style="63" bestFit="1" customWidth="1"/>
    <col min="25" max="25" width="12.140625" style="89" customWidth="1"/>
    <col min="26" max="27" width="12.140625" style="42" customWidth="1"/>
    <col min="28" max="28" width="1.7109375" style="42" customWidth="1"/>
    <col min="29" max="29" width="8.85546875" bestFit="1" customWidth="1"/>
    <col min="31" max="31" width="12.140625" style="63" bestFit="1" customWidth="1"/>
    <col min="32" max="33" width="12.140625" style="42" customWidth="1"/>
    <col min="34" max="34" width="1.7109375" style="42" customWidth="1"/>
    <col min="35" max="35" width="8.85546875" bestFit="1" customWidth="1"/>
    <col min="37" max="37" width="12.140625" style="63" bestFit="1" customWidth="1"/>
    <col min="38" max="39" width="12.140625" style="42" customWidth="1"/>
    <col min="40" max="40" width="1.7109375" style="42" customWidth="1"/>
    <col min="41" max="41" width="9.5703125" style="31" customWidth="1"/>
    <col min="42" max="42" width="17.7109375" style="31" customWidth="1"/>
    <col min="43" max="43" width="15.5703125" style="42" customWidth="1"/>
    <col min="44" max="44" width="16" style="43" customWidth="1"/>
    <col min="45" max="46" width="8.85546875" style="31" customWidth="1"/>
    <col min="49" max="49" width="9.140625" style="45" customWidth="1"/>
  </cols>
  <sheetData>
    <row r="1" spans="1:51" ht="26.25" x14ac:dyDescent="0.4">
      <c r="A1" s="55" t="s">
        <v>1483</v>
      </c>
      <c r="C1" s="58"/>
      <c r="D1" s="88"/>
      <c r="E1" s="32"/>
      <c r="F1" s="32"/>
      <c r="G1" s="32"/>
      <c r="H1" s="55" t="s">
        <v>1040</v>
      </c>
      <c r="J1" s="58"/>
      <c r="K1" s="88"/>
      <c r="L1" s="32"/>
      <c r="M1" s="32"/>
      <c r="N1" s="32"/>
      <c r="O1" s="55" t="s">
        <v>821</v>
      </c>
      <c r="Q1" s="58"/>
      <c r="R1" s="88"/>
      <c r="S1" s="32"/>
      <c r="T1" s="32"/>
      <c r="U1" s="32"/>
      <c r="V1" s="55" t="s">
        <v>651</v>
      </c>
      <c r="X1" s="58"/>
      <c r="Y1" s="88"/>
      <c r="Z1" s="32"/>
      <c r="AA1" s="32"/>
      <c r="AB1" s="32"/>
      <c r="AC1" s="55" t="s">
        <v>319</v>
      </c>
      <c r="AE1" s="58"/>
      <c r="AF1" s="32"/>
      <c r="AG1" s="32"/>
      <c r="AH1" s="32"/>
      <c r="AI1" s="55" t="s">
        <v>241</v>
      </c>
      <c r="AK1" s="58"/>
      <c r="AL1" s="32"/>
      <c r="AM1" s="32"/>
      <c r="AN1" s="32"/>
      <c r="AO1" s="30" t="s">
        <v>31</v>
      </c>
      <c r="AQ1" s="32"/>
      <c r="AR1" s="33"/>
      <c r="AS1" s="30"/>
      <c r="AT1" s="30"/>
    </row>
    <row r="2" spans="1:51" ht="45" x14ac:dyDescent="0.25">
      <c r="A2" s="34" t="s">
        <v>320</v>
      </c>
      <c r="B2" s="34" t="s">
        <v>321</v>
      </c>
      <c r="C2" s="59" t="s">
        <v>322</v>
      </c>
      <c r="E2" s="36"/>
      <c r="F2" s="36"/>
      <c r="G2" s="36"/>
      <c r="H2" s="34" t="s">
        <v>320</v>
      </c>
      <c r="I2" s="34" t="s">
        <v>321</v>
      </c>
      <c r="J2" s="59" t="s">
        <v>322</v>
      </c>
      <c r="L2" s="36"/>
      <c r="M2" s="36"/>
      <c r="N2" s="36"/>
      <c r="O2" s="34" t="s">
        <v>320</v>
      </c>
      <c r="P2" s="34" t="s">
        <v>321</v>
      </c>
      <c r="Q2" s="59" t="s">
        <v>322</v>
      </c>
      <c r="S2" s="36"/>
      <c r="T2" s="36"/>
      <c r="U2" s="36"/>
      <c r="V2" s="34" t="s">
        <v>320</v>
      </c>
      <c r="W2" s="34" t="s">
        <v>321</v>
      </c>
      <c r="X2" s="59" t="s">
        <v>322</v>
      </c>
      <c r="Z2" s="36"/>
      <c r="AA2" s="36"/>
      <c r="AB2" s="36"/>
      <c r="AC2" s="34" t="s">
        <v>320</v>
      </c>
      <c r="AD2" s="34" t="s">
        <v>321</v>
      </c>
      <c r="AE2" s="59" t="s">
        <v>322</v>
      </c>
      <c r="AF2" s="36"/>
      <c r="AG2" s="36"/>
      <c r="AH2" s="36"/>
      <c r="AI2" s="34" t="s">
        <v>32</v>
      </c>
      <c r="AJ2" s="34" t="s">
        <v>33</v>
      </c>
      <c r="AK2" s="59" t="s">
        <v>157</v>
      </c>
      <c r="AL2" s="36"/>
      <c r="AM2" s="36"/>
      <c r="AN2" s="36"/>
      <c r="AO2" s="34" t="s">
        <v>32</v>
      </c>
      <c r="AP2" s="34" t="s">
        <v>33</v>
      </c>
      <c r="AQ2" s="35" t="s">
        <v>34</v>
      </c>
      <c r="AR2" s="36" t="s">
        <v>35</v>
      </c>
      <c r="AS2" s="34"/>
      <c r="AT2" s="34"/>
      <c r="AW2" s="52" t="s">
        <v>156</v>
      </c>
      <c r="AX2" s="36" t="s">
        <v>157</v>
      </c>
    </row>
    <row r="3" spans="1:51" x14ac:dyDescent="0.25">
      <c r="A3" t="s">
        <v>686</v>
      </c>
      <c r="B3" t="s">
        <v>60</v>
      </c>
      <c r="C3" s="63">
        <v>17.55</v>
      </c>
      <c r="D3" s="90">
        <v>73</v>
      </c>
      <c r="E3" s="57">
        <f t="shared" ref="E3:E34" si="0">SUMIF(H:H,A3,J:J)</f>
        <v>17.5</v>
      </c>
      <c r="F3" s="56">
        <f t="shared" ref="F3:F65" si="1">IF(E3=0,0,C3-E3)</f>
        <v>5.0000000000000711E-2</v>
      </c>
      <c r="G3" s="87"/>
      <c r="H3" t="s">
        <v>822</v>
      </c>
      <c r="I3" t="s">
        <v>823</v>
      </c>
      <c r="J3" s="63">
        <v>41.35</v>
      </c>
      <c r="K3" s="90">
        <v>159</v>
      </c>
      <c r="L3" s="57">
        <f>SUMIF(O:O,H3,Q:Q)</f>
        <v>38.75</v>
      </c>
      <c r="M3" s="56">
        <f t="shared" ref="M3:M66" si="2">IF(L3=0,0,J3-L3)</f>
        <v>2.6000000000000014</v>
      </c>
      <c r="N3" s="87"/>
      <c r="O3" t="s">
        <v>822</v>
      </c>
      <c r="P3" t="s">
        <v>823</v>
      </c>
      <c r="Q3" s="63">
        <v>38.75</v>
      </c>
      <c r="R3" s="90">
        <v>149</v>
      </c>
      <c r="S3" s="57">
        <f>SUMIF(V:V,O3,X:X)</f>
        <v>0</v>
      </c>
      <c r="T3" s="56">
        <f t="shared" ref="T3:T66" si="3">IF(S3=0,0,Q3-S3)</f>
        <v>0</v>
      </c>
      <c r="U3" s="87"/>
      <c r="V3" t="s">
        <v>652</v>
      </c>
      <c r="W3" t="s">
        <v>653</v>
      </c>
      <c r="X3" s="63">
        <v>41.3</v>
      </c>
      <c r="Y3" s="90">
        <v>165</v>
      </c>
      <c r="Z3" s="57">
        <f t="shared" ref="Z3:Z34" si="4">SUMIF(AC:AC,V3,AE:AE)</f>
        <v>0</v>
      </c>
      <c r="AA3" s="56">
        <f t="shared" ref="AA3:AA34" si="5">IF(Z3=0,0,X3-Z3)</f>
        <v>0</v>
      </c>
      <c r="AB3" s="87"/>
      <c r="AC3" t="s">
        <v>163</v>
      </c>
      <c r="AD3" t="s">
        <v>164</v>
      </c>
      <c r="AE3" s="60">
        <v>39</v>
      </c>
      <c r="AF3" s="57">
        <f t="shared" ref="AF3:AF34" si="6">SUMIF(AI:AI,AC3,AK:AK)</f>
        <v>33.75</v>
      </c>
      <c r="AG3" s="56">
        <f t="shared" ref="AG3:AG34" si="7">IF(AF3=0,0,AE3-AF3)</f>
        <v>5.25</v>
      </c>
      <c r="AH3" s="87"/>
      <c r="AI3">
        <v>1362</v>
      </c>
      <c r="AJ3" t="s">
        <v>60</v>
      </c>
      <c r="AK3" s="60">
        <v>16.8</v>
      </c>
      <c r="AL3" s="57">
        <f t="shared" ref="AL3:AL34" si="8">SUMIF(AO:AO,AI3,AQ:AQ)</f>
        <v>16</v>
      </c>
      <c r="AM3" s="56">
        <f t="shared" ref="AM3:AM34" si="9">IF(AL3=0,0,AK3-AL3)</f>
        <v>0.80000000000000071</v>
      </c>
      <c r="AN3" s="87"/>
      <c r="AO3" s="37">
        <v>25133</v>
      </c>
      <c r="AP3" s="37" t="s">
        <v>36</v>
      </c>
      <c r="AQ3" s="38">
        <v>24</v>
      </c>
      <c r="AR3" s="39">
        <f t="shared" ref="AR3:AR66" si="10">SUM(AQ3*1.25)</f>
        <v>30</v>
      </c>
      <c r="AS3" s="37">
        <f>AR3/AQ3</f>
        <v>1.25</v>
      </c>
      <c r="AT3" s="37"/>
      <c r="AU3">
        <v>25133</v>
      </c>
      <c r="AV3" t="s">
        <v>36</v>
      </c>
      <c r="AW3" s="51">
        <v>28.6</v>
      </c>
      <c r="AX3" s="39">
        <f>AQ3*1.09</f>
        <v>26.160000000000004</v>
      </c>
      <c r="AY3" s="53">
        <f>AW3-AX3</f>
        <v>2.4399999999999977</v>
      </c>
    </row>
    <row r="4" spans="1:51" x14ac:dyDescent="0.25">
      <c r="A4" t="s">
        <v>710</v>
      </c>
      <c r="B4" t="s">
        <v>85</v>
      </c>
      <c r="C4" s="63">
        <v>13.85</v>
      </c>
      <c r="D4" s="90">
        <v>50</v>
      </c>
      <c r="E4" s="57">
        <f t="shared" si="0"/>
        <v>13.85</v>
      </c>
      <c r="F4" s="56">
        <f t="shared" si="1"/>
        <v>0</v>
      </c>
      <c r="G4" s="87"/>
      <c r="H4" t="s">
        <v>163</v>
      </c>
      <c r="I4" t="s">
        <v>164</v>
      </c>
      <c r="J4" s="63">
        <v>48.2</v>
      </c>
      <c r="K4" s="90">
        <v>195</v>
      </c>
      <c r="L4" s="57">
        <f t="shared" ref="L4:L67" si="11">SUMIF(O:O,H4,Q:Q)</f>
        <v>45.5</v>
      </c>
      <c r="M4" s="56">
        <f t="shared" si="2"/>
        <v>2.7000000000000028</v>
      </c>
      <c r="N4" s="87"/>
      <c r="O4" t="s">
        <v>163</v>
      </c>
      <c r="P4" t="s">
        <v>164</v>
      </c>
      <c r="Q4" s="63">
        <v>45.5</v>
      </c>
      <c r="R4" s="90">
        <v>185</v>
      </c>
      <c r="S4" s="57">
        <f t="shared" ref="S4:S66" si="12">SUMIF(V:V,O4,X:X)</f>
        <v>41.3</v>
      </c>
      <c r="T4" s="56">
        <f t="shared" si="3"/>
        <v>4.2000000000000028</v>
      </c>
      <c r="U4" s="87"/>
      <c r="V4" t="s">
        <v>163</v>
      </c>
      <c r="W4" t="s">
        <v>164</v>
      </c>
      <c r="X4" s="63">
        <v>41.3</v>
      </c>
      <c r="Y4" s="90">
        <v>165</v>
      </c>
      <c r="Z4" s="57">
        <f t="shared" si="4"/>
        <v>39</v>
      </c>
      <c r="AA4" s="56">
        <f t="shared" si="5"/>
        <v>2.2999999999999972</v>
      </c>
      <c r="AB4" s="87"/>
      <c r="AC4">
        <v>6134</v>
      </c>
      <c r="AD4" t="s">
        <v>37</v>
      </c>
      <c r="AE4" s="60">
        <v>72.75</v>
      </c>
      <c r="AF4" s="57">
        <f t="shared" si="6"/>
        <v>72.75</v>
      </c>
      <c r="AG4" s="56">
        <f t="shared" si="7"/>
        <v>0</v>
      </c>
      <c r="AH4" s="87"/>
      <c r="AI4">
        <v>1365</v>
      </c>
      <c r="AJ4" t="s">
        <v>85</v>
      </c>
      <c r="AK4" s="60">
        <v>12.15</v>
      </c>
      <c r="AL4" s="57">
        <f t="shared" si="8"/>
        <v>11.5</v>
      </c>
      <c r="AM4" s="56">
        <f t="shared" si="9"/>
        <v>0.65000000000000036</v>
      </c>
      <c r="AN4" s="87"/>
      <c r="AO4" s="40">
        <v>6134</v>
      </c>
      <c r="AP4" s="37" t="s">
        <v>37</v>
      </c>
      <c r="AQ4" s="38">
        <v>72.75</v>
      </c>
      <c r="AR4" s="39">
        <f t="shared" si="10"/>
        <v>90.9375</v>
      </c>
      <c r="AS4" s="37">
        <f t="shared" ref="AS4:AS67" si="13">AR4/AQ4</f>
        <v>1.25</v>
      </c>
      <c r="AT4" s="37"/>
      <c r="AU4">
        <v>6134</v>
      </c>
      <c r="AV4" t="s">
        <v>37</v>
      </c>
      <c r="AW4" s="51">
        <v>87.34</v>
      </c>
      <c r="AX4" s="39">
        <f t="shared" ref="AX4:AX67" si="14">AQ4*1.14</f>
        <v>82.934999999999988</v>
      </c>
      <c r="AY4" s="53">
        <f t="shared" ref="AY4:AY67" si="15">AW4-AX4</f>
        <v>4.4050000000000153</v>
      </c>
    </row>
    <row r="5" spans="1:51" x14ac:dyDescent="0.25">
      <c r="A5" t="s">
        <v>719</v>
      </c>
      <c r="B5" t="s">
        <v>98</v>
      </c>
      <c r="C5" s="63">
        <v>37.770000000000003</v>
      </c>
      <c r="D5" s="90">
        <v>135</v>
      </c>
      <c r="E5" s="57">
        <f t="shared" si="0"/>
        <v>34.25</v>
      </c>
      <c r="F5" s="56">
        <f t="shared" si="1"/>
        <v>3.5200000000000031</v>
      </c>
      <c r="G5" s="87"/>
      <c r="H5" t="s">
        <v>165</v>
      </c>
      <c r="I5" t="s">
        <v>166</v>
      </c>
      <c r="J5" s="63">
        <v>33.1</v>
      </c>
      <c r="K5" s="90">
        <v>125</v>
      </c>
      <c r="L5" s="57">
        <f t="shared" si="11"/>
        <v>31.35</v>
      </c>
      <c r="M5" s="56">
        <f t="shared" si="2"/>
        <v>1.75</v>
      </c>
      <c r="N5" s="87"/>
      <c r="O5" t="s">
        <v>165</v>
      </c>
      <c r="P5" t="s">
        <v>166</v>
      </c>
      <c r="Q5" s="63">
        <v>31.35</v>
      </c>
      <c r="R5" s="90">
        <v>119</v>
      </c>
      <c r="S5" s="57">
        <f t="shared" si="12"/>
        <v>28.75</v>
      </c>
      <c r="T5" s="56">
        <f t="shared" si="3"/>
        <v>2.6000000000000014</v>
      </c>
      <c r="U5" s="87"/>
      <c r="V5" t="s">
        <v>654</v>
      </c>
      <c r="W5" t="s">
        <v>655</v>
      </c>
      <c r="X5" s="63">
        <v>14.75</v>
      </c>
      <c r="Y5" s="90">
        <v>57</v>
      </c>
      <c r="Z5" s="57">
        <f t="shared" si="4"/>
        <v>0</v>
      </c>
      <c r="AA5" s="56">
        <f t="shared" si="5"/>
        <v>0</v>
      </c>
      <c r="AB5" s="87"/>
      <c r="AC5">
        <v>6129</v>
      </c>
      <c r="AD5" t="s">
        <v>38</v>
      </c>
      <c r="AE5" s="60">
        <v>80</v>
      </c>
      <c r="AF5" s="57">
        <f t="shared" si="6"/>
        <v>80</v>
      </c>
      <c r="AG5" s="56">
        <f t="shared" si="7"/>
        <v>0</v>
      </c>
      <c r="AH5" s="87"/>
      <c r="AI5">
        <v>1369</v>
      </c>
      <c r="AJ5" t="s">
        <v>98</v>
      </c>
      <c r="AK5" s="60">
        <v>27</v>
      </c>
      <c r="AL5" s="57">
        <f t="shared" si="8"/>
        <v>26.5</v>
      </c>
      <c r="AM5" s="56">
        <f t="shared" si="9"/>
        <v>0.5</v>
      </c>
      <c r="AN5" s="87"/>
      <c r="AO5" s="40">
        <v>6129</v>
      </c>
      <c r="AP5" s="37" t="s">
        <v>38</v>
      </c>
      <c r="AQ5" s="38">
        <v>72.75</v>
      </c>
      <c r="AR5" s="39">
        <f t="shared" si="10"/>
        <v>90.9375</v>
      </c>
      <c r="AS5" s="37">
        <f t="shared" si="13"/>
        <v>1.25</v>
      </c>
      <c r="AT5" s="37"/>
      <c r="AU5">
        <v>6129</v>
      </c>
      <c r="AV5" t="s">
        <v>38</v>
      </c>
      <c r="AW5" s="51">
        <v>87.34</v>
      </c>
      <c r="AX5" s="39">
        <f t="shared" si="14"/>
        <v>82.934999999999988</v>
      </c>
      <c r="AY5" s="53">
        <f t="shared" si="15"/>
        <v>4.4050000000000153</v>
      </c>
    </row>
    <row r="6" spans="1:51" x14ac:dyDescent="0.25">
      <c r="A6" t="s">
        <v>720</v>
      </c>
      <c r="B6" t="s">
        <v>99</v>
      </c>
      <c r="C6" s="63">
        <v>40.200000000000003</v>
      </c>
      <c r="D6" s="90">
        <v>155</v>
      </c>
      <c r="E6" s="57">
        <f t="shared" si="0"/>
        <v>36.1</v>
      </c>
      <c r="F6" s="56">
        <f t="shared" si="1"/>
        <v>4.1000000000000014</v>
      </c>
      <c r="G6" s="87"/>
      <c r="H6" t="s">
        <v>824</v>
      </c>
      <c r="I6" t="s">
        <v>40</v>
      </c>
      <c r="J6" s="63">
        <v>36.9</v>
      </c>
      <c r="K6" s="90">
        <v>135</v>
      </c>
      <c r="L6" s="57">
        <f t="shared" si="11"/>
        <v>35.25</v>
      </c>
      <c r="M6" s="56">
        <f t="shared" si="2"/>
        <v>1.6499999999999986</v>
      </c>
      <c r="N6" s="87"/>
      <c r="O6" t="s">
        <v>824</v>
      </c>
      <c r="P6" t="s">
        <v>40</v>
      </c>
      <c r="Q6" s="63">
        <v>35.25</v>
      </c>
      <c r="R6" s="90">
        <v>129</v>
      </c>
      <c r="S6" s="57">
        <f t="shared" si="12"/>
        <v>30</v>
      </c>
      <c r="T6" s="56">
        <f t="shared" si="3"/>
        <v>5.25</v>
      </c>
      <c r="U6" s="87"/>
      <c r="V6" t="s">
        <v>165</v>
      </c>
      <c r="W6" t="s">
        <v>166</v>
      </c>
      <c r="X6" s="63">
        <v>28.75</v>
      </c>
      <c r="Y6" s="90">
        <v>109</v>
      </c>
      <c r="Z6" s="57">
        <f t="shared" si="4"/>
        <v>27</v>
      </c>
      <c r="AA6" s="56">
        <f t="shared" si="5"/>
        <v>1.75</v>
      </c>
      <c r="AB6" s="87"/>
      <c r="AC6">
        <v>3830</v>
      </c>
      <c r="AD6" t="s">
        <v>39</v>
      </c>
      <c r="AE6" s="60">
        <v>19.75</v>
      </c>
      <c r="AF6" s="57">
        <f t="shared" si="6"/>
        <v>22</v>
      </c>
      <c r="AG6" s="56">
        <f t="shared" si="7"/>
        <v>-2.25</v>
      </c>
      <c r="AH6" s="87"/>
      <c r="AI6">
        <v>1371</v>
      </c>
      <c r="AJ6" t="s">
        <v>123</v>
      </c>
      <c r="AK6" s="60">
        <v>33</v>
      </c>
      <c r="AL6" s="57">
        <f t="shared" si="8"/>
        <v>26.5</v>
      </c>
      <c r="AM6" s="56">
        <f t="shared" si="9"/>
        <v>6.5</v>
      </c>
      <c r="AN6" s="87"/>
      <c r="AO6" s="37">
        <v>3830</v>
      </c>
      <c r="AP6" s="37" t="s">
        <v>39</v>
      </c>
      <c r="AQ6" s="38">
        <v>16</v>
      </c>
      <c r="AR6" s="39">
        <f t="shared" si="10"/>
        <v>20</v>
      </c>
      <c r="AS6" s="37">
        <f t="shared" si="13"/>
        <v>1.25</v>
      </c>
      <c r="AT6" s="37"/>
      <c r="AU6">
        <v>3830</v>
      </c>
      <c r="AV6" t="s">
        <v>39</v>
      </c>
      <c r="AW6" s="51">
        <v>18.600000000000001</v>
      </c>
      <c r="AX6" s="39">
        <f t="shared" si="14"/>
        <v>18.239999999999998</v>
      </c>
      <c r="AY6" s="53">
        <f t="shared" si="15"/>
        <v>0.36000000000000298</v>
      </c>
    </row>
    <row r="7" spans="1:51" x14ac:dyDescent="0.25">
      <c r="A7" t="s">
        <v>713</v>
      </c>
      <c r="B7" t="s">
        <v>90</v>
      </c>
      <c r="C7" s="63">
        <v>42.76</v>
      </c>
      <c r="D7" s="90">
        <v>159</v>
      </c>
      <c r="E7" s="57">
        <f t="shared" si="0"/>
        <v>39</v>
      </c>
      <c r="F7" s="56">
        <f t="shared" si="1"/>
        <v>3.759999999999998</v>
      </c>
      <c r="G7" s="87"/>
      <c r="H7" t="s">
        <v>656</v>
      </c>
      <c r="I7" t="s">
        <v>657</v>
      </c>
      <c r="J7" s="63">
        <v>111.6</v>
      </c>
      <c r="K7" s="90">
        <v>425</v>
      </c>
      <c r="L7" s="57">
        <f t="shared" si="11"/>
        <v>104.5</v>
      </c>
      <c r="M7" s="56">
        <f t="shared" si="2"/>
        <v>7.0999999999999943</v>
      </c>
      <c r="N7" s="87"/>
      <c r="O7" t="s">
        <v>656</v>
      </c>
      <c r="P7" t="s">
        <v>657</v>
      </c>
      <c r="Q7" s="63">
        <v>104.5</v>
      </c>
      <c r="R7" s="90">
        <v>399</v>
      </c>
      <c r="S7" s="57">
        <f t="shared" si="12"/>
        <v>94.5</v>
      </c>
      <c r="T7" s="56">
        <f t="shared" si="3"/>
        <v>10</v>
      </c>
      <c r="U7" s="87"/>
      <c r="V7">
        <v>7055</v>
      </c>
      <c r="W7" t="s">
        <v>40</v>
      </c>
      <c r="X7" s="63">
        <v>30</v>
      </c>
      <c r="Y7" s="90">
        <v>110</v>
      </c>
      <c r="Z7" s="57">
        <f t="shared" si="4"/>
        <v>30</v>
      </c>
      <c r="AA7" s="56">
        <f t="shared" si="5"/>
        <v>0</v>
      </c>
      <c r="AB7" s="87"/>
      <c r="AC7" t="s">
        <v>165</v>
      </c>
      <c r="AD7" t="s">
        <v>166</v>
      </c>
      <c r="AE7" s="60">
        <v>27</v>
      </c>
      <c r="AF7" s="57">
        <f t="shared" si="6"/>
        <v>27</v>
      </c>
      <c r="AG7" s="56">
        <f t="shared" si="7"/>
        <v>0</v>
      </c>
      <c r="AH7" s="87"/>
      <c r="AI7">
        <v>1451</v>
      </c>
      <c r="AJ7" t="s">
        <v>99</v>
      </c>
      <c r="AK7" s="60">
        <v>28.75</v>
      </c>
      <c r="AL7" s="57">
        <f t="shared" si="8"/>
        <v>25.5</v>
      </c>
      <c r="AM7" s="56">
        <f t="shared" si="9"/>
        <v>3.25</v>
      </c>
      <c r="AN7" s="87"/>
      <c r="AO7" s="40">
        <v>7055</v>
      </c>
      <c r="AP7" s="37" t="s">
        <v>40</v>
      </c>
      <c r="AQ7" s="38">
        <v>24.5</v>
      </c>
      <c r="AR7" s="39">
        <f t="shared" si="10"/>
        <v>30.625</v>
      </c>
      <c r="AS7" s="37">
        <f t="shared" si="13"/>
        <v>1.25</v>
      </c>
      <c r="AT7" s="37"/>
      <c r="AU7">
        <v>7055</v>
      </c>
      <c r="AV7" t="s">
        <v>40</v>
      </c>
      <c r="AW7" s="51">
        <v>27.03</v>
      </c>
      <c r="AX7" s="39">
        <f t="shared" si="14"/>
        <v>27.929999999999996</v>
      </c>
      <c r="AY7" s="53">
        <f t="shared" si="15"/>
        <v>-0.89999999999999503</v>
      </c>
    </row>
    <row r="8" spans="1:51" x14ac:dyDescent="0.25">
      <c r="A8" t="s">
        <v>718</v>
      </c>
      <c r="B8" t="s">
        <v>23</v>
      </c>
      <c r="C8" s="63">
        <v>39.6</v>
      </c>
      <c r="D8" s="90">
        <v>149</v>
      </c>
      <c r="E8" s="57">
        <f t="shared" si="0"/>
        <v>36.700000000000003</v>
      </c>
      <c r="F8" s="56">
        <f t="shared" si="1"/>
        <v>2.8999999999999986</v>
      </c>
      <c r="G8" s="87"/>
      <c r="H8" t="s">
        <v>325</v>
      </c>
      <c r="I8" t="s">
        <v>326</v>
      </c>
      <c r="J8" s="63">
        <v>40.5</v>
      </c>
      <c r="K8" s="90">
        <v>155</v>
      </c>
      <c r="L8" s="57">
        <f t="shared" si="11"/>
        <v>37.5</v>
      </c>
      <c r="M8" s="56">
        <f t="shared" si="2"/>
        <v>3</v>
      </c>
      <c r="N8" s="87"/>
      <c r="O8" t="s">
        <v>825</v>
      </c>
      <c r="P8" t="s">
        <v>826</v>
      </c>
      <c r="Q8" s="63">
        <v>34.25</v>
      </c>
      <c r="R8" s="90">
        <v>129</v>
      </c>
      <c r="S8" s="57">
        <f t="shared" si="12"/>
        <v>0</v>
      </c>
      <c r="T8" s="56">
        <f t="shared" si="3"/>
        <v>0</v>
      </c>
      <c r="U8" s="87"/>
      <c r="V8" t="s">
        <v>656</v>
      </c>
      <c r="W8" t="s">
        <v>657</v>
      </c>
      <c r="X8" s="63">
        <v>94.5</v>
      </c>
      <c r="Y8" s="90">
        <v>375</v>
      </c>
      <c r="Z8" s="57">
        <f t="shared" si="4"/>
        <v>0</v>
      </c>
      <c r="AA8" s="56">
        <f t="shared" si="5"/>
        <v>0</v>
      </c>
      <c r="AB8" s="87"/>
      <c r="AC8">
        <v>7055</v>
      </c>
      <c r="AD8" t="s">
        <v>40</v>
      </c>
      <c r="AE8" s="60">
        <v>30</v>
      </c>
      <c r="AF8" s="57">
        <f t="shared" si="6"/>
        <v>26.75</v>
      </c>
      <c r="AG8" s="56">
        <f t="shared" si="7"/>
        <v>3.25</v>
      </c>
      <c r="AH8" s="87"/>
      <c r="AI8">
        <v>1452</v>
      </c>
      <c r="AJ8" t="s">
        <v>90</v>
      </c>
      <c r="AK8" s="60">
        <v>31</v>
      </c>
      <c r="AL8" s="57">
        <f t="shared" si="8"/>
        <v>25.5</v>
      </c>
      <c r="AM8" s="56">
        <f t="shared" si="9"/>
        <v>5.5</v>
      </c>
      <c r="AN8" s="87"/>
      <c r="AO8" s="37">
        <v>37306</v>
      </c>
      <c r="AP8" s="37" t="s">
        <v>41</v>
      </c>
      <c r="AQ8" s="38">
        <v>36</v>
      </c>
      <c r="AR8" s="39">
        <f t="shared" si="10"/>
        <v>45</v>
      </c>
      <c r="AS8" s="37">
        <f t="shared" si="13"/>
        <v>1.25</v>
      </c>
      <c r="AT8" s="37"/>
      <c r="AU8">
        <v>37306</v>
      </c>
      <c r="AV8" t="s">
        <v>41</v>
      </c>
      <c r="AW8" s="51">
        <v>41.4</v>
      </c>
      <c r="AX8" s="39">
        <f t="shared" si="14"/>
        <v>41.04</v>
      </c>
      <c r="AY8" s="53">
        <f t="shared" si="15"/>
        <v>0.35999999999999943</v>
      </c>
    </row>
    <row r="9" spans="1:51" x14ac:dyDescent="0.25">
      <c r="A9" t="s">
        <v>519</v>
      </c>
      <c r="B9" t="s">
        <v>65</v>
      </c>
      <c r="C9" s="63">
        <v>40</v>
      </c>
      <c r="D9" s="90">
        <v>149</v>
      </c>
      <c r="E9" s="57">
        <f t="shared" si="0"/>
        <v>37.049999999999997</v>
      </c>
      <c r="F9" s="56">
        <f t="shared" si="1"/>
        <v>2.9500000000000028</v>
      </c>
      <c r="G9" s="87"/>
      <c r="H9" t="s">
        <v>1481</v>
      </c>
      <c r="I9" t="s">
        <v>1041</v>
      </c>
      <c r="J9" s="63">
        <v>49.55</v>
      </c>
      <c r="K9" s="90">
        <v>185</v>
      </c>
      <c r="L9" s="57">
        <f t="shared" si="11"/>
        <v>0</v>
      </c>
      <c r="M9" s="56">
        <f t="shared" si="2"/>
        <v>0</v>
      </c>
      <c r="N9" s="87"/>
      <c r="O9" t="s">
        <v>658</v>
      </c>
      <c r="P9" t="s">
        <v>659</v>
      </c>
      <c r="Q9" s="63">
        <v>49.4</v>
      </c>
      <c r="R9" s="90">
        <v>195</v>
      </c>
      <c r="S9" s="57">
        <f t="shared" si="12"/>
        <v>42.5</v>
      </c>
      <c r="T9" s="56">
        <f t="shared" si="3"/>
        <v>6.8999999999999986</v>
      </c>
      <c r="U9" s="87"/>
      <c r="V9" t="s">
        <v>323</v>
      </c>
      <c r="W9" t="s">
        <v>324</v>
      </c>
      <c r="X9" s="63">
        <v>38</v>
      </c>
      <c r="Y9" s="90">
        <v>145</v>
      </c>
      <c r="Z9" s="57">
        <f t="shared" si="4"/>
        <v>38</v>
      </c>
      <c r="AA9" s="56">
        <f t="shared" si="5"/>
        <v>0</v>
      </c>
      <c r="AB9" s="87"/>
      <c r="AC9" t="s">
        <v>323</v>
      </c>
      <c r="AD9" t="s">
        <v>324</v>
      </c>
      <c r="AE9" s="60">
        <v>38</v>
      </c>
      <c r="AF9" s="57">
        <f t="shared" si="6"/>
        <v>0</v>
      </c>
      <c r="AG9" s="56">
        <f t="shared" si="7"/>
        <v>0</v>
      </c>
      <c r="AH9" s="87"/>
      <c r="AI9">
        <v>3813</v>
      </c>
      <c r="AJ9" t="s">
        <v>23</v>
      </c>
      <c r="AK9" s="60">
        <v>28.75</v>
      </c>
      <c r="AL9" s="57">
        <f t="shared" si="8"/>
        <v>24</v>
      </c>
      <c r="AM9" s="56">
        <f t="shared" si="9"/>
        <v>4.75</v>
      </c>
      <c r="AN9" s="87"/>
      <c r="AO9" s="40">
        <v>37160</v>
      </c>
      <c r="AP9" s="37" t="s">
        <v>42</v>
      </c>
      <c r="AQ9" s="38">
        <v>27.5</v>
      </c>
      <c r="AR9" s="39">
        <f t="shared" si="10"/>
        <v>34.375</v>
      </c>
      <c r="AS9" s="37">
        <f t="shared" si="13"/>
        <v>1.25</v>
      </c>
      <c r="AT9" s="37"/>
      <c r="AU9">
        <v>37160</v>
      </c>
      <c r="AV9" t="s">
        <v>42</v>
      </c>
      <c r="AW9" s="51">
        <v>30.78</v>
      </c>
      <c r="AX9" s="39">
        <f t="shared" si="14"/>
        <v>31.349999999999998</v>
      </c>
      <c r="AY9" s="53">
        <f t="shared" si="15"/>
        <v>-0.56999999999999673</v>
      </c>
    </row>
    <row r="10" spans="1:51" x14ac:dyDescent="0.25">
      <c r="A10" t="s">
        <v>521</v>
      </c>
      <c r="B10" t="s">
        <v>84</v>
      </c>
      <c r="C10" s="63">
        <v>39.6</v>
      </c>
      <c r="D10" s="90">
        <v>149</v>
      </c>
      <c r="E10" s="57">
        <f t="shared" si="0"/>
        <v>37.200000000000003</v>
      </c>
      <c r="F10" s="56">
        <f t="shared" si="1"/>
        <v>2.3999999999999986</v>
      </c>
      <c r="G10" s="87"/>
      <c r="H10" t="s">
        <v>662</v>
      </c>
      <c r="I10" t="s">
        <v>663</v>
      </c>
      <c r="J10" s="63">
        <v>54.25</v>
      </c>
      <c r="K10" s="90">
        <v>210</v>
      </c>
      <c r="L10" s="57">
        <f t="shared" si="11"/>
        <v>50.4</v>
      </c>
      <c r="M10" s="56">
        <f t="shared" si="2"/>
        <v>3.8500000000000014</v>
      </c>
      <c r="N10" s="87"/>
      <c r="O10" t="s">
        <v>325</v>
      </c>
      <c r="P10" t="s">
        <v>326</v>
      </c>
      <c r="Q10" s="63">
        <v>37.5</v>
      </c>
      <c r="R10" s="90">
        <v>143</v>
      </c>
      <c r="S10" s="57">
        <f t="shared" si="12"/>
        <v>34</v>
      </c>
      <c r="T10" s="56">
        <f t="shared" si="3"/>
        <v>3.5</v>
      </c>
      <c r="U10" s="87"/>
      <c r="V10" t="s">
        <v>658</v>
      </c>
      <c r="W10" t="s">
        <v>659</v>
      </c>
      <c r="X10" s="63">
        <v>42.5</v>
      </c>
      <c r="Y10" s="90">
        <v>170</v>
      </c>
      <c r="Z10" s="57">
        <f t="shared" si="4"/>
        <v>0</v>
      </c>
      <c r="AA10" s="56">
        <f t="shared" si="5"/>
        <v>0</v>
      </c>
      <c r="AB10" s="87"/>
      <c r="AC10" t="s">
        <v>325</v>
      </c>
      <c r="AD10" t="s">
        <v>326</v>
      </c>
      <c r="AE10" s="60">
        <v>32</v>
      </c>
      <c r="AF10" s="57">
        <f t="shared" si="6"/>
        <v>0</v>
      </c>
      <c r="AG10" s="56">
        <f t="shared" si="7"/>
        <v>0</v>
      </c>
      <c r="AH10" s="87"/>
      <c r="AI10">
        <v>3816</v>
      </c>
      <c r="AJ10" t="s">
        <v>65</v>
      </c>
      <c r="AK10" s="60">
        <v>29</v>
      </c>
      <c r="AL10" s="57">
        <f t="shared" si="8"/>
        <v>24</v>
      </c>
      <c r="AM10" s="56">
        <f t="shared" si="9"/>
        <v>5</v>
      </c>
      <c r="AN10" s="87"/>
      <c r="AO10" s="40">
        <v>37227</v>
      </c>
      <c r="AP10" s="37" t="s">
        <v>43</v>
      </c>
      <c r="AQ10" s="38">
        <v>36</v>
      </c>
      <c r="AR10" s="39">
        <f t="shared" si="10"/>
        <v>45</v>
      </c>
      <c r="AS10" s="37">
        <f t="shared" si="13"/>
        <v>1.25</v>
      </c>
      <c r="AT10" s="37"/>
      <c r="AU10">
        <v>37227</v>
      </c>
      <c r="AV10" t="s">
        <v>43</v>
      </c>
      <c r="AW10" s="51">
        <v>41.4</v>
      </c>
      <c r="AX10" s="39">
        <f t="shared" si="14"/>
        <v>41.04</v>
      </c>
      <c r="AY10" s="53">
        <f t="shared" si="15"/>
        <v>0.35999999999999943</v>
      </c>
    </row>
    <row r="11" spans="1:51" x14ac:dyDescent="0.25">
      <c r="A11" t="s">
        <v>773</v>
      </c>
      <c r="B11" t="s">
        <v>422</v>
      </c>
      <c r="C11" s="63">
        <v>16.52</v>
      </c>
      <c r="D11" s="90">
        <v>69</v>
      </c>
      <c r="E11" s="57">
        <f t="shared" si="0"/>
        <v>18.5</v>
      </c>
      <c r="F11" s="56">
        <f t="shared" si="1"/>
        <v>-1.9800000000000004</v>
      </c>
      <c r="G11" s="87"/>
      <c r="H11" t="s">
        <v>670</v>
      </c>
      <c r="I11" t="s">
        <v>45</v>
      </c>
      <c r="J11" s="63">
        <v>17.100000000000001</v>
      </c>
      <c r="K11" s="90">
        <v>69</v>
      </c>
      <c r="L11" s="57">
        <f t="shared" si="11"/>
        <v>17.100000000000001</v>
      </c>
      <c r="M11" s="56">
        <f t="shared" si="2"/>
        <v>0</v>
      </c>
      <c r="N11" s="87"/>
      <c r="O11" t="s">
        <v>662</v>
      </c>
      <c r="P11" t="s">
        <v>663</v>
      </c>
      <c r="Q11" s="63">
        <v>50.4</v>
      </c>
      <c r="R11" s="90">
        <v>195</v>
      </c>
      <c r="S11" s="57">
        <f t="shared" si="12"/>
        <v>45.75</v>
      </c>
      <c r="T11" s="56">
        <f t="shared" si="3"/>
        <v>4.6499999999999986</v>
      </c>
      <c r="U11" s="87"/>
      <c r="V11" t="s">
        <v>660</v>
      </c>
      <c r="W11" t="s">
        <v>661</v>
      </c>
      <c r="X11" s="63">
        <v>17.25</v>
      </c>
      <c r="Y11" s="90">
        <v>69</v>
      </c>
      <c r="Z11" s="57">
        <f t="shared" si="4"/>
        <v>0</v>
      </c>
      <c r="AA11" s="56">
        <f t="shared" si="5"/>
        <v>0</v>
      </c>
      <c r="AB11" s="87"/>
      <c r="AC11">
        <v>81670</v>
      </c>
      <c r="AD11" t="s">
        <v>45</v>
      </c>
      <c r="AE11" s="60">
        <v>18.75</v>
      </c>
      <c r="AF11" s="57">
        <f t="shared" si="6"/>
        <v>18.75</v>
      </c>
      <c r="AG11" s="56">
        <f t="shared" si="7"/>
        <v>0</v>
      </c>
      <c r="AH11" s="87"/>
      <c r="AI11">
        <v>3817</v>
      </c>
      <c r="AJ11" t="s">
        <v>84</v>
      </c>
      <c r="AK11" s="60">
        <v>29</v>
      </c>
      <c r="AL11" s="57">
        <f t="shared" si="8"/>
        <v>24</v>
      </c>
      <c r="AM11" s="56">
        <f t="shared" si="9"/>
        <v>5</v>
      </c>
      <c r="AN11" s="87"/>
      <c r="AO11" s="37">
        <v>7046</v>
      </c>
      <c r="AP11" s="37" t="s">
        <v>44</v>
      </c>
      <c r="AQ11" s="38">
        <v>23</v>
      </c>
      <c r="AR11" s="39">
        <f t="shared" si="10"/>
        <v>28.75</v>
      </c>
      <c r="AS11" s="37">
        <f t="shared" si="13"/>
        <v>1.25</v>
      </c>
      <c r="AT11" s="37"/>
      <c r="AU11">
        <v>7046</v>
      </c>
      <c r="AV11" t="s">
        <v>44</v>
      </c>
      <c r="AW11" s="51">
        <v>25.15</v>
      </c>
      <c r="AX11" s="39">
        <f t="shared" si="14"/>
        <v>26.22</v>
      </c>
      <c r="AY11" s="53">
        <f t="shared" si="15"/>
        <v>-1.0700000000000003</v>
      </c>
    </row>
    <row r="12" spans="1:51" x14ac:dyDescent="0.25">
      <c r="A12" t="s">
        <v>1478</v>
      </c>
      <c r="B12" t="s">
        <v>1484</v>
      </c>
      <c r="C12" s="63">
        <v>58.5</v>
      </c>
      <c r="D12" s="90">
        <v>190</v>
      </c>
      <c r="E12" s="57">
        <f t="shared" si="0"/>
        <v>0</v>
      </c>
      <c r="F12" s="56">
        <f t="shared" si="1"/>
        <v>0</v>
      </c>
      <c r="G12" s="87"/>
      <c r="H12" t="s">
        <v>516</v>
      </c>
      <c r="I12" t="s">
        <v>46</v>
      </c>
      <c r="J12" s="63">
        <v>33.1</v>
      </c>
      <c r="K12" s="90">
        <v>125</v>
      </c>
      <c r="L12" s="57">
        <f t="shared" si="11"/>
        <v>31.65</v>
      </c>
      <c r="M12" s="56">
        <f t="shared" si="2"/>
        <v>1.4500000000000028</v>
      </c>
      <c r="N12" s="87"/>
      <c r="O12" t="s">
        <v>664</v>
      </c>
      <c r="P12" t="s">
        <v>665</v>
      </c>
      <c r="Q12" s="63">
        <v>14.75</v>
      </c>
      <c r="R12" s="90">
        <v>57</v>
      </c>
      <c r="S12" s="57">
        <f t="shared" si="12"/>
        <v>14.75</v>
      </c>
      <c r="T12" s="56">
        <f t="shared" si="3"/>
        <v>0</v>
      </c>
      <c r="U12" s="87"/>
      <c r="V12" t="s">
        <v>325</v>
      </c>
      <c r="W12" t="s">
        <v>326</v>
      </c>
      <c r="X12" s="63">
        <v>34</v>
      </c>
      <c r="Y12" s="90">
        <v>129</v>
      </c>
      <c r="Z12" s="57">
        <f t="shared" si="4"/>
        <v>32</v>
      </c>
      <c r="AA12" s="56">
        <f t="shared" si="5"/>
        <v>2</v>
      </c>
      <c r="AB12" s="87"/>
      <c r="AC12">
        <v>7034</v>
      </c>
      <c r="AD12" t="s">
        <v>46</v>
      </c>
      <c r="AE12" s="60">
        <v>26.75</v>
      </c>
      <c r="AF12" s="57">
        <f t="shared" si="6"/>
        <v>26.75</v>
      </c>
      <c r="AG12" s="56">
        <f t="shared" si="7"/>
        <v>0</v>
      </c>
      <c r="AH12" s="87"/>
      <c r="AI12">
        <v>3819</v>
      </c>
      <c r="AJ12" t="s">
        <v>135</v>
      </c>
      <c r="AK12" s="60">
        <v>28.25</v>
      </c>
      <c r="AL12" s="57">
        <f t="shared" si="8"/>
        <v>25.5</v>
      </c>
      <c r="AM12" s="56">
        <f t="shared" si="9"/>
        <v>2.75</v>
      </c>
      <c r="AN12" s="87"/>
      <c r="AO12" s="37">
        <v>81670</v>
      </c>
      <c r="AP12" s="37" t="s">
        <v>45</v>
      </c>
      <c r="AQ12" s="38">
        <v>15</v>
      </c>
      <c r="AR12" s="39">
        <f t="shared" si="10"/>
        <v>18.75</v>
      </c>
      <c r="AS12" s="37">
        <f t="shared" si="13"/>
        <v>1.25</v>
      </c>
      <c r="AT12" s="37"/>
      <c r="AU12">
        <v>81670</v>
      </c>
      <c r="AV12" t="s">
        <v>45</v>
      </c>
      <c r="AW12" s="51">
        <v>17.350000000000001</v>
      </c>
      <c r="AX12" s="39">
        <f t="shared" si="14"/>
        <v>17.099999999999998</v>
      </c>
      <c r="AY12" s="53">
        <f t="shared" si="15"/>
        <v>0.25000000000000355</v>
      </c>
    </row>
    <row r="13" spans="1:51" x14ac:dyDescent="0.25">
      <c r="A13" t="s">
        <v>696</v>
      </c>
      <c r="B13" t="s">
        <v>68</v>
      </c>
      <c r="C13" s="63">
        <v>99</v>
      </c>
      <c r="D13" s="90">
        <v>360</v>
      </c>
      <c r="E13" s="57">
        <f t="shared" si="0"/>
        <v>93.4</v>
      </c>
      <c r="F13" s="56">
        <f t="shared" si="1"/>
        <v>5.5999999999999943</v>
      </c>
      <c r="G13" s="87"/>
      <c r="H13" t="s">
        <v>167</v>
      </c>
      <c r="I13" t="s">
        <v>168</v>
      </c>
      <c r="J13" s="63">
        <v>48.2</v>
      </c>
      <c r="K13" s="90">
        <v>195</v>
      </c>
      <c r="L13" s="57">
        <f t="shared" si="11"/>
        <v>45.5</v>
      </c>
      <c r="M13" s="56">
        <f t="shared" si="2"/>
        <v>2.7000000000000028</v>
      </c>
      <c r="N13" s="87"/>
      <c r="O13" t="s">
        <v>666</v>
      </c>
      <c r="P13" t="s">
        <v>667</v>
      </c>
      <c r="Q13" s="63">
        <v>15.75</v>
      </c>
      <c r="R13" s="90">
        <v>59</v>
      </c>
      <c r="S13" s="57">
        <f t="shared" si="12"/>
        <v>15.75</v>
      </c>
      <c r="T13" s="56">
        <f t="shared" si="3"/>
        <v>0</v>
      </c>
      <c r="U13" s="87"/>
      <c r="V13" t="s">
        <v>662</v>
      </c>
      <c r="W13" t="s">
        <v>663</v>
      </c>
      <c r="X13" s="63">
        <v>45.75</v>
      </c>
      <c r="Y13" s="90">
        <v>170</v>
      </c>
      <c r="Z13" s="57">
        <f t="shared" si="4"/>
        <v>0</v>
      </c>
      <c r="AA13" s="56">
        <f t="shared" si="5"/>
        <v>0</v>
      </c>
      <c r="AB13" s="87"/>
      <c r="AC13" t="s">
        <v>167</v>
      </c>
      <c r="AD13" t="s">
        <v>168</v>
      </c>
      <c r="AE13" s="60">
        <v>39</v>
      </c>
      <c r="AF13" s="57">
        <f t="shared" si="6"/>
        <v>33.75</v>
      </c>
      <c r="AG13" s="56">
        <f t="shared" si="7"/>
        <v>5.25</v>
      </c>
      <c r="AH13" s="87"/>
      <c r="AI13">
        <v>3830</v>
      </c>
      <c r="AJ13" t="s">
        <v>39</v>
      </c>
      <c r="AK13" s="60">
        <v>22</v>
      </c>
      <c r="AL13" s="57">
        <f t="shared" si="8"/>
        <v>16</v>
      </c>
      <c r="AM13" s="56">
        <f t="shared" si="9"/>
        <v>6</v>
      </c>
      <c r="AN13" s="87"/>
      <c r="AO13" s="40">
        <v>7034</v>
      </c>
      <c r="AP13" s="37" t="s">
        <v>46</v>
      </c>
      <c r="AQ13" s="38">
        <v>23</v>
      </c>
      <c r="AR13" s="39">
        <f t="shared" si="10"/>
        <v>28.75</v>
      </c>
      <c r="AS13" s="37">
        <f t="shared" si="13"/>
        <v>1.25</v>
      </c>
      <c r="AT13" s="37"/>
      <c r="AU13">
        <v>7034</v>
      </c>
      <c r="AV13" t="s">
        <v>46</v>
      </c>
      <c r="AW13" s="51">
        <v>25.15</v>
      </c>
      <c r="AX13" s="39">
        <f t="shared" si="14"/>
        <v>26.22</v>
      </c>
      <c r="AY13" s="53">
        <f t="shared" si="15"/>
        <v>-1.0700000000000003</v>
      </c>
    </row>
    <row r="14" spans="1:51" x14ac:dyDescent="0.25">
      <c r="A14" t="s">
        <v>522</v>
      </c>
      <c r="B14" t="s">
        <v>144</v>
      </c>
      <c r="C14" s="63">
        <v>37.21</v>
      </c>
      <c r="D14" s="90">
        <v>135</v>
      </c>
      <c r="E14" s="57">
        <f t="shared" si="0"/>
        <v>33.6</v>
      </c>
      <c r="F14" s="56">
        <f t="shared" si="1"/>
        <v>3.6099999999999994</v>
      </c>
      <c r="G14" s="87"/>
      <c r="H14" t="s">
        <v>327</v>
      </c>
      <c r="I14" t="s">
        <v>328</v>
      </c>
      <c r="J14" s="63">
        <v>34.25</v>
      </c>
      <c r="K14" s="90">
        <v>125</v>
      </c>
      <c r="L14" s="57">
        <f t="shared" si="11"/>
        <v>32.4</v>
      </c>
      <c r="M14" s="56">
        <f t="shared" si="2"/>
        <v>1.8500000000000014</v>
      </c>
      <c r="N14" s="87"/>
      <c r="O14" t="s">
        <v>668</v>
      </c>
      <c r="P14" t="s">
        <v>669</v>
      </c>
      <c r="Q14" s="63">
        <v>31.35</v>
      </c>
      <c r="R14" s="90">
        <v>119</v>
      </c>
      <c r="S14" s="57">
        <f t="shared" si="12"/>
        <v>28.75</v>
      </c>
      <c r="T14" s="56">
        <f t="shared" si="3"/>
        <v>2.6000000000000014</v>
      </c>
      <c r="U14" s="87"/>
      <c r="V14" t="s">
        <v>664</v>
      </c>
      <c r="W14" t="s">
        <v>665</v>
      </c>
      <c r="X14" s="63">
        <v>14.75</v>
      </c>
      <c r="Y14" s="90">
        <v>57</v>
      </c>
      <c r="Z14" s="57">
        <f t="shared" si="4"/>
        <v>0</v>
      </c>
      <c r="AA14" s="56">
        <f t="shared" si="5"/>
        <v>0</v>
      </c>
      <c r="AB14" s="87"/>
      <c r="AC14" t="s">
        <v>327</v>
      </c>
      <c r="AD14" t="s">
        <v>328</v>
      </c>
      <c r="AE14" s="60">
        <v>27</v>
      </c>
      <c r="AF14" s="57">
        <f t="shared" si="6"/>
        <v>0</v>
      </c>
      <c r="AG14" s="56">
        <f t="shared" si="7"/>
        <v>0</v>
      </c>
      <c r="AH14" s="87"/>
      <c r="AI14">
        <v>3831</v>
      </c>
      <c r="AJ14" t="s">
        <v>55</v>
      </c>
      <c r="AK14" s="60">
        <v>22</v>
      </c>
      <c r="AL14" s="57">
        <f t="shared" si="8"/>
        <v>16</v>
      </c>
      <c r="AM14" s="56">
        <f t="shared" si="9"/>
        <v>6</v>
      </c>
      <c r="AN14" s="87"/>
      <c r="AO14" s="37">
        <v>7053</v>
      </c>
      <c r="AP14" s="37" t="s">
        <v>47</v>
      </c>
      <c r="AQ14" s="38">
        <v>23</v>
      </c>
      <c r="AR14" s="39">
        <f t="shared" si="10"/>
        <v>28.75</v>
      </c>
      <c r="AS14" s="37">
        <f t="shared" si="13"/>
        <v>1.25</v>
      </c>
      <c r="AT14" s="37"/>
      <c r="AU14">
        <v>7053</v>
      </c>
      <c r="AV14" t="s">
        <v>47</v>
      </c>
      <c r="AW14" s="51">
        <v>25.15</v>
      </c>
      <c r="AX14" s="39">
        <f t="shared" si="14"/>
        <v>26.22</v>
      </c>
      <c r="AY14" s="53">
        <f t="shared" si="15"/>
        <v>-1.0700000000000003</v>
      </c>
    </row>
    <row r="15" spans="1:51" x14ac:dyDescent="0.25">
      <c r="A15" t="s">
        <v>520</v>
      </c>
      <c r="B15" t="s">
        <v>75</v>
      </c>
      <c r="C15" s="63">
        <v>37.07</v>
      </c>
      <c r="D15" s="90">
        <v>135</v>
      </c>
      <c r="E15" s="57">
        <f t="shared" si="0"/>
        <v>33.200000000000003</v>
      </c>
      <c r="F15" s="56">
        <f t="shared" si="1"/>
        <v>3.8699999999999974</v>
      </c>
      <c r="G15" s="87"/>
      <c r="H15" t="s">
        <v>1042</v>
      </c>
      <c r="I15" t="s">
        <v>1043</v>
      </c>
      <c r="J15" s="63">
        <v>13.75</v>
      </c>
      <c r="K15" s="90">
        <v>57</v>
      </c>
      <c r="L15" s="57">
        <f t="shared" si="11"/>
        <v>0</v>
      </c>
      <c r="M15" s="56">
        <f t="shared" si="2"/>
        <v>0</v>
      </c>
      <c r="N15" s="87"/>
      <c r="O15" t="s">
        <v>670</v>
      </c>
      <c r="P15" t="s">
        <v>45</v>
      </c>
      <c r="Q15" s="63">
        <v>17.100000000000001</v>
      </c>
      <c r="R15" s="90">
        <v>69</v>
      </c>
      <c r="S15" s="57">
        <f t="shared" si="12"/>
        <v>18.75</v>
      </c>
      <c r="T15" s="56">
        <f t="shared" si="3"/>
        <v>-1.6499999999999986</v>
      </c>
      <c r="U15" s="87"/>
      <c r="V15" t="s">
        <v>666</v>
      </c>
      <c r="W15" t="s">
        <v>667</v>
      </c>
      <c r="X15" s="63">
        <v>15.75</v>
      </c>
      <c r="Y15" s="90">
        <v>59</v>
      </c>
      <c r="Z15" s="57">
        <f t="shared" si="4"/>
        <v>0</v>
      </c>
      <c r="AA15" s="56">
        <f t="shared" si="5"/>
        <v>0</v>
      </c>
      <c r="AB15" s="87"/>
      <c r="AC15" t="s">
        <v>329</v>
      </c>
      <c r="AD15" t="s">
        <v>330</v>
      </c>
      <c r="AE15" s="60">
        <v>70</v>
      </c>
      <c r="AF15" s="57">
        <f t="shared" si="6"/>
        <v>0</v>
      </c>
      <c r="AG15" s="56">
        <f t="shared" si="7"/>
        <v>0</v>
      </c>
      <c r="AH15" s="87"/>
      <c r="AI15">
        <v>3832</v>
      </c>
      <c r="AJ15" t="s">
        <v>97</v>
      </c>
      <c r="AK15" s="60">
        <v>22</v>
      </c>
      <c r="AL15" s="57">
        <f t="shared" si="8"/>
        <v>16</v>
      </c>
      <c r="AM15" s="56">
        <f t="shared" si="9"/>
        <v>6</v>
      </c>
      <c r="AN15" s="87"/>
      <c r="AO15" s="40">
        <v>37158</v>
      </c>
      <c r="AP15" s="37" t="s">
        <v>48</v>
      </c>
      <c r="AQ15" s="38">
        <v>31.5</v>
      </c>
      <c r="AR15" s="39">
        <f t="shared" si="10"/>
        <v>39.375</v>
      </c>
      <c r="AS15" s="37">
        <f t="shared" si="13"/>
        <v>1.25</v>
      </c>
      <c r="AT15" s="37"/>
      <c r="AU15">
        <v>37158</v>
      </c>
      <c r="AV15" t="s">
        <v>48</v>
      </c>
      <c r="AW15" s="51">
        <v>35.78</v>
      </c>
      <c r="AX15" s="39">
        <f t="shared" si="14"/>
        <v>35.909999999999997</v>
      </c>
      <c r="AY15" s="53">
        <f t="shared" si="15"/>
        <v>-0.12999999999999545</v>
      </c>
    </row>
    <row r="16" spans="1:51" x14ac:dyDescent="0.25">
      <c r="A16" t="s">
        <v>518</v>
      </c>
      <c r="B16" t="s">
        <v>59</v>
      </c>
      <c r="C16" s="63">
        <v>36.6</v>
      </c>
      <c r="D16" s="90">
        <v>135</v>
      </c>
      <c r="E16" s="57">
        <f t="shared" si="0"/>
        <v>32.549999999999997</v>
      </c>
      <c r="F16" s="56">
        <f t="shared" si="1"/>
        <v>4.0500000000000043</v>
      </c>
      <c r="G16" s="87"/>
      <c r="H16" t="s">
        <v>523</v>
      </c>
      <c r="I16" t="s">
        <v>48</v>
      </c>
      <c r="J16" s="63">
        <v>40</v>
      </c>
      <c r="K16" s="90">
        <v>155</v>
      </c>
      <c r="L16" s="57">
        <f t="shared" si="11"/>
        <v>37.299999999999997</v>
      </c>
      <c r="M16" s="56">
        <f t="shared" si="2"/>
        <v>2.7000000000000028</v>
      </c>
      <c r="N16" s="87"/>
      <c r="O16" t="s">
        <v>516</v>
      </c>
      <c r="P16" t="s">
        <v>46</v>
      </c>
      <c r="Q16" s="63">
        <v>31.65</v>
      </c>
      <c r="R16" s="90">
        <v>119</v>
      </c>
      <c r="S16" s="57">
        <f t="shared" si="12"/>
        <v>28.75</v>
      </c>
      <c r="T16" s="56">
        <f t="shared" si="3"/>
        <v>2.8999999999999986</v>
      </c>
      <c r="U16" s="87"/>
      <c r="V16" t="s">
        <v>668</v>
      </c>
      <c r="W16" t="s">
        <v>669</v>
      </c>
      <c r="X16" s="63">
        <v>28.75</v>
      </c>
      <c r="Y16" s="90">
        <v>109</v>
      </c>
      <c r="Z16" s="57">
        <f t="shared" si="4"/>
        <v>0</v>
      </c>
      <c r="AA16" s="56">
        <f t="shared" si="5"/>
        <v>0</v>
      </c>
      <c r="AB16" s="87"/>
      <c r="AC16">
        <v>37158</v>
      </c>
      <c r="AD16" t="s">
        <v>48</v>
      </c>
      <c r="AE16" s="60">
        <v>32</v>
      </c>
      <c r="AF16" s="57">
        <f t="shared" si="6"/>
        <v>33</v>
      </c>
      <c r="AG16" s="56">
        <f t="shared" si="7"/>
        <v>-1</v>
      </c>
      <c r="AH16" s="87"/>
      <c r="AI16">
        <v>3833</v>
      </c>
      <c r="AJ16" t="s">
        <v>101</v>
      </c>
      <c r="AK16" s="60">
        <v>22</v>
      </c>
      <c r="AL16" s="57">
        <f t="shared" si="8"/>
        <v>16</v>
      </c>
      <c r="AM16" s="56">
        <f t="shared" si="9"/>
        <v>6</v>
      </c>
      <c r="AN16" s="87"/>
      <c r="AO16" s="40">
        <v>7006</v>
      </c>
      <c r="AP16" s="37" t="s">
        <v>49</v>
      </c>
      <c r="AQ16" s="38">
        <v>24.5</v>
      </c>
      <c r="AR16" s="39">
        <f t="shared" si="10"/>
        <v>30.625</v>
      </c>
      <c r="AS16" s="37">
        <f t="shared" si="13"/>
        <v>1.25</v>
      </c>
      <c r="AT16" s="37"/>
      <c r="AU16">
        <v>7006</v>
      </c>
      <c r="AV16" t="s">
        <v>49</v>
      </c>
      <c r="AW16" s="51">
        <v>27.03</v>
      </c>
      <c r="AX16" s="39">
        <f t="shared" si="14"/>
        <v>27.929999999999996</v>
      </c>
      <c r="AY16" s="53">
        <f t="shared" si="15"/>
        <v>-0.89999999999999503</v>
      </c>
    </row>
    <row r="17" spans="1:51" x14ac:dyDescent="0.25">
      <c r="A17" t="s">
        <v>517</v>
      </c>
      <c r="B17" t="s">
        <v>49</v>
      </c>
      <c r="C17" s="63">
        <v>38.700000000000003</v>
      </c>
      <c r="D17" s="90">
        <v>145</v>
      </c>
      <c r="E17" s="57">
        <f t="shared" si="0"/>
        <v>35.15</v>
      </c>
      <c r="F17" s="56">
        <f t="shared" si="1"/>
        <v>3.5500000000000043</v>
      </c>
      <c r="G17" s="87"/>
      <c r="H17" t="s">
        <v>517</v>
      </c>
      <c r="I17" t="s">
        <v>49</v>
      </c>
      <c r="J17" s="63">
        <v>35.15</v>
      </c>
      <c r="K17" s="90">
        <v>135</v>
      </c>
      <c r="L17" s="57">
        <f t="shared" si="11"/>
        <v>33.5</v>
      </c>
      <c r="M17" s="56">
        <f t="shared" si="2"/>
        <v>1.6499999999999986</v>
      </c>
      <c r="N17" s="87"/>
      <c r="O17" t="s">
        <v>167</v>
      </c>
      <c r="P17" t="s">
        <v>168</v>
      </c>
      <c r="Q17" s="63">
        <v>45.5</v>
      </c>
      <c r="R17" s="90">
        <v>185</v>
      </c>
      <c r="S17" s="57">
        <f t="shared" si="12"/>
        <v>41.3</v>
      </c>
      <c r="T17" s="56">
        <f t="shared" si="3"/>
        <v>4.2000000000000028</v>
      </c>
      <c r="U17" s="87"/>
      <c r="V17" t="s">
        <v>670</v>
      </c>
      <c r="W17" t="s">
        <v>45</v>
      </c>
      <c r="X17" s="63">
        <v>18.75</v>
      </c>
      <c r="Y17" s="90">
        <v>69</v>
      </c>
      <c r="Z17" s="57">
        <f t="shared" si="4"/>
        <v>18.75</v>
      </c>
      <c r="AA17" s="56">
        <f t="shared" si="5"/>
        <v>0</v>
      </c>
      <c r="AB17" s="87"/>
      <c r="AC17">
        <v>7006</v>
      </c>
      <c r="AD17" t="s">
        <v>49</v>
      </c>
      <c r="AE17" s="60">
        <v>28.25</v>
      </c>
      <c r="AF17" s="57">
        <f t="shared" si="6"/>
        <v>28.25</v>
      </c>
      <c r="AG17" s="56">
        <f t="shared" si="7"/>
        <v>0</v>
      </c>
      <c r="AH17" s="87"/>
      <c r="AI17">
        <v>6129</v>
      </c>
      <c r="AJ17" t="s">
        <v>38</v>
      </c>
      <c r="AK17" s="60">
        <v>80</v>
      </c>
      <c r="AL17" s="57">
        <f t="shared" si="8"/>
        <v>72.75</v>
      </c>
      <c r="AM17" s="56">
        <f t="shared" si="9"/>
        <v>7.25</v>
      </c>
      <c r="AN17" s="87"/>
      <c r="AO17" s="40">
        <v>25468</v>
      </c>
      <c r="AP17" s="37" t="s">
        <v>50</v>
      </c>
      <c r="AQ17" s="38">
        <v>13.5</v>
      </c>
      <c r="AR17" s="39">
        <f t="shared" si="10"/>
        <v>16.875</v>
      </c>
      <c r="AS17" s="37">
        <f t="shared" si="13"/>
        <v>1.25</v>
      </c>
      <c r="AT17" s="37"/>
      <c r="AU17">
        <v>25468</v>
      </c>
      <c r="AV17" t="s">
        <v>50</v>
      </c>
      <c r="AW17" s="51">
        <v>15.48</v>
      </c>
      <c r="AX17" s="39">
        <f t="shared" si="14"/>
        <v>15.389999999999999</v>
      </c>
      <c r="AY17" s="53">
        <f t="shared" si="15"/>
        <v>9.0000000000001634E-2</v>
      </c>
    </row>
    <row r="18" spans="1:51" x14ac:dyDescent="0.25">
      <c r="A18" t="s">
        <v>803</v>
      </c>
      <c r="B18" t="s">
        <v>155</v>
      </c>
      <c r="C18" s="63">
        <v>36.909999999999997</v>
      </c>
      <c r="D18" s="90">
        <v>135</v>
      </c>
      <c r="E18" s="57">
        <f t="shared" si="0"/>
        <v>32.950000000000003</v>
      </c>
      <c r="F18" s="56">
        <f t="shared" si="1"/>
        <v>3.9599999999999937</v>
      </c>
      <c r="G18" s="87"/>
      <c r="H18" t="s">
        <v>334</v>
      </c>
      <c r="I18" t="s">
        <v>335</v>
      </c>
      <c r="J18" s="63">
        <v>18.75</v>
      </c>
      <c r="K18" s="90">
        <v>72</v>
      </c>
      <c r="L18" s="57">
        <f t="shared" si="11"/>
        <v>18.75</v>
      </c>
      <c r="M18" s="56">
        <f t="shared" si="2"/>
        <v>0</v>
      </c>
      <c r="N18" s="87"/>
      <c r="O18" t="s">
        <v>327</v>
      </c>
      <c r="P18" t="s">
        <v>328</v>
      </c>
      <c r="Q18" s="63">
        <v>32.4</v>
      </c>
      <c r="R18" s="90">
        <v>119</v>
      </c>
      <c r="S18" s="57">
        <f t="shared" si="12"/>
        <v>29.75</v>
      </c>
      <c r="T18" s="56">
        <f t="shared" si="3"/>
        <v>2.6499999999999986</v>
      </c>
      <c r="U18" s="87"/>
      <c r="V18" t="s">
        <v>516</v>
      </c>
      <c r="W18" t="s">
        <v>46</v>
      </c>
      <c r="X18" s="63">
        <v>28.75</v>
      </c>
      <c r="Y18" s="90">
        <v>109</v>
      </c>
      <c r="Z18" s="57">
        <f t="shared" si="4"/>
        <v>26.75</v>
      </c>
      <c r="AA18" s="56">
        <f t="shared" si="5"/>
        <v>2</v>
      </c>
      <c r="AB18" s="87"/>
      <c r="AC18" t="s">
        <v>331</v>
      </c>
      <c r="AD18" t="s">
        <v>332</v>
      </c>
      <c r="AE18" s="60">
        <v>31</v>
      </c>
      <c r="AF18" s="57">
        <f t="shared" si="6"/>
        <v>0</v>
      </c>
      <c r="AG18" s="56">
        <f t="shared" si="7"/>
        <v>0</v>
      </c>
      <c r="AH18" s="87"/>
      <c r="AI18">
        <v>6134</v>
      </c>
      <c r="AJ18" t="s">
        <v>37</v>
      </c>
      <c r="AK18" s="60">
        <v>72.75</v>
      </c>
      <c r="AL18" s="57">
        <f t="shared" si="8"/>
        <v>72.75</v>
      </c>
      <c r="AM18" s="56">
        <f t="shared" si="9"/>
        <v>0</v>
      </c>
      <c r="AN18" s="87"/>
      <c r="AO18" s="40">
        <v>25461</v>
      </c>
      <c r="AP18" s="37" t="s">
        <v>51</v>
      </c>
      <c r="AQ18" s="38">
        <v>15.25</v>
      </c>
      <c r="AR18" s="39">
        <f t="shared" si="10"/>
        <v>19.0625</v>
      </c>
      <c r="AS18" s="37">
        <f t="shared" si="13"/>
        <v>1.25</v>
      </c>
      <c r="AT18" s="37"/>
      <c r="AU18">
        <v>25461</v>
      </c>
      <c r="AV18" t="s">
        <v>51</v>
      </c>
      <c r="AW18" s="51">
        <v>17.66</v>
      </c>
      <c r="AX18" s="39">
        <f t="shared" si="14"/>
        <v>17.384999999999998</v>
      </c>
      <c r="AY18" s="53">
        <f t="shared" si="15"/>
        <v>0.27500000000000213</v>
      </c>
    </row>
    <row r="19" spans="1:51" x14ac:dyDescent="0.25">
      <c r="A19" t="s">
        <v>687</v>
      </c>
      <c r="B19" t="s">
        <v>61</v>
      </c>
      <c r="C19" s="63">
        <v>36.35</v>
      </c>
      <c r="D19" s="90">
        <v>135</v>
      </c>
      <c r="E19" s="57">
        <f t="shared" si="0"/>
        <v>32.549999999999997</v>
      </c>
      <c r="F19" s="56">
        <f t="shared" si="1"/>
        <v>3.8000000000000043</v>
      </c>
      <c r="G19" s="87"/>
      <c r="H19" t="s">
        <v>1044</v>
      </c>
      <c r="I19" t="s">
        <v>1045</v>
      </c>
      <c r="J19" s="63">
        <v>45.9</v>
      </c>
      <c r="K19" s="90">
        <v>175</v>
      </c>
      <c r="L19" s="57">
        <f t="shared" si="11"/>
        <v>0</v>
      </c>
      <c r="M19" s="56">
        <f t="shared" si="2"/>
        <v>0</v>
      </c>
      <c r="N19" s="87"/>
      <c r="O19" t="s">
        <v>673</v>
      </c>
      <c r="P19" t="s">
        <v>674</v>
      </c>
      <c r="Q19" s="63">
        <v>99.5</v>
      </c>
      <c r="R19" s="90">
        <v>399</v>
      </c>
      <c r="S19" s="57">
        <f t="shared" si="12"/>
        <v>94.5</v>
      </c>
      <c r="T19" s="56">
        <f t="shared" si="3"/>
        <v>5</v>
      </c>
      <c r="U19" s="87"/>
      <c r="V19" t="s">
        <v>167</v>
      </c>
      <c r="W19" t="s">
        <v>168</v>
      </c>
      <c r="X19" s="63">
        <v>41.3</v>
      </c>
      <c r="Y19" s="90">
        <v>165</v>
      </c>
      <c r="Z19" s="57">
        <f t="shared" si="4"/>
        <v>39</v>
      </c>
      <c r="AA19" s="56">
        <f t="shared" si="5"/>
        <v>2.2999999999999972</v>
      </c>
      <c r="AB19" s="87"/>
      <c r="AC19">
        <v>25468</v>
      </c>
      <c r="AD19" t="s">
        <v>50</v>
      </c>
      <c r="AE19" s="60">
        <v>15.5</v>
      </c>
      <c r="AF19" s="57">
        <f t="shared" si="6"/>
        <v>14</v>
      </c>
      <c r="AG19" s="56">
        <f t="shared" si="7"/>
        <v>1.5</v>
      </c>
      <c r="AH19" s="87"/>
      <c r="AI19">
        <v>6135</v>
      </c>
      <c r="AJ19" t="s">
        <v>124</v>
      </c>
      <c r="AK19" s="60">
        <v>80</v>
      </c>
      <c r="AL19" s="57">
        <f t="shared" si="8"/>
        <v>72.75</v>
      </c>
      <c r="AM19" s="56">
        <f t="shared" si="9"/>
        <v>7.25</v>
      </c>
      <c r="AN19" s="87"/>
      <c r="AO19" s="37">
        <v>25446</v>
      </c>
      <c r="AP19" s="37" t="s">
        <v>52</v>
      </c>
      <c r="AQ19" s="38">
        <v>16</v>
      </c>
      <c r="AR19" s="39">
        <f t="shared" si="10"/>
        <v>20</v>
      </c>
      <c r="AS19" s="37">
        <f t="shared" si="13"/>
        <v>1.25</v>
      </c>
      <c r="AT19" s="37"/>
      <c r="AU19">
        <v>25446</v>
      </c>
      <c r="AV19" t="s">
        <v>52</v>
      </c>
      <c r="AW19" s="51">
        <v>18.600000000000001</v>
      </c>
      <c r="AX19" s="39">
        <f t="shared" si="14"/>
        <v>18.239999999999998</v>
      </c>
      <c r="AY19" s="53">
        <f t="shared" si="15"/>
        <v>0.36000000000000298</v>
      </c>
    </row>
    <row r="20" spans="1:51" x14ac:dyDescent="0.25">
      <c r="A20" t="s">
        <v>516</v>
      </c>
      <c r="B20" t="s">
        <v>46</v>
      </c>
      <c r="C20" s="63">
        <v>37.25</v>
      </c>
      <c r="D20" s="90">
        <v>135</v>
      </c>
      <c r="E20" s="57">
        <f t="shared" si="0"/>
        <v>33.1</v>
      </c>
      <c r="F20" s="56">
        <f t="shared" si="1"/>
        <v>4.1499999999999986</v>
      </c>
      <c r="G20" s="87"/>
      <c r="H20" t="s">
        <v>1046</v>
      </c>
      <c r="I20" t="s">
        <v>1047</v>
      </c>
      <c r="J20" s="63">
        <v>99.65</v>
      </c>
      <c r="K20" s="90">
        <v>370</v>
      </c>
      <c r="L20" s="57">
        <f t="shared" si="11"/>
        <v>0</v>
      </c>
      <c r="M20" s="56">
        <f t="shared" si="2"/>
        <v>0</v>
      </c>
      <c r="N20" s="87"/>
      <c r="O20" t="s">
        <v>523</v>
      </c>
      <c r="P20" t="s">
        <v>48</v>
      </c>
      <c r="Q20" s="63">
        <v>37.299999999999997</v>
      </c>
      <c r="R20" s="90">
        <v>145</v>
      </c>
      <c r="S20" s="57">
        <f t="shared" si="12"/>
        <v>35</v>
      </c>
      <c r="T20" s="56">
        <f t="shared" si="3"/>
        <v>2.2999999999999972</v>
      </c>
      <c r="U20" s="87"/>
      <c r="V20" t="s">
        <v>327</v>
      </c>
      <c r="W20" t="s">
        <v>328</v>
      </c>
      <c r="X20" s="63">
        <v>29.75</v>
      </c>
      <c r="Y20" s="90">
        <v>109</v>
      </c>
      <c r="Z20" s="57">
        <f t="shared" si="4"/>
        <v>27</v>
      </c>
      <c r="AA20" s="56">
        <f t="shared" si="5"/>
        <v>2.75</v>
      </c>
      <c r="AB20" s="87"/>
      <c r="AC20" t="s">
        <v>334</v>
      </c>
      <c r="AD20" t="s">
        <v>335</v>
      </c>
      <c r="AE20" s="60">
        <v>19.399999999999999</v>
      </c>
      <c r="AF20" s="57">
        <f t="shared" si="6"/>
        <v>0</v>
      </c>
      <c r="AG20" s="56">
        <f t="shared" si="7"/>
        <v>0</v>
      </c>
      <c r="AH20" s="87"/>
      <c r="AI20">
        <v>6137</v>
      </c>
      <c r="AJ20" t="s">
        <v>112</v>
      </c>
      <c r="AK20" s="60">
        <v>76</v>
      </c>
      <c r="AL20" s="57">
        <f t="shared" si="8"/>
        <v>72.75</v>
      </c>
      <c r="AM20" s="56">
        <f t="shared" si="9"/>
        <v>3.25</v>
      </c>
      <c r="AN20" s="87"/>
      <c r="AO20" s="37">
        <v>25327</v>
      </c>
      <c r="AP20" s="37" t="s">
        <v>53</v>
      </c>
      <c r="AQ20" s="38">
        <v>15</v>
      </c>
      <c r="AR20" s="39">
        <f t="shared" si="10"/>
        <v>18.75</v>
      </c>
      <c r="AS20" s="37">
        <f t="shared" si="13"/>
        <v>1.25</v>
      </c>
      <c r="AT20" s="37"/>
      <c r="AU20">
        <v>25327</v>
      </c>
      <c r="AV20" t="s">
        <v>53</v>
      </c>
      <c r="AW20" s="51">
        <v>17.350000000000001</v>
      </c>
      <c r="AX20" s="39">
        <f t="shared" si="14"/>
        <v>17.099999999999998</v>
      </c>
      <c r="AY20" s="53">
        <f t="shared" si="15"/>
        <v>0.25000000000000355</v>
      </c>
    </row>
    <row r="21" spans="1:51" x14ac:dyDescent="0.25">
      <c r="A21" t="s">
        <v>824</v>
      </c>
      <c r="B21" t="s">
        <v>40</v>
      </c>
      <c r="C21" s="63">
        <v>42.95</v>
      </c>
      <c r="D21" s="90">
        <v>159</v>
      </c>
      <c r="E21" s="57">
        <f t="shared" si="0"/>
        <v>36.9</v>
      </c>
      <c r="F21" s="56">
        <f t="shared" si="1"/>
        <v>6.0500000000000043</v>
      </c>
      <c r="G21" s="87"/>
      <c r="H21" t="s">
        <v>1477</v>
      </c>
      <c r="I21" t="s">
        <v>1048</v>
      </c>
      <c r="J21" s="63">
        <v>39.950000000000003</v>
      </c>
      <c r="K21" s="90">
        <v>149</v>
      </c>
      <c r="L21" s="57">
        <f t="shared" si="11"/>
        <v>0</v>
      </c>
      <c r="M21" s="56">
        <f t="shared" si="2"/>
        <v>0</v>
      </c>
      <c r="N21" s="87"/>
      <c r="O21" t="s">
        <v>517</v>
      </c>
      <c r="P21" t="s">
        <v>49</v>
      </c>
      <c r="Q21" s="63">
        <v>33.5</v>
      </c>
      <c r="R21" s="90">
        <v>129</v>
      </c>
      <c r="S21" s="57">
        <f t="shared" si="12"/>
        <v>30.25</v>
      </c>
      <c r="T21" s="56">
        <f t="shared" si="3"/>
        <v>3.25</v>
      </c>
      <c r="U21" s="87"/>
      <c r="V21" t="s">
        <v>671</v>
      </c>
      <c r="W21" t="s">
        <v>672</v>
      </c>
      <c r="X21" s="63">
        <v>46.25</v>
      </c>
      <c r="Y21" s="90">
        <v>175</v>
      </c>
      <c r="Z21" s="57">
        <f t="shared" si="4"/>
        <v>0</v>
      </c>
      <c r="AA21" s="56">
        <f t="shared" si="5"/>
        <v>0</v>
      </c>
      <c r="AB21" s="87"/>
      <c r="AC21" t="s">
        <v>336</v>
      </c>
      <c r="AD21" t="s">
        <v>337</v>
      </c>
      <c r="AE21" s="60">
        <v>45.5</v>
      </c>
      <c r="AF21" s="57">
        <f t="shared" si="6"/>
        <v>0</v>
      </c>
      <c r="AG21" s="56">
        <f t="shared" si="7"/>
        <v>0</v>
      </c>
      <c r="AH21" s="87"/>
      <c r="AI21">
        <v>6140</v>
      </c>
      <c r="AJ21" t="s">
        <v>68</v>
      </c>
      <c r="AK21" s="60">
        <v>80</v>
      </c>
      <c r="AL21" s="57">
        <f t="shared" si="8"/>
        <v>72.75</v>
      </c>
      <c r="AM21" s="56">
        <f t="shared" si="9"/>
        <v>7.25</v>
      </c>
      <c r="AN21" s="87"/>
      <c r="AO21" s="37">
        <v>25455</v>
      </c>
      <c r="AP21" s="37" t="s">
        <v>54</v>
      </c>
      <c r="AQ21" s="38">
        <v>16</v>
      </c>
      <c r="AR21" s="39">
        <f t="shared" si="10"/>
        <v>20</v>
      </c>
      <c r="AS21" s="37">
        <f t="shared" si="13"/>
        <v>1.25</v>
      </c>
      <c r="AT21" s="37"/>
      <c r="AU21">
        <v>25455</v>
      </c>
      <c r="AV21" t="s">
        <v>54</v>
      </c>
      <c r="AW21" s="51">
        <v>18.600000000000001</v>
      </c>
      <c r="AX21" s="39">
        <f t="shared" si="14"/>
        <v>18.239999999999998</v>
      </c>
      <c r="AY21" s="53">
        <f t="shared" si="15"/>
        <v>0.36000000000000298</v>
      </c>
    </row>
    <row r="22" spans="1:51" x14ac:dyDescent="0.25">
      <c r="A22" t="s">
        <v>764</v>
      </c>
      <c r="B22" t="s">
        <v>131</v>
      </c>
      <c r="C22" s="63">
        <v>42.48</v>
      </c>
      <c r="D22" s="90">
        <v>159</v>
      </c>
      <c r="E22" s="57">
        <f t="shared" si="0"/>
        <v>39.6</v>
      </c>
      <c r="F22" s="56">
        <f t="shared" si="1"/>
        <v>2.8799999999999955</v>
      </c>
      <c r="G22" s="87"/>
      <c r="H22" t="s">
        <v>827</v>
      </c>
      <c r="I22" t="s">
        <v>828</v>
      </c>
      <c r="J22" s="63">
        <v>38.9</v>
      </c>
      <c r="K22" s="90">
        <v>149</v>
      </c>
      <c r="L22" s="57">
        <f t="shared" si="11"/>
        <v>36.200000000000003</v>
      </c>
      <c r="M22" s="56">
        <f t="shared" si="2"/>
        <v>2.6999999999999957</v>
      </c>
      <c r="N22" s="87"/>
      <c r="O22" t="s">
        <v>331</v>
      </c>
      <c r="P22" t="s">
        <v>332</v>
      </c>
      <c r="Q22" s="63">
        <v>36.299999999999997</v>
      </c>
      <c r="R22" s="90">
        <v>135</v>
      </c>
      <c r="S22" s="57">
        <f t="shared" si="12"/>
        <v>33.5</v>
      </c>
      <c r="T22" s="56">
        <f t="shared" si="3"/>
        <v>2.7999999999999972</v>
      </c>
      <c r="U22" s="87"/>
      <c r="V22" t="s">
        <v>673</v>
      </c>
      <c r="W22" t="s">
        <v>674</v>
      </c>
      <c r="X22" s="63">
        <v>94.5</v>
      </c>
      <c r="Y22" s="90">
        <v>375</v>
      </c>
      <c r="Z22" s="57">
        <f t="shared" si="4"/>
        <v>0</v>
      </c>
      <c r="AA22" s="56">
        <f t="shared" si="5"/>
        <v>0</v>
      </c>
      <c r="AB22" s="87"/>
      <c r="AC22" t="s">
        <v>338</v>
      </c>
      <c r="AD22" t="s">
        <v>339</v>
      </c>
      <c r="AE22" s="60">
        <v>44</v>
      </c>
      <c r="AF22" s="57">
        <f t="shared" si="6"/>
        <v>0</v>
      </c>
      <c r="AG22" s="56">
        <f t="shared" si="7"/>
        <v>0</v>
      </c>
      <c r="AH22" s="87"/>
      <c r="AI22">
        <v>6141</v>
      </c>
      <c r="AJ22" t="s">
        <v>69</v>
      </c>
      <c r="AK22" s="60">
        <v>80</v>
      </c>
      <c r="AL22" s="57">
        <f t="shared" si="8"/>
        <v>72.75</v>
      </c>
      <c r="AM22" s="56">
        <f t="shared" si="9"/>
        <v>7.25</v>
      </c>
      <c r="AN22" s="87"/>
      <c r="AO22" s="37">
        <v>3831</v>
      </c>
      <c r="AP22" s="37" t="s">
        <v>55</v>
      </c>
      <c r="AQ22" s="38">
        <v>16</v>
      </c>
      <c r="AR22" s="39">
        <f t="shared" si="10"/>
        <v>20</v>
      </c>
      <c r="AS22" s="37">
        <f t="shared" si="13"/>
        <v>1.25</v>
      </c>
      <c r="AT22" s="37"/>
      <c r="AU22">
        <v>3831</v>
      </c>
      <c r="AV22" t="s">
        <v>55</v>
      </c>
      <c r="AW22" s="51">
        <v>18.600000000000001</v>
      </c>
      <c r="AX22" s="39">
        <f t="shared" si="14"/>
        <v>18.239999999999998</v>
      </c>
      <c r="AY22" s="53">
        <f t="shared" si="15"/>
        <v>0.36000000000000298</v>
      </c>
    </row>
    <row r="23" spans="1:51" x14ac:dyDescent="0.25">
      <c r="A23" t="s">
        <v>754</v>
      </c>
      <c r="B23" t="s">
        <v>122</v>
      </c>
      <c r="C23" s="63">
        <v>27.5</v>
      </c>
      <c r="D23" s="90">
        <v>105</v>
      </c>
      <c r="E23" s="57">
        <f t="shared" si="0"/>
        <v>27.5</v>
      </c>
      <c r="F23" s="56">
        <f t="shared" si="1"/>
        <v>0</v>
      </c>
      <c r="G23" s="87"/>
      <c r="H23" t="s">
        <v>1049</v>
      </c>
      <c r="I23" t="s">
        <v>1050</v>
      </c>
      <c r="J23" s="63">
        <v>14.4</v>
      </c>
      <c r="K23" s="90">
        <v>60</v>
      </c>
      <c r="L23" s="57">
        <f t="shared" si="11"/>
        <v>0</v>
      </c>
      <c r="M23" s="56">
        <f t="shared" si="2"/>
        <v>0</v>
      </c>
      <c r="N23" s="87"/>
      <c r="O23" t="s">
        <v>334</v>
      </c>
      <c r="P23" t="s">
        <v>335</v>
      </c>
      <c r="Q23" s="63">
        <v>18.75</v>
      </c>
      <c r="R23" s="90">
        <v>70</v>
      </c>
      <c r="S23" s="57">
        <f t="shared" si="12"/>
        <v>18.75</v>
      </c>
      <c r="T23" s="56">
        <f t="shared" si="3"/>
        <v>0</v>
      </c>
      <c r="U23" s="87"/>
      <c r="V23" t="s">
        <v>523</v>
      </c>
      <c r="W23" t="s">
        <v>48</v>
      </c>
      <c r="X23" s="63">
        <v>35</v>
      </c>
      <c r="Y23" s="90">
        <v>130</v>
      </c>
      <c r="Z23" s="57">
        <f t="shared" si="4"/>
        <v>32</v>
      </c>
      <c r="AA23" s="56">
        <f t="shared" si="5"/>
        <v>3</v>
      </c>
      <c r="AB23" s="87"/>
      <c r="AC23" t="s">
        <v>340</v>
      </c>
      <c r="AD23" t="s">
        <v>341</v>
      </c>
      <c r="AE23" s="60">
        <v>15</v>
      </c>
      <c r="AF23" s="57">
        <f t="shared" si="6"/>
        <v>0</v>
      </c>
      <c r="AG23" s="56">
        <f t="shared" si="7"/>
        <v>0</v>
      </c>
      <c r="AH23" s="87"/>
      <c r="AI23">
        <v>7001</v>
      </c>
      <c r="AJ23" t="s">
        <v>144</v>
      </c>
      <c r="AK23" s="60">
        <v>26.75</v>
      </c>
      <c r="AL23" s="57">
        <f t="shared" si="8"/>
        <v>23</v>
      </c>
      <c r="AM23" s="56">
        <f t="shared" si="9"/>
        <v>3.75</v>
      </c>
      <c r="AN23" s="87"/>
      <c r="AO23" s="37">
        <v>25400</v>
      </c>
      <c r="AP23" s="37" t="s">
        <v>56</v>
      </c>
      <c r="AQ23" s="38">
        <v>21</v>
      </c>
      <c r="AR23" s="39">
        <f t="shared" si="10"/>
        <v>26.25</v>
      </c>
      <c r="AS23" s="37">
        <f t="shared" si="13"/>
        <v>1.25</v>
      </c>
      <c r="AT23" s="37"/>
      <c r="AU23">
        <v>25400</v>
      </c>
      <c r="AV23" t="s">
        <v>56</v>
      </c>
      <c r="AW23" s="51">
        <v>22.82</v>
      </c>
      <c r="AX23" s="39">
        <f t="shared" si="14"/>
        <v>23.939999999999998</v>
      </c>
      <c r="AY23" s="53">
        <f t="shared" si="15"/>
        <v>-1.1199999999999974</v>
      </c>
    </row>
    <row r="24" spans="1:51" x14ac:dyDescent="0.25">
      <c r="A24" t="s">
        <v>785</v>
      </c>
      <c r="B24" t="s">
        <v>137</v>
      </c>
      <c r="C24" s="63">
        <v>25.5</v>
      </c>
      <c r="D24" s="90">
        <v>95</v>
      </c>
      <c r="E24" s="57">
        <f t="shared" si="0"/>
        <v>25.5</v>
      </c>
      <c r="F24" s="56">
        <f t="shared" si="1"/>
        <v>0</v>
      </c>
      <c r="G24" s="87"/>
      <c r="H24" t="s">
        <v>831</v>
      </c>
      <c r="I24" t="s">
        <v>832</v>
      </c>
      <c r="J24" s="63">
        <v>40.200000000000003</v>
      </c>
      <c r="K24" s="90">
        <v>149</v>
      </c>
      <c r="L24" s="57">
        <f t="shared" si="11"/>
        <v>37.4</v>
      </c>
      <c r="M24" s="56">
        <f t="shared" si="2"/>
        <v>2.8000000000000043</v>
      </c>
      <c r="N24" s="87"/>
      <c r="O24" t="s">
        <v>827</v>
      </c>
      <c r="P24" t="s">
        <v>828</v>
      </c>
      <c r="Q24" s="63">
        <v>36.200000000000003</v>
      </c>
      <c r="R24" s="90">
        <v>139</v>
      </c>
      <c r="S24" s="57">
        <f t="shared" si="12"/>
        <v>0</v>
      </c>
      <c r="T24" s="56">
        <f t="shared" si="3"/>
        <v>0</v>
      </c>
      <c r="U24" s="87"/>
      <c r="V24" t="s">
        <v>517</v>
      </c>
      <c r="W24" t="s">
        <v>49</v>
      </c>
      <c r="X24" s="63">
        <v>30.25</v>
      </c>
      <c r="Y24" s="90">
        <v>115</v>
      </c>
      <c r="Z24" s="57">
        <f t="shared" si="4"/>
        <v>28.25</v>
      </c>
      <c r="AA24" s="56">
        <f t="shared" si="5"/>
        <v>2</v>
      </c>
      <c r="AB24" s="87"/>
      <c r="AC24" t="s">
        <v>171</v>
      </c>
      <c r="AD24" t="s">
        <v>172</v>
      </c>
      <c r="AE24" s="60">
        <v>30</v>
      </c>
      <c r="AF24" s="57">
        <f t="shared" si="6"/>
        <v>31.25</v>
      </c>
      <c r="AG24" s="56">
        <f t="shared" si="7"/>
        <v>-1.25</v>
      </c>
      <c r="AH24" s="87"/>
      <c r="AI24">
        <v>7002</v>
      </c>
      <c r="AJ24" t="s">
        <v>75</v>
      </c>
      <c r="AK24" s="60">
        <v>26.75</v>
      </c>
      <c r="AL24" s="57">
        <f t="shared" si="8"/>
        <v>23</v>
      </c>
      <c r="AM24" s="56">
        <f t="shared" si="9"/>
        <v>3.75</v>
      </c>
      <c r="AN24" s="87"/>
      <c r="AO24" s="40">
        <v>37307</v>
      </c>
      <c r="AP24" s="37" t="s">
        <v>57</v>
      </c>
      <c r="AQ24" s="38">
        <v>36</v>
      </c>
      <c r="AR24" s="39">
        <f t="shared" si="10"/>
        <v>45</v>
      </c>
      <c r="AS24" s="37">
        <f t="shared" si="13"/>
        <v>1.25</v>
      </c>
      <c r="AT24" s="37"/>
      <c r="AU24">
        <v>37307</v>
      </c>
      <c r="AV24" t="s">
        <v>57</v>
      </c>
      <c r="AW24" s="51">
        <v>41.4</v>
      </c>
      <c r="AX24" s="39">
        <f t="shared" si="14"/>
        <v>41.04</v>
      </c>
      <c r="AY24" s="53">
        <f t="shared" si="15"/>
        <v>0.35999999999999943</v>
      </c>
    </row>
    <row r="25" spans="1:51" x14ac:dyDescent="0.25">
      <c r="A25" t="s">
        <v>788</v>
      </c>
      <c r="B25" t="s">
        <v>139</v>
      </c>
      <c r="C25" s="63">
        <v>26</v>
      </c>
      <c r="D25" s="90">
        <v>95</v>
      </c>
      <c r="E25" s="57">
        <f t="shared" si="0"/>
        <v>26</v>
      </c>
      <c r="F25" s="56">
        <f t="shared" si="1"/>
        <v>0</v>
      </c>
      <c r="G25" s="87"/>
      <c r="H25" t="s">
        <v>681</v>
      </c>
      <c r="I25" t="s">
        <v>682</v>
      </c>
      <c r="J25" s="63">
        <v>39.35</v>
      </c>
      <c r="K25" s="90">
        <v>155</v>
      </c>
      <c r="L25" s="57">
        <f t="shared" si="11"/>
        <v>36.65</v>
      </c>
      <c r="M25" s="56">
        <f t="shared" si="2"/>
        <v>2.7000000000000028</v>
      </c>
      <c r="N25" s="87"/>
      <c r="O25" t="s">
        <v>677</v>
      </c>
      <c r="P25" t="s">
        <v>678</v>
      </c>
      <c r="Q25" s="63">
        <v>33.049999999999997</v>
      </c>
      <c r="R25" s="90">
        <v>129</v>
      </c>
      <c r="S25" s="57">
        <f t="shared" si="12"/>
        <v>31</v>
      </c>
      <c r="T25" s="56">
        <f t="shared" si="3"/>
        <v>2.0499999999999972</v>
      </c>
      <c r="U25" s="87"/>
      <c r="V25" t="s">
        <v>331</v>
      </c>
      <c r="W25" t="s">
        <v>332</v>
      </c>
      <c r="X25" s="63">
        <v>33.5</v>
      </c>
      <c r="Y25" s="90">
        <v>125</v>
      </c>
      <c r="Z25" s="57">
        <f t="shared" si="4"/>
        <v>31</v>
      </c>
      <c r="AA25" s="56">
        <f t="shared" si="5"/>
        <v>2.5</v>
      </c>
      <c r="AB25" s="87"/>
      <c r="AC25" t="s">
        <v>524</v>
      </c>
      <c r="AD25" t="s">
        <v>343</v>
      </c>
      <c r="AE25" s="60">
        <v>29</v>
      </c>
      <c r="AF25" s="57">
        <f t="shared" si="6"/>
        <v>0</v>
      </c>
      <c r="AG25" s="56">
        <f t="shared" si="7"/>
        <v>0</v>
      </c>
      <c r="AH25" s="87"/>
      <c r="AI25">
        <v>7005</v>
      </c>
      <c r="AJ25" t="s">
        <v>59</v>
      </c>
      <c r="AK25" s="60">
        <v>26.75</v>
      </c>
      <c r="AL25" s="57">
        <f t="shared" si="8"/>
        <v>23</v>
      </c>
      <c r="AM25" s="56">
        <f t="shared" si="9"/>
        <v>3.75</v>
      </c>
      <c r="AN25" s="87"/>
      <c r="AO25" s="37">
        <v>7056</v>
      </c>
      <c r="AP25" s="37" t="s">
        <v>58</v>
      </c>
      <c r="AQ25" s="38">
        <v>24.5</v>
      </c>
      <c r="AR25" s="39">
        <f t="shared" si="10"/>
        <v>30.625</v>
      </c>
      <c r="AS25" s="37">
        <f t="shared" si="13"/>
        <v>1.25</v>
      </c>
      <c r="AT25" s="37"/>
      <c r="AU25">
        <v>7056</v>
      </c>
      <c r="AV25" t="s">
        <v>58</v>
      </c>
      <c r="AW25" s="51">
        <v>27.03</v>
      </c>
      <c r="AX25" s="39">
        <f t="shared" si="14"/>
        <v>27.929999999999996</v>
      </c>
      <c r="AY25" s="53">
        <f t="shared" si="15"/>
        <v>-0.89999999999999503</v>
      </c>
    </row>
    <row r="26" spans="1:51" x14ac:dyDescent="0.25">
      <c r="A26" t="s">
        <v>791</v>
      </c>
      <c r="B26" t="s">
        <v>146</v>
      </c>
      <c r="C26" s="63">
        <v>31.5</v>
      </c>
      <c r="D26" s="90">
        <v>115</v>
      </c>
      <c r="E26" s="57">
        <f t="shared" si="0"/>
        <v>31.5</v>
      </c>
      <c r="F26" s="56">
        <f t="shared" si="1"/>
        <v>0</v>
      </c>
      <c r="G26" s="87"/>
      <c r="H26" t="s">
        <v>350</v>
      </c>
      <c r="I26" t="s">
        <v>351</v>
      </c>
      <c r="J26" s="63">
        <v>51.85</v>
      </c>
      <c r="K26" s="90">
        <v>210</v>
      </c>
      <c r="L26" s="57">
        <f t="shared" si="11"/>
        <v>48.25</v>
      </c>
      <c r="M26" s="56">
        <f t="shared" si="2"/>
        <v>3.6000000000000014</v>
      </c>
      <c r="N26" s="87"/>
      <c r="O26" t="s">
        <v>679</v>
      </c>
      <c r="P26" t="s">
        <v>680</v>
      </c>
      <c r="Q26" s="63">
        <v>33.4</v>
      </c>
      <c r="R26" s="90">
        <v>129</v>
      </c>
      <c r="S26" s="57">
        <f t="shared" si="12"/>
        <v>31</v>
      </c>
      <c r="T26" s="56">
        <f t="shared" si="3"/>
        <v>2.3999999999999986</v>
      </c>
      <c r="U26" s="87"/>
      <c r="V26" t="s">
        <v>333</v>
      </c>
      <c r="W26" t="s">
        <v>50</v>
      </c>
      <c r="X26" s="63">
        <v>16</v>
      </c>
      <c r="Y26" s="90">
        <v>59</v>
      </c>
      <c r="Z26" s="57">
        <f t="shared" si="4"/>
        <v>15.5</v>
      </c>
      <c r="AA26" s="56">
        <f t="shared" si="5"/>
        <v>0.5</v>
      </c>
      <c r="AB26" s="87"/>
      <c r="AC26" t="s">
        <v>175</v>
      </c>
      <c r="AD26" t="s">
        <v>176</v>
      </c>
      <c r="AE26" s="60">
        <v>27</v>
      </c>
      <c r="AF26" s="57">
        <f t="shared" si="6"/>
        <v>26.5</v>
      </c>
      <c r="AG26" s="56">
        <f t="shared" si="7"/>
        <v>0.5</v>
      </c>
      <c r="AH26" s="87"/>
      <c r="AI26">
        <v>7006</v>
      </c>
      <c r="AJ26" t="s">
        <v>49</v>
      </c>
      <c r="AK26" s="60">
        <v>28.25</v>
      </c>
      <c r="AL26" s="57">
        <f t="shared" si="8"/>
        <v>24.5</v>
      </c>
      <c r="AM26" s="56">
        <f t="shared" si="9"/>
        <v>3.75</v>
      </c>
      <c r="AN26" s="87"/>
      <c r="AO26" s="40">
        <v>7005</v>
      </c>
      <c r="AP26" s="37" t="s">
        <v>59</v>
      </c>
      <c r="AQ26" s="38">
        <v>23</v>
      </c>
      <c r="AR26" s="39">
        <f t="shared" si="10"/>
        <v>28.75</v>
      </c>
      <c r="AS26" s="37">
        <f t="shared" si="13"/>
        <v>1.25</v>
      </c>
      <c r="AT26" s="37"/>
      <c r="AU26">
        <v>7005</v>
      </c>
      <c r="AV26" t="s">
        <v>59</v>
      </c>
      <c r="AW26" s="51">
        <v>25.15</v>
      </c>
      <c r="AX26" s="39">
        <f t="shared" si="14"/>
        <v>26.22</v>
      </c>
      <c r="AY26" s="53">
        <f t="shared" si="15"/>
        <v>-1.0700000000000003</v>
      </c>
    </row>
    <row r="27" spans="1:51" x14ac:dyDescent="0.25">
      <c r="A27" t="s">
        <v>725</v>
      </c>
      <c r="B27" t="s">
        <v>103</v>
      </c>
      <c r="C27" s="63">
        <v>24.75</v>
      </c>
      <c r="D27" s="90">
        <v>90</v>
      </c>
      <c r="E27" s="57">
        <f t="shared" si="0"/>
        <v>24.75</v>
      </c>
      <c r="F27" s="56">
        <f t="shared" si="1"/>
        <v>0</v>
      </c>
      <c r="G27" s="87"/>
      <c r="H27" t="s">
        <v>181</v>
      </c>
      <c r="I27" t="s">
        <v>182</v>
      </c>
      <c r="J27" s="63">
        <v>39.4</v>
      </c>
      <c r="K27" s="90">
        <v>149</v>
      </c>
      <c r="L27" s="57">
        <f t="shared" si="11"/>
        <v>36.6</v>
      </c>
      <c r="M27" s="56">
        <f t="shared" si="2"/>
        <v>2.7999999999999972</v>
      </c>
      <c r="N27" s="87"/>
      <c r="O27" t="s">
        <v>829</v>
      </c>
      <c r="P27" t="s">
        <v>830</v>
      </c>
      <c r="Q27" s="63">
        <v>52.95</v>
      </c>
      <c r="R27" s="90">
        <v>195</v>
      </c>
      <c r="S27" s="57">
        <f t="shared" si="12"/>
        <v>0</v>
      </c>
      <c r="T27" s="56">
        <f t="shared" si="3"/>
        <v>0</v>
      </c>
      <c r="U27" s="87"/>
      <c r="V27" t="s">
        <v>334</v>
      </c>
      <c r="W27" t="s">
        <v>335</v>
      </c>
      <c r="X27" s="63">
        <v>18.75</v>
      </c>
      <c r="Y27" s="90">
        <v>70</v>
      </c>
      <c r="Z27" s="57">
        <f t="shared" si="4"/>
        <v>19.399999999999999</v>
      </c>
      <c r="AA27" s="56">
        <f t="shared" si="5"/>
        <v>-0.64999999999999858</v>
      </c>
      <c r="AB27" s="87"/>
      <c r="AC27" t="s">
        <v>344</v>
      </c>
      <c r="AD27" t="s">
        <v>345</v>
      </c>
      <c r="AE27" s="60">
        <v>17</v>
      </c>
      <c r="AF27" s="57">
        <f t="shared" si="6"/>
        <v>0</v>
      </c>
      <c r="AG27" s="56">
        <f t="shared" si="7"/>
        <v>0</v>
      </c>
      <c r="AH27" s="87"/>
      <c r="AI27">
        <v>7016</v>
      </c>
      <c r="AJ27" t="s">
        <v>155</v>
      </c>
      <c r="AK27" s="60">
        <v>26.75</v>
      </c>
      <c r="AL27" s="57">
        <f t="shared" si="8"/>
        <v>23</v>
      </c>
      <c r="AM27" s="56">
        <f t="shared" si="9"/>
        <v>3.75</v>
      </c>
      <c r="AN27" s="87"/>
      <c r="AO27" s="40">
        <v>1362</v>
      </c>
      <c r="AP27" s="37" t="s">
        <v>60</v>
      </c>
      <c r="AQ27" s="38">
        <v>16</v>
      </c>
      <c r="AR27" s="39">
        <f t="shared" si="10"/>
        <v>20</v>
      </c>
      <c r="AS27" s="37">
        <f t="shared" si="13"/>
        <v>1.25</v>
      </c>
      <c r="AT27" s="37"/>
      <c r="AU27">
        <v>1362</v>
      </c>
      <c r="AV27" t="s">
        <v>60</v>
      </c>
      <c r="AW27" s="51">
        <v>18.600000000000001</v>
      </c>
      <c r="AX27" s="39">
        <f t="shared" si="14"/>
        <v>18.239999999999998</v>
      </c>
      <c r="AY27" s="53">
        <f t="shared" si="15"/>
        <v>0.36000000000000298</v>
      </c>
    </row>
    <row r="28" spans="1:51" x14ac:dyDescent="0.25">
      <c r="A28" t="s">
        <v>393</v>
      </c>
      <c r="B28" t="s">
        <v>104</v>
      </c>
      <c r="C28" s="63">
        <v>20.45</v>
      </c>
      <c r="D28" s="90">
        <v>83</v>
      </c>
      <c r="E28" s="57">
        <f t="shared" si="0"/>
        <v>20.45</v>
      </c>
      <c r="F28" s="56">
        <f t="shared" si="1"/>
        <v>0</v>
      </c>
      <c r="G28" s="87"/>
      <c r="H28" t="s">
        <v>1051</v>
      </c>
      <c r="I28" t="s">
        <v>1052</v>
      </c>
      <c r="J28" s="63">
        <v>14.4</v>
      </c>
      <c r="K28" s="90">
        <v>60</v>
      </c>
      <c r="L28" s="57">
        <f t="shared" si="11"/>
        <v>0</v>
      </c>
      <c r="M28" s="56">
        <f t="shared" si="2"/>
        <v>0</v>
      </c>
      <c r="N28" s="87"/>
      <c r="O28" t="s">
        <v>831</v>
      </c>
      <c r="P28" t="s">
        <v>832</v>
      </c>
      <c r="Q28" s="63">
        <v>37.4</v>
      </c>
      <c r="R28" s="90">
        <v>139</v>
      </c>
      <c r="S28" s="57">
        <f t="shared" si="12"/>
        <v>0</v>
      </c>
      <c r="T28" s="56">
        <f t="shared" si="3"/>
        <v>0</v>
      </c>
      <c r="U28" s="87"/>
      <c r="V28" t="s">
        <v>336</v>
      </c>
      <c r="W28" t="s">
        <v>337</v>
      </c>
      <c r="X28" s="63">
        <v>56</v>
      </c>
      <c r="Y28" s="90">
        <v>195</v>
      </c>
      <c r="Z28" s="57">
        <f t="shared" si="4"/>
        <v>45.5</v>
      </c>
      <c r="AA28" s="56">
        <f t="shared" si="5"/>
        <v>10.5</v>
      </c>
      <c r="AB28" s="87"/>
      <c r="AC28" t="s">
        <v>346</v>
      </c>
      <c r="AD28" t="s">
        <v>347</v>
      </c>
      <c r="AE28" s="60">
        <v>100</v>
      </c>
      <c r="AF28" s="57">
        <f t="shared" si="6"/>
        <v>0</v>
      </c>
      <c r="AG28" s="56">
        <f t="shared" si="7"/>
        <v>0</v>
      </c>
      <c r="AH28" s="87"/>
      <c r="AI28">
        <v>7021</v>
      </c>
      <c r="AJ28" t="s">
        <v>61</v>
      </c>
      <c r="AK28" s="60">
        <v>26.75</v>
      </c>
      <c r="AL28" s="57">
        <f t="shared" si="8"/>
        <v>23</v>
      </c>
      <c r="AM28" s="56">
        <f t="shared" si="9"/>
        <v>3.75</v>
      </c>
      <c r="AN28" s="87"/>
      <c r="AO28" s="40">
        <v>7021</v>
      </c>
      <c r="AP28" s="37" t="s">
        <v>61</v>
      </c>
      <c r="AQ28" s="38">
        <v>23</v>
      </c>
      <c r="AR28" s="39">
        <f t="shared" si="10"/>
        <v>28.75</v>
      </c>
      <c r="AS28" s="37">
        <f t="shared" si="13"/>
        <v>1.25</v>
      </c>
      <c r="AT28" s="37"/>
      <c r="AU28">
        <v>7021</v>
      </c>
      <c r="AV28" t="s">
        <v>61</v>
      </c>
      <c r="AW28" s="51">
        <v>25.15</v>
      </c>
      <c r="AX28" s="39">
        <f t="shared" si="14"/>
        <v>26.22</v>
      </c>
      <c r="AY28" s="53">
        <f t="shared" si="15"/>
        <v>-1.0700000000000003</v>
      </c>
    </row>
    <row r="29" spans="1:51" x14ac:dyDescent="0.25">
      <c r="A29" t="s">
        <v>792</v>
      </c>
      <c r="B29" t="s">
        <v>148</v>
      </c>
      <c r="C29" s="63">
        <v>52</v>
      </c>
      <c r="D29" s="90">
        <v>175</v>
      </c>
      <c r="E29" s="57">
        <f t="shared" si="0"/>
        <v>52</v>
      </c>
      <c r="F29" s="56">
        <f t="shared" si="1"/>
        <v>0</v>
      </c>
      <c r="G29" s="87"/>
      <c r="H29" t="s">
        <v>518</v>
      </c>
      <c r="I29" t="s">
        <v>59</v>
      </c>
      <c r="J29" s="63">
        <v>32.549999999999997</v>
      </c>
      <c r="K29" s="90">
        <v>125</v>
      </c>
      <c r="L29" s="57">
        <f t="shared" si="11"/>
        <v>31.2</v>
      </c>
      <c r="M29" s="56">
        <f t="shared" si="2"/>
        <v>1.3499999999999979</v>
      </c>
      <c r="N29" s="87"/>
      <c r="O29" t="s">
        <v>681</v>
      </c>
      <c r="P29" t="s">
        <v>682</v>
      </c>
      <c r="Q29" s="63">
        <v>36.65</v>
      </c>
      <c r="R29" s="90">
        <v>145</v>
      </c>
      <c r="S29" s="57">
        <f t="shared" si="12"/>
        <v>32.75</v>
      </c>
      <c r="T29" s="56">
        <f t="shared" si="3"/>
        <v>3.8999999999999986</v>
      </c>
      <c r="U29" s="87"/>
      <c r="V29" t="s">
        <v>675</v>
      </c>
      <c r="W29" t="s">
        <v>676</v>
      </c>
      <c r="X29" s="63">
        <v>26</v>
      </c>
      <c r="Y29" s="90">
        <v>99</v>
      </c>
      <c r="Z29" s="57">
        <f t="shared" si="4"/>
        <v>0</v>
      </c>
      <c r="AA29" s="56">
        <f t="shared" si="5"/>
        <v>0</v>
      </c>
      <c r="AB29" s="87"/>
      <c r="AC29">
        <v>3831</v>
      </c>
      <c r="AD29" t="s">
        <v>55</v>
      </c>
      <c r="AE29" s="60">
        <v>19.75</v>
      </c>
      <c r="AF29" s="57">
        <f t="shared" si="6"/>
        <v>22</v>
      </c>
      <c r="AG29" s="56">
        <f t="shared" si="7"/>
        <v>-2.25</v>
      </c>
      <c r="AH29" s="87"/>
      <c r="AI29">
        <v>7034</v>
      </c>
      <c r="AJ29" t="s">
        <v>46</v>
      </c>
      <c r="AK29" s="60">
        <v>26.75</v>
      </c>
      <c r="AL29" s="57">
        <f t="shared" si="8"/>
        <v>23</v>
      </c>
      <c r="AM29" s="56">
        <f t="shared" si="9"/>
        <v>3.75</v>
      </c>
      <c r="AN29" s="87"/>
      <c r="AO29" s="40">
        <v>1368</v>
      </c>
      <c r="AP29" s="37" t="s">
        <v>62</v>
      </c>
      <c r="AQ29" s="38">
        <v>26.5</v>
      </c>
      <c r="AR29" s="39">
        <f t="shared" si="10"/>
        <v>33.125</v>
      </c>
      <c r="AS29" s="37">
        <f t="shared" si="13"/>
        <v>1.25</v>
      </c>
      <c r="AT29" s="37"/>
      <c r="AU29">
        <v>1368</v>
      </c>
      <c r="AV29" t="s">
        <v>62</v>
      </c>
      <c r="AW29" s="51">
        <v>29.53</v>
      </c>
      <c r="AX29" s="39">
        <f t="shared" si="14"/>
        <v>30.209999999999997</v>
      </c>
      <c r="AY29" s="53">
        <f t="shared" si="15"/>
        <v>-0.67999999999999616</v>
      </c>
    </row>
    <row r="30" spans="1:51" x14ac:dyDescent="0.25">
      <c r="A30" t="s">
        <v>707</v>
      </c>
      <c r="B30" t="s">
        <v>83</v>
      </c>
      <c r="C30" s="63">
        <v>28.3</v>
      </c>
      <c r="D30" s="90">
        <v>105</v>
      </c>
      <c r="E30" s="57">
        <f t="shared" si="0"/>
        <v>28.25</v>
      </c>
      <c r="F30" s="56">
        <f t="shared" si="1"/>
        <v>5.0000000000000711E-2</v>
      </c>
      <c r="G30" s="87"/>
      <c r="H30" t="s">
        <v>686</v>
      </c>
      <c r="I30" t="s">
        <v>60</v>
      </c>
      <c r="J30" s="63">
        <v>17.5</v>
      </c>
      <c r="K30" s="90">
        <v>70</v>
      </c>
      <c r="L30" s="57">
        <f t="shared" si="11"/>
        <v>17.5</v>
      </c>
      <c r="M30" s="56">
        <f t="shared" si="2"/>
        <v>0</v>
      </c>
      <c r="N30" s="87"/>
      <c r="O30" t="s">
        <v>350</v>
      </c>
      <c r="P30" t="s">
        <v>351</v>
      </c>
      <c r="Q30" s="63">
        <v>48.25</v>
      </c>
      <c r="R30" s="90">
        <v>195</v>
      </c>
      <c r="S30" s="57">
        <f t="shared" si="12"/>
        <v>42.5</v>
      </c>
      <c r="T30" s="56">
        <f t="shared" si="3"/>
        <v>5.75</v>
      </c>
      <c r="U30" s="87"/>
      <c r="V30" t="s">
        <v>677</v>
      </c>
      <c r="W30" t="s">
        <v>678</v>
      </c>
      <c r="X30" s="63">
        <v>31</v>
      </c>
      <c r="Y30" s="90">
        <v>118</v>
      </c>
      <c r="Z30" s="57">
        <f t="shared" si="4"/>
        <v>0</v>
      </c>
      <c r="AA30" s="56">
        <f t="shared" si="5"/>
        <v>0</v>
      </c>
      <c r="AB30" s="87"/>
      <c r="AC30" t="s">
        <v>348</v>
      </c>
      <c r="AD30" t="s">
        <v>349</v>
      </c>
      <c r="AE30" s="60">
        <v>39</v>
      </c>
      <c r="AF30" s="57">
        <f t="shared" si="6"/>
        <v>0</v>
      </c>
      <c r="AG30" s="56">
        <f t="shared" si="7"/>
        <v>0</v>
      </c>
      <c r="AH30" s="87"/>
      <c r="AI30">
        <v>7044</v>
      </c>
      <c r="AJ30" t="s">
        <v>73</v>
      </c>
      <c r="AK30" s="60">
        <v>26.75</v>
      </c>
      <c r="AL30" s="57">
        <f t="shared" si="8"/>
        <v>23</v>
      </c>
      <c r="AM30" s="56">
        <f t="shared" si="9"/>
        <v>3.75</v>
      </c>
      <c r="AN30" s="87"/>
      <c r="AO30" s="40">
        <v>37226</v>
      </c>
      <c r="AP30" s="37" t="s">
        <v>63</v>
      </c>
      <c r="AQ30" s="38">
        <v>36</v>
      </c>
      <c r="AR30" s="39">
        <f t="shared" si="10"/>
        <v>45</v>
      </c>
      <c r="AS30" s="37">
        <f t="shared" si="13"/>
        <v>1.25</v>
      </c>
      <c r="AT30" s="37"/>
      <c r="AU30">
        <v>37226</v>
      </c>
      <c r="AV30" t="s">
        <v>63</v>
      </c>
      <c r="AW30" s="51">
        <v>41.4</v>
      </c>
      <c r="AX30" s="39">
        <f t="shared" si="14"/>
        <v>41.04</v>
      </c>
      <c r="AY30" s="53">
        <f t="shared" si="15"/>
        <v>0.35999999999999943</v>
      </c>
    </row>
    <row r="31" spans="1:51" x14ac:dyDescent="0.25">
      <c r="A31" t="s">
        <v>737</v>
      </c>
      <c r="B31" t="s">
        <v>400</v>
      </c>
      <c r="C31" s="63">
        <v>23.1</v>
      </c>
      <c r="D31" s="90">
        <v>80</v>
      </c>
      <c r="E31" s="57">
        <f t="shared" si="0"/>
        <v>23.1</v>
      </c>
      <c r="F31" s="56">
        <f t="shared" si="1"/>
        <v>0</v>
      </c>
      <c r="G31" s="87"/>
      <c r="H31" t="s">
        <v>687</v>
      </c>
      <c r="I31" t="s">
        <v>61</v>
      </c>
      <c r="J31" s="63">
        <v>32.549999999999997</v>
      </c>
      <c r="K31" s="90">
        <v>125</v>
      </c>
      <c r="L31" s="57">
        <f t="shared" si="11"/>
        <v>31.2</v>
      </c>
      <c r="M31" s="56">
        <f t="shared" si="2"/>
        <v>1.3499999999999979</v>
      </c>
      <c r="N31" s="87"/>
      <c r="O31" t="s">
        <v>179</v>
      </c>
      <c r="P31" t="s">
        <v>180</v>
      </c>
      <c r="Q31" s="63">
        <v>15</v>
      </c>
      <c r="R31" s="90">
        <v>57</v>
      </c>
      <c r="S31" s="57">
        <f t="shared" si="12"/>
        <v>15</v>
      </c>
      <c r="T31" s="56">
        <f t="shared" si="3"/>
        <v>0</v>
      </c>
      <c r="U31" s="87"/>
      <c r="V31" t="s">
        <v>679</v>
      </c>
      <c r="W31" t="s">
        <v>680</v>
      </c>
      <c r="X31" s="63">
        <v>31</v>
      </c>
      <c r="Y31" s="90">
        <v>118</v>
      </c>
      <c r="Z31" s="57">
        <f t="shared" si="4"/>
        <v>0</v>
      </c>
      <c r="AA31" s="56">
        <f t="shared" si="5"/>
        <v>0</v>
      </c>
      <c r="AB31" s="87"/>
      <c r="AC31">
        <v>25400</v>
      </c>
      <c r="AD31" t="s">
        <v>56</v>
      </c>
      <c r="AE31" s="60">
        <v>24.25</v>
      </c>
      <c r="AF31" s="57">
        <f t="shared" si="6"/>
        <v>24.25</v>
      </c>
      <c r="AG31" s="56">
        <f t="shared" si="7"/>
        <v>0</v>
      </c>
      <c r="AH31" s="87"/>
      <c r="AI31">
        <v>7046</v>
      </c>
      <c r="AJ31" t="s">
        <v>44</v>
      </c>
      <c r="AK31" s="60">
        <v>26.75</v>
      </c>
      <c r="AL31" s="57">
        <f t="shared" si="8"/>
        <v>23</v>
      </c>
      <c r="AM31" s="56">
        <f t="shared" si="9"/>
        <v>3.75</v>
      </c>
      <c r="AN31" s="87"/>
      <c r="AO31" s="40">
        <v>6136</v>
      </c>
      <c r="AP31" s="37" t="s">
        <v>64</v>
      </c>
      <c r="AQ31" s="38">
        <v>72.75</v>
      </c>
      <c r="AR31" s="39">
        <f t="shared" si="10"/>
        <v>90.9375</v>
      </c>
      <c r="AS31" s="37">
        <f t="shared" si="13"/>
        <v>1.25</v>
      </c>
      <c r="AT31" s="37"/>
      <c r="AU31">
        <v>6136</v>
      </c>
      <c r="AV31" t="s">
        <v>64</v>
      </c>
      <c r="AW31" s="51">
        <v>87.34</v>
      </c>
      <c r="AX31" s="39">
        <f t="shared" si="14"/>
        <v>82.934999999999988</v>
      </c>
      <c r="AY31" s="53">
        <f t="shared" si="15"/>
        <v>4.4050000000000153</v>
      </c>
    </row>
    <row r="32" spans="1:51" x14ac:dyDescent="0.25">
      <c r="A32" t="s">
        <v>730</v>
      </c>
      <c r="B32" t="s">
        <v>398</v>
      </c>
      <c r="C32" s="63">
        <v>23.1</v>
      </c>
      <c r="D32" s="90">
        <v>80</v>
      </c>
      <c r="E32" s="57">
        <f t="shared" si="0"/>
        <v>23.1</v>
      </c>
      <c r="F32" s="56">
        <f t="shared" si="1"/>
        <v>0</v>
      </c>
      <c r="G32" s="87"/>
      <c r="H32" t="s">
        <v>690</v>
      </c>
      <c r="I32" t="s">
        <v>691</v>
      </c>
      <c r="J32" s="63">
        <v>56</v>
      </c>
      <c r="K32" s="90">
        <v>210</v>
      </c>
      <c r="L32" s="57">
        <f t="shared" si="11"/>
        <v>52.05</v>
      </c>
      <c r="M32" s="56">
        <f t="shared" si="2"/>
        <v>3.9500000000000028</v>
      </c>
      <c r="N32" s="87"/>
      <c r="O32" t="s">
        <v>181</v>
      </c>
      <c r="P32" t="s">
        <v>182</v>
      </c>
      <c r="Q32" s="63">
        <v>36.6</v>
      </c>
      <c r="R32" s="90">
        <v>139</v>
      </c>
      <c r="S32" s="57">
        <f t="shared" si="12"/>
        <v>33.25</v>
      </c>
      <c r="T32" s="56">
        <f t="shared" si="3"/>
        <v>3.3500000000000014</v>
      </c>
      <c r="U32" s="87"/>
      <c r="V32" t="s">
        <v>681</v>
      </c>
      <c r="W32" t="s">
        <v>682</v>
      </c>
      <c r="X32" s="63">
        <v>32.75</v>
      </c>
      <c r="Y32" s="90">
        <v>130</v>
      </c>
      <c r="Z32" s="57">
        <f t="shared" si="4"/>
        <v>0</v>
      </c>
      <c r="AA32" s="56">
        <f t="shared" si="5"/>
        <v>0</v>
      </c>
      <c r="AB32" s="87"/>
      <c r="AC32" t="s">
        <v>350</v>
      </c>
      <c r="AD32" t="s">
        <v>351</v>
      </c>
      <c r="AE32" s="60">
        <v>38</v>
      </c>
      <c r="AF32" s="57">
        <f t="shared" si="6"/>
        <v>0</v>
      </c>
      <c r="AG32" s="56">
        <f t="shared" si="7"/>
        <v>0</v>
      </c>
      <c r="AH32" s="87"/>
      <c r="AI32">
        <v>7049</v>
      </c>
      <c r="AJ32" t="s">
        <v>94</v>
      </c>
      <c r="AK32" s="60">
        <v>26.75</v>
      </c>
      <c r="AL32" s="57">
        <f t="shared" si="8"/>
        <v>23</v>
      </c>
      <c r="AM32" s="56">
        <f t="shared" si="9"/>
        <v>3.75</v>
      </c>
      <c r="AN32" s="87"/>
      <c r="AO32" s="40">
        <v>3816</v>
      </c>
      <c r="AP32" s="37" t="s">
        <v>65</v>
      </c>
      <c r="AQ32" s="38">
        <v>24</v>
      </c>
      <c r="AR32" s="39">
        <f t="shared" si="10"/>
        <v>30</v>
      </c>
      <c r="AS32" s="37">
        <f t="shared" si="13"/>
        <v>1.25</v>
      </c>
      <c r="AT32" s="37"/>
      <c r="AU32">
        <v>3816</v>
      </c>
      <c r="AV32" t="s">
        <v>65</v>
      </c>
      <c r="AW32" s="51">
        <v>26.4</v>
      </c>
      <c r="AX32" s="39">
        <f t="shared" si="14"/>
        <v>27.36</v>
      </c>
      <c r="AY32" s="53">
        <f t="shared" si="15"/>
        <v>-0.96000000000000085</v>
      </c>
    </row>
    <row r="33" spans="1:51" x14ac:dyDescent="0.25">
      <c r="A33" t="s">
        <v>732</v>
      </c>
      <c r="B33" t="s">
        <v>735</v>
      </c>
      <c r="C33" s="63">
        <v>23.95</v>
      </c>
      <c r="D33" s="90">
        <v>85</v>
      </c>
      <c r="E33" s="57">
        <f t="shared" si="0"/>
        <v>23.1</v>
      </c>
      <c r="F33" s="56">
        <f t="shared" si="1"/>
        <v>0.84999999999999787</v>
      </c>
      <c r="G33" s="87"/>
      <c r="H33" t="s">
        <v>519</v>
      </c>
      <c r="I33" t="s">
        <v>65</v>
      </c>
      <c r="J33" s="63">
        <v>37.049999999999997</v>
      </c>
      <c r="K33" s="90">
        <v>139</v>
      </c>
      <c r="L33" s="57">
        <f t="shared" si="11"/>
        <v>34.450000000000003</v>
      </c>
      <c r="M33" s="56">
        <f t="shared" si="2"/>
        <v>2.5999999999999943</v>
      </c>
      <c r="N33" s="87"/>
      <c r="O33" t="s">
        <v>833</v>
      </c>
      <c r="P33" t="s">
        <v>834</v>
      </c>
      <c r="Q33" s="63">
        <v>34.5</v>
      </c>
      <c r="R33" s="90">
        <v>129</v>
      </c>
      <c r="S33" s="57">
        <f t="shared" si="12"/>
        <v>0</v>
      </c>
      <c r="T33" s="56">
        <f t="shared" si="3"/>
        <v>0</v>
      </c>
      <c r="U33" s="87"/>
      <c r="V33" t="s">
        <v>350</v>
      </c>
      <c r="W33" t="s">
        <v>351</v>
      </c>
      <c r="X33" s="63">
        <v>42.5</v>
      </c>
      <c r="Y33" s="90">
        <v>170</v>
      </c>
      <c r="Z33" s="57">
        <f t="shared" si="4"/>
        <v>38</v>
      </c>
      <c r="AA33" s="56">
        <f t="shared" si="5"/>
        <v>4.5</v>
      </c>
      <c r="AB33" s="87"/>
      <c r="AC33" t="s">
        <v>352</v>
      </c>
      <c r="AD33" t="s">
        <v>353</v>
      </c>
      <c r="AE33" s="60">
        <v>15</v>
      </c>
      <c r="AF33" s="57">
        <f t="shared" si="6"/>
        <v>0</v>
      </c>
      <c r="AG33" s="56">
        <f t="shared" si="7"/>
        <v>0</v>
      </c>
      <c r="AH33" s="87"/>
      <c r="AI33">
        <v>7055</v>
      </c>
      <c r="AJ33" t="s">
        <v>40</v>
      </c>
      <c r="AK33" s="60">
        <v>26.75</v>
      </c>
      <c r="AL33" s="57">
        <f t="shared" si="8"/>
        <v>24.5</v>
      </c>
      <c r="AM33" s="56">
        <f t="shared" si="9"/>
        <v>2.25</v>
      </c>
      <c r="AN33" s="87"/>
      <c r="AO33" s="37">
        <v>25453</v>
      </c>
      <c r="AP33" s="37" t="s">
        <v>66</v>
      </c>
      <c r="AQ33" s="38">
        <v>13.5</v>
      </c>
      <c r="AR33" s="39">
        <f t="shared" si="10"/>
        <v>16.875</v>
      </c>
      <c r="AS33" s="37">
        <f t="shared" si="13"/>
        <v>1.25</v>
      </c>
      <c r="AT33" s="37"/>
      <c r="AU33">
        <v>25453</v>
      </c>
      <c r="AV33" t="s">
        <v>66</v>
      </c>
      <c r="AW33" s="51">
        <v>15.48</v>
      </c>
      <c r="AX33" s="39">
        <f t="shared" si="14"/>
        <v>15.389999999999999</v>
      </c>
      <c r="AY33" s="53">
        <f t="shared" si="15"/>
        <v>9.0000000000001634E-2</v>
      </c>
    </row>
    <row r="34" spans="1:51" x14ac:dyDescent="0.25">
      <c r="A34" t="s">
        <v>731</v>
      </c>
      <c r="B34" t="s">
        <v>399</v>
      </c>
      <c r="C34" s="63">
        <v>23.1</v>
      </c>
      <c r="D34" s="90">
        <v>80</v>
      </c>
      <c r="E34" s="57">
        <f t="shared" si="0"/>
        <v>23.1</v>
      </c>
      <c r="F34" s="56">
        <f t="shared" si="1"/>
        <v>0</v>
      </c>
      <c r="G34" s="87"/>
      <c r="H34" t="s">
        <v>1053</v>
      </c>
      <c r="I34" t="s">
        <v>1054</v>
      </c>
      <c r="J34" s="63">
        <v>54.25</v>
      </c>
      <c r="K34" s="90">
        <v>210</v>
      </c>
      <c r="L34" s="57">
        <f t="shared" si="11"/>
        <v>0</v>
      </c>
      <c r="M34" s="56">
        <f t="shared" si="2"/>
        <v>0</v>
      </c>
      <c r="N34" s="87"/>
      <c r="O34" t="s">
        <v>518</v>
      </c>
      <c r="P34" t="s">
        <v>59</v>
      </c>
      <c r="Q34" s="63">
        <v>31.2</v>
      </c>
      <c r="R34" s="90">
        <v>119</v>
      </c>
      <c r="S34" s="57">
        <f t="shared" si="12"/>
        <v>28.25</v>
      </c>
      <c r="T34" s="56">
        <f t="shared" si="3"/>
        <v>2.9499999999999993</v>
      </c>
      <c r="U34" s="87"/>
      <c r="V34" t="s">
        <v>179</v>
      </c>
      <c r="W34" t="s">
        <v>180</v>
      </c>
      <c r="X34" s="63">
        <v>15</v>
      </c>
      <c r="Y34" s="90">
        <v>57</v>
      </c>
      <c r="Z34" s="57">
        <f t="shared" si="4"/>
        <v>15</v>
      </c>
      <c r="AA34" s="56">
        <f t="shared" si="5"/>
        <v>0</v>
      </c>
      <c r="AB34" s="87"/>
      <c r="AC34" t="s">
        <v>179</v>
      </c>
      <c r="AD34" t="s">
        <v>180</v>
      </c>
      <c r="AE34" s="60">
        <v>15</v>
      </c>
      <c r="AF34" s="57">
        <f t="shared" si="6"/>
        <v>14</v>
      </c>
      <c r="AG34" s="56">
        <f t="shared" si="7"/>
        <v>1</v>
      </c>
      <c r="AH34" s="87"/>
      <c r="AI34">
        <v>7056</v>
      </c>
      <c r="AJ34" t="s">
        <v>58</v>
      </c>
      <c r="AK34" s="60">
        <v>28</v>
      </c>
      <c r="AL34" s="57">
        <f t="shared" si="8"/>
        <v>24.5</v>
      </c>
      <c r="AM34" s="56">
        <f t="shared" si="9"/>
        <v>3.5</v>
      </c>
      <c r="AN34" s="87"/>
      <c r="AO34" s="37">
        <v>25130</v>
      </c>
      <c r="AP34" s="37" t="s">
        <v>67</v>
      </c>
      <c r="AQ34" s="38">
        <v>42</v>
      </c>
      <c r="AR34" s="39">
        <f t="shared" si="10"/>
        <v>52.5</v>
      </c>
      <c r="AS34" s="37">
        <f t="shared" si="13"/>
        <v>1.25</v>
      </c>
      <c r="AT34" s="41"/>
      <c r="AU34">
        <v>25130</v>
      </c>
      <c r="AV34" t="s">
        <v>67</v>
      </c>
      <c r="AW34" s="51">
        <v>51.1</v>
      </c>
      <c r="AX34" s="39">
        <f t="shared" si="14"/>
        <v>47.879999999999995</v>
      </c>
      <c r="AY34" s="53">
        <f t="shared" si="15"/>
        <v>3.220000000000006</v>
      </c>
    </row>
    <row r="35" spans="1:51" x14ac:dyDescent="0.25">
      <c r="A35" t="s">
        <v>368</v>
      </c>
      <c r="B35" t="s">
        <v>369</v>
      </c>
      <c r="C35" s="63">
        <v>24.25</v>
      </c>
      <c r="D35" s="90">
        <v>85</v>
      </c>
      <c r="E35" s="57">
        <f t="shared" ref="E35:E66" si="16">SUMIF(H:H,A35,J:J)</f>
        <v>24.25</v>
      </c>
      <c r="F35" s="56">
        <f t="shared" si="1"/>
        <v>0</v>
      </c>
      <c r="G35" s="87"/>
      <c r="H35" t="s">
        <v>515</v>
      </c>
      <c r="I35" t="s">
        <v>650</v>
      </c>
      <c r="J35" s="63">
        <v>39.700000000000003</v>
      </c>
      <c r="K35" s="90">
        <v>149</v>
      </c>
      <c r="L35" s="57">
        <f t="shared" si="11"/>
        <v>37</v>
      </c>
      <c r="M35" s="56">
        <f t="shared" si="2"/>
        <v>2.7000000000000028</v>
      </c>
      <c r="N35" s="87"/>
      <c r="O35" t="s">
        <v>686</v>
      </c>
      <c r="P35" t="s">
        <v>60</v>
      </c>
      <c r="Q35" s="63">
        <v>17.5</v>
      </c>
      <c r="R35" s="90">
        <v>70</v>
      </c>
      <c r="S35" s="57">
        <f t="shared" si="12"/>
        <v>17.5</v>
      </c>
      <c r="T35" s="56">
        <f t="shared" si="3"/>
        <v>0</v>
      </c>
      <c r="U35" s="87"/>
      <c r="V35" t="s">
        <v>683</v>
      </c>
      <c r="W35" t="s">
        <v>58</v>
      </c>
      <c r="X35" s="63">
        <v>29</v>
      </c>
      <c r="Y35" s="90">
        <v>109</v>
      </c>
      <c r="Z35" s="57">
        <f t="shared" ref="Z35:Z66" si="17">SUMIF(AC:AC,V35,AE:AE)</f>
        <v>28</v>
      </c>
      <c r="AA35" s="56">
        <f t="shared" ref="AA35:AA66" si="18">IF(Z35=0,0,X35-Z35)</f>
        <v>1</v>
      </c>
      <c r="AB35" s="87"/>
      <c r="AC35">
        <v>7056</v>
      </c>
      <c r="AD35" t="s">
        <v>58</v>
      </c>
      <c r="AE35" s="60">
        <v>28</v>
      </c>
      <c r="AF35" s="57">
        <f t="shared" ref="AF35:AF66" si="19">SUMIF(AI:AI,AC35,AK:AK)</f>
        <v>28</v>
      </c>
      <c r="AG35" s="56">
        <f t="shared" ref="AG35:AG66" si="20">IF(AF35=0,0,AE35-AF35)</f>
        <v>0</v>
      </c>
      <c r="AH35" s="87"/>
      <c r="AI35">
        <v>7100</v>
      </c>
      <c r="AJ35" t="s">
        <v>131</v>
      </c>
      <c r="AK35" s="60">
        <v>29.5</v>
      </c>
      <c r="AL35" s="57">
        <f t="shared" ref="AL35:AL66" si="21">SUMIF(AO:AO,AI35,AQ:AQ)</f>
        <v>27.5</v>
      </c>
      <c r="AM35" s="56">
        <f t="shared" ref="AM35:AM66" si="22">IF(AL35=0,0,AK35-AL35)</f>
        <v>2</v>
      </c>
      <c r="AN35" s="87"/>
      <c r="AO35" s="40">
        <v>6140</v>
      </c>
      <c r="AP35" s="37" t="s">
        <v>68</v>
      </c>
      <c r="AQ35" s="38">
        <v>72.75</v>
      </c>
      <c r="AR35" s="39">
        <f t="shared" si="10"/>
        <v>90.9375</v>
      </c>
      <c r="AS35" s="37">
        <f t="shared" si="13"/>
        <v>1.25</v>
      </c>
      <c r="AT35" s="37"/>
      <c r="AU35">
        <v>6140</v>
      </c>
      <c r="AV35" t="s">
        <v>68</v>
      </c>
      <c r="AW35" s="51">
        <v>87.34</v>
      </c>
      <c r="AX35" s="39">
        <f t="shared" si="14"/>
        <v>82.934999999999988</v>
      </c>
      <c r="AY35" s="53">
        <f t="shared" si="15"/>
        <v>4.4050000000000153</v>
      </c>
    </row>
    <row r="36" spans="1:51" x14ac:dyDescent="0.25">
      <c r="A36" t="s">
        <v>366</v>
      </c>
      <c r="B36" t="s">
        <v>367</v>
      </c>
      <c r="C36" s="63">
        <v>24.25</v>
      </c>
      <c r="D36" s="90">
        <v>85</v>
      </c>
      <c r="E36" s="57">
        <f t="shared" si="16"/>
        <v>24.25</v>
      </c>
      <c r="F36" s="56">
        <f t="shared" si="1"/>
        <v>0</v>
      </c>
      <c r="G36" s="87"/>
      <c r="H36" t="s">
        <v>696</v>
      </c>
      <c r="I36" t="s">
        <v>68</v>
      </c>
      <c r="J36" s="63">
        <v>93.4</v>
      </c>
      <c r="K36" s="90">
        <v>340</v>
      </c>
      <c r="L36" s="57">
        <f t="shared" si="11"/>
        <v>86.75</v>
      </c>
      <c r="M36" s="56">
        <f t="shared" si="2"/>
        <v>6.6500000000000057</v>
      </c>
      <c r="N36" s="87"/>
      <c r="O36" t="s">
        <v>687</v>
      </c>
      <c r="P36" t="s">
        <v>61</v>
      </c>
      <c r="Q36" s="63">
        <v>31.2</v>
      </c>
      <c r="R36" s="90">
        <v>119</v>
      </c>
      <c r="S36" s="57">
        <f t="shared" si="12"/>
        <v>28.25</v>
      </c>
      <c r="T36" s="56">
        <f t="shared" si="3"/>
        <v>2.9499999999999993</v>
      </c>
      <c r="U36" s="87"/>
      <c r="V36" t="s">
        <v>181</v>
      </c>
      <c r="W36" t="s">
        <v>182</v>
      </c>
      <c r="X36" s="63">
        <v>33.25</v>
      </c>
      <c r="Y36" s="90">
        <v>125</v>
      </c>
      <c r="Z36" s="57">
        <f t="shared" si="17"/>
        <v>32</v>
      </c>
      <c r="AA36" s="56">
        <f t="shared" si="18"/>
        <v>1.25</v>
      </c>
      <c r="AB36" s="87"/>
      <c r="AC36" t="s">
        <v>181</v>
      </c>
      <c r="AD36" t="s">
        <v>182</v>
      </c>
      <c r="AE36" s="60">
        <v>32</v>
      </c>
      <c r="AF36" s="57">
        <f t="shared" si="19"/>
        <v>29.5</v>
      </c>
      <c r="AG36" s="56">
        <f t="shared" si="20"/>
        <v>2.5</v>
      </c>
      <c r="AH36" s="87"/>
      <c r="AI36">
        <v>25100</v>
      </c>
      <c r="AJ36" t="s">
        <v>122</v>
      </c>
      <c r="AK36" s="60">
        <v>28.75</v>
      </c>
      <c r="AL36" s="57">
        <f t="shared" si="21"/>
        <v>23.75</v>
      </c>
      <c r="AM36" s="56">
        <f t="shared" si="22"/>
        <v>5</v>
      </c>
      <c r="AN36" s="87"/>
      <c r="AO36" s="40">
        <v>6141</v>
      </c>
      <c r="AP36" s="37" t="s">
        <v>69</v>
      </c>
      <c r="AQ36" s="38">
        <v>72.75</v>
      </c>
      <c r="AR36" s="39">
        <f t="shared" si="10"/>
        <v>90.9375</v>
      </c>
      <c r="AS36" s="37">
        <f t="shared" si="13"/>
        <v>1.25</v>
      </c>
      <c r="AT36" s="37"/>
      <c r="AU36">
        <v>6141</v>
      </c>
      <c r="AV36" t="s">
        <v>69</v>
      </c>
      <c r="AW36" s="51">
        <v>87.34</v>
      </c>
      <c r="AX36" s="39">
        <f t="shared" si="14"/>
        <v>82.934999999999988</v>
      </c>
      <c r="AY36" s="53">
        <f t="shared" si="15"/>
        <v>4.4050000000000153</v>
      </c>
    </row>
    <row r="37" spans="1:51" x14ac:dyDescent="0.25">
      <c r="A37" t="s">
        <v>364</v>
      </c>
      <c r="B37" t="s">
        <v>80</v>
      </c>
      <c r="C37" s="63">
        <v>24.25</v>
      </c>
      <c r="D37" s="90">
        <v>85</v>
      </c>
      <c r="E37" s="57">
        <f t="shared" si="16"/>
        <v>24.25</v>
      </c>
      <c r="F37" s="56">
        <f t="shared" si="1"/>
        <v>0</v>
      </c>
      <c r="G37" s="87"/>
      <c r="H37" t="s">
        <v>1055</v>
      </c>
      <c r="I37" t="s">
        <v>1056</v>
      </c>
      <c r="J37" s="63">
        <v>13.75</v>
      </c>
      <c r="K37" s="90">
        <v>57</v>
      </c>
      <c r="L37" s="57">
        <f t="shared" si="11"/>
        <v>0</v>
      </c>
      <c r="M37" s="56">
        <f t="shared" si="2"/>
        <v>0</v>
      </c>
      <c r="N37" s="87"/>
      <c r="O37" t="s">
        <v>688</v>
      </c>
      <c r="P37" t="s">
        <v>689</v>
      </c>
      <c r="Q37" s="63">
        <v>14.75</v>
      </c>
      <c r="R37" s="90">
        <v>57</v>
      </c>
      <c r="S37" s="57">
        <f t="shared" si="12"/>
        <v>14.75</v>
      </c>
      <c r="T37" s="56">
        <f t="shared" si="3"/>
        <v>0</v>
      </c>
      <c r="U37" s="87"/>
      <c r="V37" t="s">
        <v>684</v>
      </c>
      <c r="W37" t="s">
        <v>685</v>
      </c>
      <c r="X37" s="63">
        <v>15.5</v>
      </c>
      <c r="Y37" s="90">
        <v>59</v>
      </c>
      <c r="Z37" s="57">
        <f t="shared" si="17"/>
        <v>0</v>
      </c>
      <c r="AA37" s="56">
        <f t="shared" si="18"/>
        <v>0</v>
      </c>
      <c r="AB37" s="87"/>
      <c r="AC37" t="s">
        <v>183</v>
      </c>
      <c r="AD37" t="s">
        <v>184</v>
      </c>
      <c r="AE37" s="60">
        <v>27</v>
      </c>
      <c r="AF37" s="57">
        <f t="shared" si="19"/>
        <v>26.5</v>
      </c>
      <c r="AG37" s="56">
        <f t="shared" si="20"/>
        <v>0.5</v>
      </c>
      <c r="AH37" s="87"/>
      <c r="AI37">
        <v>25101</v>
      </c>
      <c r="AJ37" t="s">
        <v>137</v>
      </c>
      <c r="AK37" s="60">
        <v>25.5</v>
      </c>
      <c r="AL37" s="57">
        <f t="shared" si="21"/>
        <v>21</v>
      </c>
      <c r="AM37" s="56">
        <f t="shared" si="22"/>
        <v>4.5</v>
      </c>
      <c r="AN37" s="87"/>
      <c r="AO37" s="40">
        <v>6127</v>
      </c>
      <c r="AP37" s="37" t="s">
        <v>70</v>
      </c>
      <c r="AQ37" s="38">
        <v>72.75</v>
      </c>
      <c r="AR37" s="39">
        <f t="shared" si="10"/>
        <v>90.9375</v>
      </c>
      <c r="AS37" s="37">
        <f t="shared" si="13"/>
        <v>1.25</v>
      </c>
      <c r="AT37" s="37"/>
      <c r="AU37">
        <v>6127</v>
      </c>
      <c r="AV37" t="s">
        <v>70</v>
      </c>
      <c r="AW37" s="51">
        <v>87.34</v>
      </c>
      <c r="AX37" s="39">
        <f t="shared" si="14"/>
        <v>82.934999999999988</v>
      </c>
      <c r="AY37" s="53">
        <f t="shared" si="15"/>
        <v>4.4050000000000153</v>
      </c>
    </row>
    <row r="38" spans="1:51" x14ac:dyDescent="0.25">
      <c r="A38" t="s">
        <v>365</v>
      </c>
      <c r="B38" t="s">
        <v>81</v>
      </c>
      <c r="C38" s="63">
        <v>24.25</v>
      </c>
      <c r="D38" s="90">
        <v>85</v>
      </c>
      <c r="E38" s="57">
        <f t="shared" si="16"/>
        <v>24.25</v>
      </c>
      <c r="F38" s="56">
        <f t="shared" si="1"/>
        <v>0</v>
      </c>
      <c r="G38" s="87"/>
      <c r="H38" t="s">
        <v>1057</v>
      </c>
      <c r="I38" t="s">
        <v>1058</v>
      </c>
      <c r="J38" s="63">
        <v>48.2</v>
      </c>
      <c r="K38" s="90">
        <v>195</v>
      </c>
      <c r="L38" s="57">
        <f t="shared" si="11"/>
        <v>0</v>
      </c>
      <c r="M38" s="56">
        <f t="shared" si="2"/>
        <v>0</v>
      </c>
      <c r="N38" s="87"/>
      <c r="O38" t="s">
        <v>690</v>
      </c>
      <c r="P38" t="s">
        <v>691</v>
      </c>
      <c r="Q38" s="63">
        <v>52.05</v>
      </c>
      <c r="R38" s="90">
        <v>195</v>
      </c>
      <c r="S38" s="57">
        <f t="shared" si="12"/>
        <v>46.25</v>
      </c>
      <c r="T38" s="56">
        <f t="shared" si="3"/>
        <v>5.7999999999999972</v>
      </c>
      <c r="U38" s="87"/>
      <c r="V38" t="s">
        <v>518</v>
      </c>
      <c r="W38" t="s">
        <v>59</v>
      </c>
      <c r="X38" s="63">
        <v>28.25</v>
      </c>
      <c r="Y38" s="90">
        <v>109</v>
      </c>
      <c r="Z38" s="57">
        <f t="shared" si="17"/>
        <v>26.75</v>
      </c>
      <c r="AA38" s="56">
        <f t="shared" si="18"/>
        <v>1.5</v>
      </c>
      <c r="AB38" s="87"/>
      <c r="AC38">
        <v>7005</v>
      </c>
      <c r="AD38" t="s">
        <v>59</v>
      </c>
      <c r="AE38" s="60">
        <v>26.75</v>
      </c>
      <c r="AF38" s="57">
        <f t="shared" si="19"/>
        <v>26.75</v>
      </c>
      <c r="AG38" s="56">
        <f t="shared" si="20"/>
        <v>0</v>
      </c>
      <c r="AH38" s="87"/>
      <c r="AI38">
        <v>25102</v>
      </c>
      <c r="AJ38" t="s">
        <v>139</v>
      </c>
      <c r="AK38" s="60">
        <v>27.25</v>
      </c>
      <c r="AL38" s="57">
        <f t="shared" si="21"/>
        <v>23.75</v>
      </c>
      <c r="AM38" s="56">
        <f t="shared" si="22"/>
        <v>3.5</v>
      </c>
      <c r="AN38" s="87"/>
      <c r="AO38" s="37">
        <v>25504</v>
      </c>
      <c r="AP38" s="37" t="s">
        <v>71</v>
      </c>
      <c r="AQ38" s="38">
        <v>12.5</v>
      </c>
      <c r="AR38" s="39">
        <f t="shared" si="10"/>
        <v>15.625</v>
      </c>
      <c r="AS38" s="37">
        <f t="shared" si="13"/>
        <v>1.25</v>
      </c>
      <c r="AT38" s="37"/>
      <c r="AU38">
        <v>25504</v>
      </c>
      <c r="AV38" t="s">
        <v>71</v>
      </c>
      <c r="AW38" s="51">
        <v>14.23</v>
      </c>
      <c r="AX38" s="39">
        <f t="shared" si="14"/>
        <v>14.249999999999998</v>
      </c>
      <c r="AY38" s="53">
        <f t="shared" si="15"/>
        <v>-1.9999999999997797E-2</v>
      </c>
    </row>
    <row r="39" spans="1:51" x14ac:dyDescent="0.25">
      <c r="A39" t="s">
        <v>736</v>
      </c>
      <c r="B39" t="s">
        <v>212</v>
      </c>
      <c r="C39" s="63">
        <v>23.1</v>
      </c>
      <c r="D39" s="90">
        <v>85</v>
      </c>
      <c r="E39" s="57">
        <f t="shared" si="16"/>
        <v>23.1</v>
      </c>
      <c r="F39" s="56">
        <f t="shared" si="1"/>
        <v>0</v>
      </c>
      <c r="G39" s="87"/>
      <c r="H39" t="s">
        <v>520</v>
      </c>
      <c r="I39" t="s">
        <v>75</v>
      </c>
      <c r="J39" s="63">
        <v>33.200000000000003</v>
      </c>
      <c r="K39" s="90">
        <v>125</v>
      </c>
      <c r="L39" s="57">
        <f t="shared" si="11"/>
        <v>31.8</v>
      </c>
      <c r="M39" s="56">
        <f t="shared" si="2"/>
        <v>1.4000000000000021</v>
      </c>
      <c r="N39" s="87"/>
      <c r="O39" t="s">
        <v>519</v>
      </c>
      <c r="P39" t="s">
        <v>65</v>
      </c>
      <c r="Q39" s="63">
        <v>34.450000000000003</v>
      </c>
      <c r="R39" s="90">
        <v>129</v>
      </c>
      <c r="S39" s="57">
        <f t="shared" si="12"/>
        <v>31</v>
      </c>
      <c r="T39" s="56">
        <f t="shared" si="3"/>
        <v>3.4500000000000028</v>
      </c>
      <c r="U39" s="87"/>
      <c r="V39" t="s">
        <v>686</v>
      </c>
      <c r="W39" t="s">
        <v>60</v>
      </c>
      <c r="X39" s="63">
        <v>17.5</v>
      </c>
      <c r="Y39" s="90">
        <v>70</v>
      </c>
      <c r="Z39" s="57">
        <f t="shared" si="17"/>
        <v>17.5</v>
      </c>
      <c r="AA39" s="56">
        <f t="shared" si="18"/>
        <v>0</v>
      </c>
      <c r="AB39" s="87"/>
      <c r="AC39">
        <v>1362</v>
      </c>
      <c r="AD39" t="s">
        <v>60</v>
      </c>
      <c r="AE39" s="60">
        <v>17.5</v>
      </c>
      <c r="AF39" s="57">
        <f t="shared" si="19"/>
        <v>16.8</v>
      </c>
      <c r="AG39" s="56">
        <f t="shared" si="20"/>
        <v>0.69999999999999929</v>
      </c>
      <c r="AH39" s="87"/>
      <c r="AI39">
        <v>25105</v>
      </c>
      <c r="AJ39" t="s">
        <v>146</v>
      </c>
      <c r="AK39" s="60">
        <v>31.75</v>
      </c>
      <c r="AL39" s="57">
        <f t="shared" si="21"/>
        <v>26.25</v>
      </c>
      <c r="AM39" s="56">
        <f t="shared" si="22"/>
        <v>5.5</v>
      </c>
      <c r="AN39" s="87"/>
      <c r="AO39" s="37">
        <v>6109</v>
      </c>
      <c r="AP39" s="37" t="s">
        <v>72</v>
      </c>
      <c r="AQ39" s="38">
        <v>58</v>
      </c>
      <c r="AR39" s="39">
        <f t="shared" si="10"/>
        <v>72.5</v>
      </c>
      <c r="AS39" s="37">
        <f t="shared" si="13"/>
        <v>1.25</v>
      </c>
      <c r="AT39" s="37"/>
      <c r="AU39">
        <v>6109</v>
      </c>
      <c r="AV39" t="s">
        <v>72</v>
      </c>
      <c r="AW39" s="51">
        <v>68.900000000000006</v>
      </c>
      <c r="AX39" s="39">
        <f t="shared" si="14"/>
        <v>66.11999999999999</v>
      </c>
      <c r="AY39" s="53">
        <f t="shared" si="15"/>
        <v>2.7800000000000153</v>
      </c>
    </row>
    <row r="40" spans="1:51" x14ac:dyDescent="0.25">
      <c r="A40" t="s">
        <v>733</v>
      </c>
      <c r="B40" t="s">
        <v>211</v>
      </c>
      <c r="C40" s="63">
        <v>23.1</v>
      </c>
      <c r="D40" s="90">
        <v>85</v>
      </c>
      <c r="E40" s="57">
        <f t="shared" si="16"/>
        <v>23.1</v>
      </c>
      <c r="F40" s="56">
        <f t="shared" si="1"/>
        <v>0</v>
      </c>
      <c r="G40" s="87"/>
      <c r="H40" t="s">
        <v>362</v>
      </c>
      <c r="I40" t="s">
        <v>363</v>
      </c>
      <c r="J40" s="63">
        <v>99.1</v>
      </c>
      <c r="K40" s="90">
        <v>399</v>
      </c>
      <c r="L40" s="57">
        <f t="shared" si="11"/>
        <v>93.3</v>
      </c>
      <c r="M40" s="56">
        <f t="shared" si="2"/>
        <v>5.7999999999999972</v>
      </c>
      <c r="N40" s="87"/>
      <c r="O40" t="s">
        <v>354</v>
      </c>
      <c r="P40" t="s">
        <v>355</v>
      </c>
      <c r="Q40" s="63">
        <v>33.4</v>
      </c>
      <c r="R40" s="90">
        <v>129</v>
      </c>
      <c r="S40" s="57">
        <f t="shared" si="12"/>
        <v>30.5</v>
      </c>
      <c r="T40" s="56">
        <f t="shared" si="3"/>
        <v>2.8999999999999986</v>
      </c>
      <c r="U40" s="87"/>
      <c r="V40" t="s">
        <v>687</v>
      </c>
      <c r="W40" t="s">
        <v>61</v>
      </c>
      <c r="X40" s="63">
        <v>28.25</v>
      </c>
      <c r="Y40" s="90">
        <v>109</v>
      </c>
      <c r="Z40" s="57">
        <f t="shared" si="17"/>
        <v>26.75</v>
      </c>
      <c r="AA40" s="56">
        <f t="shared" si="18"/>
        <v>1.5</v>
      </c>
      <c r="AB40" s="87"/>
      <c r="AC40">
        <v>7021</v>
      </c>
      <c r="AD40" t="s">
        <v>61</v>
      </c>
      <c r="AE40" s="60">
        <v>26.75</v>
      </c>
      <c r="AF40" s="57">
        <f t="shared" si="19"/>
        <v>26.75</v>
      </c>
      <c r="AG40" s="56">
        <f t="shared" si="20"/>
        <v>0</v>
      </c>
      <c r="AH40" s="87"/>
      <c r="AI40">
        <v>25109</v>
      </c>
      <c r="AJ40" t="s">
        <v>103</v>
      </c>
      <c r="AK40" s="60">
        <v>24.75</v>
      </c>
      <c r="AL40" s="57">
        <f t="shared" si="21"/>
        <v>23.25</v>
      </c>
      <c r="AM40" s="56">
        <f t="shared" si="22"/>
        <v>1.5</v>
      </c>
      <c r="AN40" s="87"/>
      <c r="AO40" s="37">
        <v>7044</v>
      </c>
      <c r="AP40" s="37" t="s">
        <v>73</v>
      </c>
      <c r="AQ40" s="38">
        <v>23</v>
      </c>
      <c r="AR40" s="39">
        <f t="shared" si="10"/>
        <v>28.75</v>
      </c>
      <c r="AS40" s="37">
        <f t="shared" si="13"/>
        <v>1.25</v>
      </c>
      <c r="AT40" s="37"/>
      <c r="AU40">
        <v>7044</v>
      </c>
      <c r="AV40" t="s">
        <v>73</v>
      </c>
      <c r="AW40" s="51">
        <v>25.15</v>
      </c>
      <c r="AX40" s="39">
        <f t="shared" si="14"/>
        <v>26.22</v>
      </c>
      <c r="AY40" s="53">
        <f t="shared" si="15"/>
        <v>-1.0700000000000003</v>
      </c>
    </row>
    <row r="41" spans="1:51" x14ac:dyDescent="0.25">
      <c r="A41" t="s">
        <v>704</v>
      </c>
      <c r="B41" t="s">
        <v>191</v>
      </c>
      <c r="C41" s="63">
        <v>24.25</v>
      </c>
      <c r="D41" s="90">
        <v>90</v>
      </c>
      <c r="E41" s="57">
        <f t="shared" si="16"/>
        <v>24.25</v>
      </c>
      <c r="F41" s="56">
        <f t="shared" si="1"/>
        <v>0</v>
      </c>
      <c r="G41" s="87"/>
      <c r="H41" t="s">
        <v>364</v>
      </c>
      <c r="I41" t="s">
        <v>80</v>
      </c>
      <c r="J41" s="63">
        <v>24.25</v>
      </c>
      <c r="K41" s="90">
        <v>85</v>
      </c>
      <c r="L41" s="57">
        <f t="shared" si="11"/>
        <v>23</v>
      </c>
      <c r="M41" s="56">
        <f t="shared" si="2"/>
        <v>1.25</v>
      </c>
      <c r="N41" s="87"/>
      <c r="O41" t="s">
        <v>515</v>
      </c>
      <c r="P41" t="s">
        <v>650</v>
      </c>
      <c r="Q41" s="63">
        <v>37</v>
      </c>
      <c r="R41" s="90">
        <v>137</v>
      </c>
      <c r="S41" s="57">
        <f t="shared" si="12"/>
        <v>32</v>
      </c>
      <c r="T41" s="56">
        <f t="shared" si="3"/>
        <v>5</v>
      </c>
      <c r="U41" s="87"/>
      <c r="V41" t="s">
        <v>688</v>
      </c>
      <c r="W41" t="s">
        <v>689</v>
      </c>
      <c r="X41" s="63">
        <v>14.75</v>
      </c>
      <c r="Y41" s="90">
        <v>57</v>
      </c>
      <c r="Z41" s="57">
        <f t="shared" si="17"/>
        <v>0</v>
      </c>
      <c r="AA41" s="56">
        <f t="shared" si="18"/>
        <v>0</v>
      </c>
      <c r="AB41" s="87"/>
      <c r="AC41">
        <v>3816</v>
      </c>
      <c r="AD41" t="s">
        <v>65</v>
      </c>
      <c r="AE41" s="60">
        <v>30</v>
      </c>
      <c r="AF41" s="57">
        <f t="shared" si="19"/>
        <v>29</v>
      </c>
      <c r="AG41" s="56">
        <f t="shared" si="20"/>
        <v>1</v>
      </c>
      <c r="AH41" s="87"/>
      <c r="AI41">
        <v>25111</v>
      </c>
      <c r="AJ41" t="s">
        <v>104</v>
      </c>
      <c r="AK41" s="61">
        <v>20.45</v>
      </c>
      <c r="AL41" s="57">
        <f t="shared" si="21"/>
        <v>22</v>
      </c>
      <c r="AM41" s="56">
        <f t="shared" si="22"/>
        <v>-1.5500000000000007</v>
      </c>
      <c r="AN41" s="87"/>
      <c r="AO41" s="37">
        <v>25451</v>
      </c>
      <c r="AP41" s="37" t="s">
        <v>74</v>
      </c>
      <c r="AQ41" s="38">
        <v>13.5</v>
      </c>
      <c r="AR41" s="39">
        <f t="shared" si="10"/>
        <v>16.875</v>
      </c>
      <c r="AS41" s="37">
        <f t="shared" si="13"/>
        <v>1.25</v>
      </c>
      <c r="AT41" s="37"/>
      <c r="AU41">
        <v>25451</v>
      </c>
      <c r="AV41" t="s">
        <v>74</v>
      </c>
      <c r="AW41" s="51">
        <v>15.48</v>
      </c>
      <c r="AX41" s="39">
        <f t="shared" si="14"/>
        <v>15.389999999999999</v>
      </c>
      <c r="AY41" s="53">
        <f t="shared" si="15"/>
        <v>9.0000000000001634E-2</v>
      </c>
    </row>
    <row r="42" spans="1:51" x14ac:dyDescent="0.25">
      <c r="A42" t="s">
        <v>701</v>
      </c>
      <c r="B42" t="s">
        <v>190</v>
      </c>
      <c r="C42" s="63">
        <v>24.25</v>
      </c>
      <c r="D42" s="90">
        <v>90</v>
      </c>
      <c r="E42" s="57">
        <f t="shared" si="16"/>
        <v>24.25</v>
      </c>
      <c r="F42" s="56">
        <f t="shared" si="1"/>
        <v>0</v>
      </c>
      <c r="G42" s="87"/>
      <c r="H42" t="s">
        <v>365</v>
      </c>
      <c r="I42" t="s">
        <v>81</v>
      </c>
      <c r="J42" s="63">
        <v>24.25</v>
      </c>
      <c r="K42" s="90">
        <v>85</v>
      </c>
      <c r="L42" s="57">
        <f t="shared" si="11"/>
        <v>23</v>
      </c>
      <c r="M42" s="56">
        <f t="shared" si="2"/>
        <v>1.25</v>
      </c>
      <c r="N42" s="87"/>
      <c r="O42" t="s">
        <v>696</v>
      </c>
      <c r="P42" t="s">
        <v>68</v>
      </c>
      <c r="Q42" s="63">
        <v>86.75</v>
      </c>
      <c r="R42" s="90">
        <v>315</v>
      </c>
      <c r="S42" s="57">
        <f t="shared" si="12"/>
        <v>80</v>
      </c>
      <c r="T42" s="56">
        <f t="shared" si="3"/>
        <v>6.75</v>
      </c>
      <c r="U42" s="87"/>
      <c r="V42" t="s">
        <v>690</v>
      </c>
      <c r="W42" t="s">
        <v>691</v>
      </c>
      <c r="X42" s="63">
        <v>46.25</v>
      </c>
      <c r="Y42" s="90">
        <v>170</v>
      </c>
      <c r="Z42" s="57">
        <f t="shared" si="17"/>
        <v>0</v>
      </c>
      <c r="AA42" s="56">
        <f t="shared" si="18"/>
        <v>0</v>
      </c>
      <c r="AB42" s="87"/>
      <c r="AC42" t="s">
        <v>187</v>
      </c>
      <c r="AD42" t="s">
        <v>188</v>
      </c>
      <c r="AE42" s="60">
        <v>15</v>
      </c>
      <c r="AF42" s="57">
        <f t="shared" si="19"/>
        <v>14</v>
      </c>
      <c r="AG42" s="56">
        <f t="shared" si="20"/>
        <v>1</v>
      </c>
      <c r="AH42" s="87"/>
      <c r="AI42">
        <v>25119</v>
      </c>
      <c r="AJ42" t="s">
        <v>148</v>
      </c>
      <c r="AK42" s="60">
        <v>55.75</v>
      </c>
      <c r="AL42" s="57">
        <f t="shared" si="21"/>
        <v>46.5</v>
      </c>
      <c r="AM42" s="56">
        <f t="shared" si="22"/>
        <v>9.25</v>
      </c>
      <c r="AN42" s="87"/>
      <c r="AO42" s="40">
        <v>7002</v>
      </c>
      <c r="AP42" s="37" t="s">
        <v>75</v>
      </c>
      <c r="AQ42" s="38">
        <v>23</v>
      </c>
      <c r="AR42" s="39">
        <f t="shared" si="10"/>
        <v>28.75</v>
      </c>
      <c r="AS42" s="37">
        <f t="shared" si="13"/>
        <v>1.25</v>
      </c>
      <c r="AT42" s="37"/>
      <c r="AU42">
        <v>7002</v>
      </c>
      <c r="AV42" t="s">
        <v>75</v>
      </c>
      <c r="AW42" s="51">
        <v>25.15</v>
      </c>
      <c r="AX42" s="39">
        <f t="shared" si="14"/>
        <v>26.22</v>
      </c>
      <c r="AY42" s="53">
        <f t="shared" si="15"/>
        <v>-1.0700000000000003</v>
      </c>
    </row>
    <row r="43" spans="1:51" x14ac:dyDescent="0.25">
      <c r="A43" t="s">
        <v>407</v>
      </c>
      <c r="B43" t="s">
        <v>125</v>
      </c>
      <c r="C43" s="63">
        <v>15</v>
      </c>
      <c r="D43" s="90">
        <v>57</v>
      </c>
      <c r="E43" s="57">
        <f t="shared" si="16"/>
        <v>15</v>
      </c>
      <c r="F43" s="56">
        <f t="shared" si="1"/>
        <v>0</v>
      </c>
      <c r="G43" s="87"/>
      <c r="H43" t="s">
        <v>701</v>
      </c>
      <c r="I43" t="s">
        <v>190</v>
      </c>
      <c r="J43" s="63">
        <v>24.25</v>
      </c>
      <c r="K43" s="90">
        <v>85</v>
      </c>
      <c r="L43" s="57">
        <f t="shared" si="11"/>
        <v>23</v>
      </c>
      <c r="M43" s="56">
        <f t="shared" si="2"/>
        <v>1.25</v>
      </c>
      <c r="N43" s="87"/>
      <c r="O43" t="s">
        <v>835</v>
      </c>
      <c r="P43" t="s">
        <v>836</v>
      </c>
      <c r="Q43" s="63">
        <v>16.600000000000001</v>
      </c>
      <c r="R43" s="90">
        <v>65</v>
      </c>
      <c r="S43" s="57">
        <f t="shared" si="12"/>
        <v>0</v>
      </c>
      <c r="T43" s="56">
        <f t="shared" si="3"/>
        <v>0</v>
      </c>
      <c r="U43" s="87"/>
      <c r="V43" t="s">
        <v>519</v>
      </c>
      <c r="W43" t="s">
        <v>65</v>
      </c>
      <c r="X43" s="63">
        <v>31</v>
      </c>
      <c r="Y43" s="90">
        <v>115</v>
      </c>
      <c r="Z43" s="57">
        <f t="shared" si="17"/>
        <v>30</v>
      </c>
      <c r="AA43" s="56">
        <f t="shared" si="18"/>
        <v>1</v>
      </c>
      <c r="AB43" s="87"/>
      <c r="AC43" t="s">
        <v>354</v>
      </c>
      <c r="AD43" t="s">
        <v>355</v>
      </c>
      <c r="AE43" s="60">
        <v>30</v>
      </c>
      <c r="AF43" s="57">
        <f t="shared" si="19"/>
        <v>0</v>
      </c>
      <c r="AG43" s="56">
        <f t="shared" si="20"/>
        <v>0</v>
      </c>
      <c r="AH43" s="87"/>
      <c r="AI43">
        <v>25125</v>
      </c>
      <c r="AJ43" t="s">
        <v>86</v>
      </c>
      <c r="AK43" s="60">
        <v>43.95</v>
      </c>
      <c r="AL43" s="57">
        <f t="shared" si="21"/>
        <v>35</v>
      </c>
      <c r="AM43" s="56">
        <f t="shared" si="22"/>
        <v>8.9500000000000028</v>
      </c>
      <c r="AN43" s="87"/>
      <c r="AO43" s="40">
        <v>25464</v>
      </c>
      <c r="AP43" s="37" t="s">
        <v>76</v>
      </c>
      <c r="AQ43" s="38">
        <v>30.25</v>
      </c>
      <c r="AR43" s="39">
        <f t="shared" si="10"/>
        <v>37.8125</v>
      </c>
      <c r="AS43" s="37">
        <f t="shared" si="13"/>
        <v>1.25</v>
      </c>
      <c r="AT43" s="41"/>
      <c r="AU43">
        <v>25464</v>
      </c>
      <c r="AV43" t="s">
        <v>76</v>
      </c>
      <c r="AW43" s="51">
        <v>36.409999999999997</v>
      </c>
      <c r="AX43" s="39">
        <f t="shared" si="14"/>
        <v>34.484999999999999</v>
      </c>
      <c r="AY43" s="53">
        <f t="shared" si="15"/>
        <v>1.9249999999999972</v>
      </c>
    </row>
    <row r="44" spans="1:51" x14ac:dyDescent="0.25">
      <c r="A44" t="s">
        <v>523</v>
      </c>
      <c r="B44" t="s">
        <v>48</v>
      </c>
      <c r="C44" s="63">
        <v>43.64</v>
      </c>
      <c r="D44" s="90">
        <v>169</v>
      </c>
      <c r="E44" s="57">
        <f t="shared" si="16"/>
        <v>40</v>
      </c>
      <c r="F44" s="56">
        <f t="shared" si="1"/>
        <v>3.6400000000000006</v>
      </c>
      <c r="G44" s="87"/>
      <c r="H44" t="s">
        <v>702</v>
      </c>
      <c r="I44" t="s">
        <v>703</v>
      </c>
      <c r="J44" s="63">
        <v>25.5</v>
      </c>
      <c r="K44" s="90">
        <v>90</v>
      </c>
      <c r="L44" s="57">
        <f t="shared" si="11"/>
        <v>23.75</v>
      </c>
      <c r="M44" s="56">
        <f t="shared" si="2"/>
        <v>1.75</v>
      </c>
      <c r="N44" s="87"/>
      <c r="O44" t="s">
        <v>360</v>
      </c>
      <c r="P44" t="s">
        <v>361</v>
      </c>
      <c r="Q44" s="63">
        <v>31.5</v>
      </c>
      <c r="R44" s="90">
        <v>110</v>
      </c>
      <c r="S44" s="57">
        <f t="shared" si="12"/>
        <v>31.5</v>
      </c>
      <c r="T44" s="56">
        <f t="shared" si="3"/>
        <v>0</v>
      </c>
      <c r="U44" s="87"/>
      <c r="V44" t="s">
        <v>692</v>
      </c>
      <c r="W44" t="s">
        <v>693</v>
      </c>
      <c r="X44" s="63">
        <v>28</v>
      </c>
      <c r="Y44" s="90">
        <v>109</v>
      </c>
      <c r="Z44" s="57">
        <f t="shared" si="17"/>
        <v>0</v>
      </c>
      <c r="AA44" s="56">
        <f t="shared" si="18"/>
        <v>0</v>
      </c>
      <c r="AB44" s="87"/>
      <c r="AC44" t="s">
        <v>356</v>
      </c>
      <c r="AD44" t="s">
        <v>357</v>
      </c>
      <c r="AE44" s="60">
        <v>70</v>
      </c>
      <c r="AF44" s="57">
        <f t="shared" si="19"/>
        <v>0</v>
      </c>
      <c r="AG44" s="56">
        <f t="shared" si="20"/>
        <v>0</v>
      </c>
      <c r="AH44" s="87"/>
      <c r="AI44">
        <v>25128</v>
      </c>
      <c r="AJ44" t="s">
        <v>89</v>
      </c>
      <c r="AK44" s="60">
        <v>29.25</v>
      </c>
      <c r="AL44" s="57">
        <f t="shared" si="21"/>
        <v>24</v>
      </c>
      <c r="AM44" s="56">
        <f t="shared" si="22"/>
        <v>5.25</v>
      </c>
      <c r="AN44" s="87"/>
      <c r="AO44" s="40">
        <v>25506</v>
      </c>
      <c r="AP44" s="37" t="s">
        <v>77</v>
      </c>
      <c r="AQ44" s="38">
        <v>12</v>
      </c>
      <c r="AR44" s="39">
        <f t="shared" si="10"/>
        <v>15</v>
      </c>
      <c r="AS44" s="37">
        <f t="shared" si="13"/>
        <v>1.25</v>
      </c>
      <c r="AT44" s="37"/>
      <c r="AU44">
        <v>25506</v>
      </c>
      <c r="AV44" t="s">
        <v>77</v>
      </c>
      <c r="AW44" s="51">
        <v>13.6</v>
      </c>
      <c r="AX44" s="39">
        <f t="shared" si="14"/>
        <v>13.68</v>
      </c>
      <c r="AY44" s="53">
        <f t="shared" si="15"/>
        <v>-8.0000000000000071E-2</v>
      </c>
    </row>
    <row r="45" spans="1:51" x14ac:dyDescent="0.25">
      <c r="A45" t="s">
        <v>757</v>
      </c>
      <c r="B45" t="s">
        <v>127</v>
      </c>
      <c r="C45" s="63">
        <v>45.3</v>
      </c>
      <c r="D45" s="90">
        <v>169</v>
      </c>
      <c r="E45" s="57">
        <f t="shared" si="16"/>
        <v>41.4</v>
      </c>
      <c r="F45" s="56">
        <f t="shared" si="1"/>
        <v>3.8999999999999986</v>
      </c>
      <c r="G45" s="87"/>
      <c r="H45" t="s">
        <v>366</v>
      </c>
      <c r="I45" t="s">
        <v>367</v>
      </c>
      <c r="J45" s="63">
        <v>24.25</v>
      </c>
      <c r="K45" s="90">
        <v>85</v>
      </c>
      <c r="L45" s="57">
        <f t="shared" si="11"/>
        <v>23</v>
      </c>
      <c r="M45" s="56">
        <f t="shared" si="2"/>
        <v>1.25</v>
      </c>
      <c r="N45" s="87"/>
      <c r="O45" t="s">
        <v>837</v>
      </c>
      <c r="P45" t="s">
        <v>838</v>
      </c>
      <c r="Q45" s="63">
        <v>14.55</v>
      </c>
      <c r="R45" s="90">
        <v>59</v>
      </c>
      <c r="S45" s="57">
        <f t="shared" si="12"/>
        <v>0</v>
      </c>
      <c r="T45" s="56">
        <f t="shared" si="3"/>
        <v>0</v>
      </c>
      <c r="U45" s="87"/>
      <c r="V45" t="s">
        <v>354</v>
      </c>
      <c r="W45" t="s">
        <v>355</v>
      </c>
      <c r="X45" s="63">
        <v>30.5</v>
      </c>
      <c r="Y45" s="90">
        <v>118</v>
      </c>
      <c r="Z45" s="57">
        <f t="shared" si="17"/>
        <v>30</v>
      </c>
      <c r="AA45" s="56">
        <f t="shared" si="18"/>
        <v>0.5</v>
      </c>
      <c r="AB45" s="87"/>
      <c r="AC45">
        <v>90073</v>
      </c>
      <c r="AD45" t="s">
        <v>189</v>
      </c>
      <c r="AE45" s="60">
        <v>21.25</v>
      </c>
      <c r="AF45" s="57">
        <f t="shared" si="19"/>
        <v>22</v>
      </c>
      <c r="AG45" s="56">
        <f t="shared" si="20"/>
        <v>-0.75</v>
      </c>
      <c r="AH45" s="87"/>
      <c r="AI45">
        <v>25134</v>
      </c>
      <c r="AJ45" t="s">
        <v>126</v>
      </c>
      <c r="AK45" s="60">
        <v>17.600000000000001</v>
      </c>
      <c r="AL45" s="57">
        <f t="shared" si="21"/>
        <v>16</v>
      </c>
      <c r="AM45" s="56">
        <f t="shared" si="22"/>
        <v>1.6000000000000014</v>
      </c>
      <c r="AN45" s="87"/>
      <c r="AO45" s="40">
        <v>25211</v>
      </c>
      <c r="AP45" s="37" t="s">
        <v>78</v>
      </c>
      <c r="AQ45" s="38">
        <v>17.75</v>
      </c>
      <c r="AR45" s="39">
        <f t="shared" si="10"/>
        <v>22.1875</v>
      </c>
      <c r="AS45" s="37">
        <f t="shared" si="13"/>
        <v>1.25</v>
      </c>
      <c r="AT45" s="37"/>
      <c r="AU45">
        <v>25211</v>
      </c>
      <c r="AV45" t="s">
        <v>78</v>
      </c>
      <c r="AW45" s="51">
        <v>18.760000000000002</v>
      </c>
      <c r="AX45" s="39">
        <f t="shared" si="14"/>
        <v>20.234999999999999</v>
      </c>
      <c r="AY45" s="53">
        <f t="shared" si="15"/>
        <v>-1.4749999999999979</v>
      </c>
    </row>
    <row r="46" spans="1:51" x14ac:dyDescent="0.25">
      <c r="A46" t="s">
        <v>1485</v>
      </c>
      <c r="B46" t="s">
        <v>851</v>
      </c>
      <c r="C46" s="63">
        <v>17</v>
      </c>
      <c r="D46" s="90">
        <v>69</v>
      </c>
      <c r="E46" s="57">
        <f t="shared" si="16"/>
        <v>17</v>
      </c>
      <c r="F46" s="56">
        <f t="shared" si="1"/>
        <v>0</v>
      </c>
      <c r="G46" s="87"/>
      <c r="H46" t="s">
        <v>704</v>
      </c>
      <c r="I46" t="s">
        <v>191</v>
      </c>
      <c r="J46" s="63">
        <v>24.25</v>
      </c>
      <c r="K46" s="90">
        <v>85</v>
      </c>
      <c r="L46" s="57">
        <f t="shared" si="11"/>
        <v>23</v>
      </c>
      <c r="M46" s="56">
        <f t="shared" si="2"/>
        <v>1.25</v>
      </c>
      <c r="N46" s="87"/>
      <c r="O46" t="s">
        <v>520</v>
      </c>
      <c r="P46" t="s">
        <v>75</v>
      </c>
      <c r="Q46" s="63">
        <v>31.8</v>
      </c>
      <c r="R46" s="90">
        <v>119</v>
      </c>
      <c r="S46" s="57">
        <f t="shared" si="12"/>
        <v>28.75</v>
      </c>
      <c r="T46" s="56">
        <f t="shared" si="3"/>
        <v>3.0500000000000007</v>
      </c>
      <c r="U46" s="87"/>
      <c r="V46" t="s">
        <v>694</v>
      </c>
      <c r="W46" t="s">
        <v>695</v>
      </c>
      <c r="X46" s="63">
        <v>14.5</v>
      </c>
      <c r="Y46" s="90">
        <v>57</v>
      </c>
      <c r="Z46" s="57">
        <f t="shared" si="17"/>
        <v>0</v>
      </c>
      <c r="AA46" s="56">
        <f t="shared" si="18"/>
        <v>0</v>
      </c>
      <c r="AB46" s="87"/>
      <c r="AC46">
        <v>6140</v>
      </c>
      <c r="AD46" t="s">
        <v>68</v>
      </c>
      <c r="AE46" s="60">
        <v>80</v>
      </c>
      <c r="AF46" s="57">
        <f t="shared" si="19"/>
        <v>80</v>
      </c>
      <c r="AG46" s="56">
        <f t="shared" si="20"/>
        <v>0</v>
      </c>
      <c r="AH46" s="87"/>
      <c r="AI46">
        <v>25135</v>
      </c>
      <c r="AJ46" t="s">
        <v>82</v>
      </c>
      <c r="AK46" s="60">
        <v>46.25</v>
      </c>
      <c r="AL46" s="57">
        <f t="shared" si="21"/>
        <v>42.5</v>
      </c>
      <c r="AM46" s="56">
        <f t="shared" si="22"/>
        <v>3.75</v>
      </c>
      <c r="AN46" s="87"/>
      <c r="AO46" s="40">
        <v>25210</v>
      </c>
      <c r="AP46" s="37" t="s">
        <v>79</v>
      </c>
      <c r="AQ46" s="38">
        <v>17.75</v>
      </c>
      <c r="AR46" s="39">
        <f t="shared" si="10"/>
        <v>22.1875</v>
      </c>
      <c r="AS46" s="37">
        <f t="shared" si="13"/>
        <v>1.25</v>
      </c>
      <c r="AT46" s="37"/>
      <c r="AU46">
        <v>25210</v>
      </c>
      <c r="AV46" t="s">
        <v>79</v>
      </c>
      <c r="AW46" s="51">
        <v>18.760000000000002</v>
      </c>
      <c r="AX46" s="39">
        <f t="shared" si="14"/>
        <v>20.234999999999999</v>
      </c>
      <c r="AY46" s="53">
        <f t="shared" si="15"/>
        <v>-1.4749999999999979</v>
      </c>
    </row>
    <row r="47" spans="1:51" x14ac:dyDescent="0.25">
      <c r="A47" t="s">
        <v>1044</v>
      </c>
      <c r="B47" t="s">
        <v>1045</v>
      </c>
      <c r="C47" s="63">
        <v>52.49</v>
      </c>
      <c r="D47" s="90">
        <v>199</v>
      </c>
      <c r="E47" s="57">
        <f t="shared" si="16"/>
        <v>45.9</v>
      </c>
      <c r="F47" s="56">
        <f t="shared" si="1"/>
        <v>6.5900000000000034</v>
      </c>
      <c r="G47" s="87"/>
      <c r="H47" t="s">
        <v>368</v>
      </c>
      <c r="I47" t="s">
        <v>369</v>
      </c>
      <c r="J47" s="63">
        <v>24.25</v>
      </c>
      <c r="K47" s="90">
        <v>85</v>
      </c>
      <c r="L47" s="57">
        <f t="shared" si="11"/>
        <v>23</v>
      </c>
      <c r="M47" s="56">
        <f t="shared" si="2"/>
        <v>1.25</v>
      </c>
      <c r="N47" s="87"/>
      <c r="O47" t="s">
        <v>362</v>
      </c>
      <c r="P47" t="s">
        <v>363</v>
      </c>
      <c r="Q47" s="63">
        <v>93.3</v>
      </c>
      <c r="R47" s="90">
        <v>375</v>
      </c>
      <c r="S47" s="57">
        <f t="shared" si="12"/>
        <v>87</v>
      </c>
      <c r="T47" s="56">
        <f t="shared" si="3"/>
        <v>6.2999999999999972</v>
      </c>
      <c r="U47" s="87"/>
      <c r="V47" t="s">
        <v>515</v>
      </c>
      <c r="W47" t="s">
        <v>650</v>
      </c>
      <c r="X47" s="63">
        <v>32</v>
      </c>
      <c r="Y47" s="90">
        <v>125</v>
      </c>
      <c r="Z47" s="57">
        <f t="shared" si="17"/>
        <v>0</v>
      </c>
      <c r="AA47" s="56">
        <f t="shared" si="18"/>
        <v>0</v>
      </c>
      <c r="AB47" s="87"/>
      <c r="AC47">
        <v>6141</v>
      </c>
      <c r="AD47" t="s">
        <v>69</v>
      </c>
      <c r="AE47" s="60">
        <v>80</v>
      </c>
      <c r="AF47" s="57">
        <f t="shared" si="19"/>
        <v>80</v>
      </c>
      <c r="AG47" s="56">
        <f t="shared" si="20"/>
        <v>0</v>
      </c>
      <c r="AH47" s="87"/>
      <c r="AI47">
        <v>25137</v>
      </c>
      <c r="AJ47" t="s">
        <v>83</v>
      </c>
      <c r="AK47" s="60">
        <v>30.5</v>
      </c>
      <c r="AL47" s="57">
        <f t="shared" si="21"/>
        <v>25</v>
      </c>
      <c r="AM47" s="56">
        <f t="shared" si="22"/>
        <v>5.5</v>
      </c>
      <c r="AN47" s="87"/>
      <c r="AO47" s="40">
        <v>25212</v>
      </c>
      <c r="AP47" s="37" t="s">
        <v>80</v>
      </c>
      <c r="AQ47" s="38">
        <v>17.75</v>
      </c>
      <c r="AR47" s="39">
        <f t="shared" si="10"/>
        <v>22.1875</v>
      </c>
      <c r="AS47" s="37">
        <f t="shared" si="13"/>
        <v>1.25</v>
      </c>
      <c r="AT47" s="37"/>
      <c r="AU47">
        <v>25212</v>
      </c>
      <c r="AV47" t="s">
        <v>80</v>
      </c>
      <c r="AW47" s="51">
        <v>18.760000000000002</v>
      </c>
      <c r="AX47" s="39">
        <f t="shared" si="14"/>
        <v>20.234999999999999</v>
      </c>
      <c r="AY47" s="53">
        <f t="shared" si="15"/>
        <v>-1.4749999999999979</v>
      </c>
    </row>
    <row r="48" spans="1:51" x14ac:dyDescent="0.25">
      <c r="A48" t="s">
        <v>327</v>
      </c>
      <c r="B48" t="s">
        <v>328</v>
      </c>
      <c r="C48" s="63">
        <v>38.22</v>
      </c>
      <c r="D48" s="90">
        <v>139</v>
      </c>
      <c r="E48" s="57">
        <f t="shared" si="16"/>
        <v>34.25</v>
      </c>
      <c r="F48" s="56">
        <f t="shared" si="1"/>
        <v>3.9699999999999989</v>
      </c>
      <c r="G48" s="87"/>
      <c r="H48" t="s">
        <v>370</v>
      </c>
      <c r="I48" t="s">
        <v>371</v>
      </c>
      <c r="J48" s="63">
        <v>25.5</v>
      </c>
      <c r="K48" s="90">
        <v>90</v>
      </c>
      <c r="L48" s="57">
        <f t="shared" si="11"/>
        <v>23.75</v>
      </c>
      <c r="M48" s="56">
        <f t="shared" si="2"/>
        <v>1.75</v>
      </c>
      <c r="N48" s="87"/>
      <c r="O48" t="s">
        <v>839</v>
      </c>
      <c r="P48" t="s">
        <v>77</v>
      </c>
      <c r="Q48" s="63">
        <v>14</v>
      </c>
      <c r="R48" s="90">
        <v>50</v>
      </c>
      <c r="S48" s="57">
        <f t="shared" si="12"/>
        <v>14</v>
      </c>
      <c r="T48" s="56">
        <f t="shared" si="3"/>
        <v>0</v>
      </c>
      <c r="U48" s="87"/>
      <c r="V48" t="s">
        <v>696</v>
      </c>
      <c r="W48" t="s">
        <v>68</v>
      </c>
      <c r="X48" s="63">
        <v>80</v>
      </c>
      <c r="Y48" s="90">
        <v>285</v>
      </c>
      <c r="Z48" s="57">
        <f t="shared" si="17"/>
        <v>80</v>
      </c>
      <c r="AA48" s="56">
        <f t="shared" si="18"/>
        <v>0</v>
      </c>
      <c r="AB48" s="87"/>
      <c r="AC48" t="s">
        <v>358</v>
      </c>
      <c r="AD48" t="s">
        <v>359</v>
      </c>
      <c r="AE48" s="60">
        <v>15</v>
      </c>
      <c r="AF48" s="57">
        <f t="shared" si="19"/>
        <v>0</v>
      </c>
      <c r="AG48" s="56">
        <f t="shared" si="20"/>
        <v>0</v>
      </c>
      <c r="AH48" s="87"/>
      <c r="AI48">
        <v>25202</v>
      </c>
      <c r="AJ48" t="s">
        <v>110</v>
      </c>
      <c r="AK48" s="60">
        <v>20.5</v>
      </c>
      <c r="AL48" s="57">
        <f t="shared" si="21"/>
        <v>17</v>
      </c>
      <c r="AM48" s="56">
        <f t="shared" si="22"/>
        <v>3.5</v>
      </c>
      <c r="AN48" s="87"/>
      <c r="AO48" s="40">
        <v>25220</v>
      </c>
      <c r="AP48" s="37" t="s">
        <v>81</v>
      </c>
      <c r="AQ48" s="38">
        <v>17</v>
      </c>
      <c r="AR48" s="39">
        <f t="shared" si="10"/>
        <v>21.25</v>
      </c>
      <c r="AS48" s="37">
        <f t="shared" si="13"/>
        <v>1.25</v>
      </c>
      <c r="AT48" s="37"/>
      <c r="AU48">
        <v>25220</v>
      </c>
      <c r="AV48" t="s">
        <v>81</v>
      </c>
      <c r="AW48" s="51">
        <v>17.82</v>
      </c>
      <c r="AX48" s="39">
        <f t="shared" si="14"/>
        <v>19.38</v>
      </c>
      <c r="AY48" s="53">
        <f t="shared" si="15"/>
        <v>-1.5599999999999987</v>
      </c>
    </row>
    <row r="49" spans="1:51" x14ac:dyDescent="0.25">
      <c r="A49" t="s">
        <v>350</v>
      </c>
      <c r="B49" t="s">
        <v>351</v>
      </c>
      <c r="C49" s="63">
        <v>56.6</v>
      </c>
      <c r="D49" s="90">
        <v>230</v>
      </c>
      <c r="E49" s="57">
        <f t="shared" si="16"/>
        <v>51.85</v>
      </c>
      <c r="F49" s="56">
        <f t="shared" si="1"/>
        <v>4.75</v>
      </c>
      <c r="G49" s="87"/>
      <c r="H49" t="s">
        <v>705</v>
      </c>
      <c r="I49" t="s">
        <v>706</v>
      </c>
      <c r="J49" s="63">
        <v>105.6</v>
      </c>
      <c r="K49" s="90">
        <v>425</v>
      </c>
      <c r="L49" s="57">
        <f t="shared" si="11"/>
        <v>99.5</v>
      </c>
      <c r="M49" s="56">
        <f t="shared" si="2"/>
        <v>6.0999999999999943</v>
      </c>
      <c r="N49" s="87"/>
      <c r="O49" t="s">
        <v>364</v>
      </c>
      <c r="P49" t="s">
        <v>80</v>
      </c>
      <c r="Q49" s="63">
        <v>23</v>
      </c>
      <c r="R49" s="90">
        <v>80</v>
      </c>
      <c r="S49" s="57">
        <f t="shared" si="12"/>
        <v>23</v>
      </c>
      <c r="T49" s="56">
        <f t="shared" si="3"/>
        <v>0</v>
      </c>
      <c r="U49" s="87"/>
      <c r="V49" t="s">
        <v>697</v>
      </c>
      <c r="W49" t="s">
        <v>698</v>
      </c>
      <c r="X49" s="63">
        <v>15.5</v>
      </c>
      <c r="Y49" s="90">
        <v>59</v>
      </c>
      <c r="Z49" s="57">
        <f t="shared" si="17"/>
        <v>0</v>
      </c>
      <c r="AA49" s="56">
        <f t="shared" si="18"/>
        <v>0</v>
      </c>
      <c r="AB49" s="87"/>
      <c r="AC49" t="s">
        <v>360</v>
      </c>
      <c r="AD49" t="s">
        <v>361</v>
      </c>
      <c r="AE49" s="60">
        <v>31.5</v>
      </c>
      <c r="AF49" s="57">
        <f t="shared" si="19"/>
        <v>0</v>
      </c>
      <c r="AG49" s="56">
        <f t="shared" si="20"/>
        <v>0</v>
      </c>
      <c r="AH49" s="87"/>
      <c r="AI49">
        <v>25203</v>
      </c>
      <c r="AJ49" t="s">
        <v>107</v>
      </c>
      <c r="AK49" s="61">
        <v>20.5</v>
      </c>
      <c r="AL49" s="57">
        <f t="shared" si="21"/>
        <v>17</v>
      </c>
      <c r="AM49" s="56">
        <f t="shared" si="22"/>
        <v>3.5</v>
      </c>
      <c r="AN49" s="87"/>
      <c r="AO49" s="40">
        <v>25135</v>
      </c>
      <c r="AP49" s="37" t="s">
        <v>82</v>
      </c>
      <c r="AQ49" s="38">
        <v>42.5</v>
      </c>
      <c r="AR49" s="39">
        <f t="shared" si="10"/>
        <v>53.125</v>
      </c>
      <c r="AS49" s="37">
        <f t="shared" si="13"/>
        <v>1.25</v>
      </c>
      <c r="AT49" s="37"/>
      <c r="AU49">
        <v>25135</v>
      </c>
      <c r="AV49" t="s">
        <v>82</v>
      </c>
      <c r="AW49" s="51">
        <v>51.73</v>
      </c>
      <c r="AX49" s="39">
        <f t="shared" si="14"/>
        <v>48.449999999999996</v>
      </c>
      <c r="AY49" s="53">
        <f t="shared" si="15"/>
        <v>3.2800000000000011</v>
      </c>
    </row>
    <row r="50" spans="1:51" x14ac:dyDescent="0.25">
      <c r="A50" t="s">
        <v>662</v>
      </c>
      <c r="B50" t="s">
        <v>663</v>
      </c>
      <c r="C50" s="63">
        <v>61</v>
      </c>
      <c r="D50" s="90">
        <v>230</v>
      </c>
      <c r="E50" s="57">
        <f t="shared" si="16"/>
        <v>54.25</v>
      </c>
      <c r="F50" s="56">
        <f t="shared" si="1"/>
        <v>6.75</v>
      </c>
      <c r="G50" s="87"/>
      <c r="H50" t="s">
        <v>707</v>
      </c>
      <c r="I50" t="s">
        <v>83</v>
      </c>
      <c r="J50" s="63">
        <v>28.25</v>
      </c>
      <c r="K50" s="90">
        <v>100</v>
      </c>
      <c r="L50" s="57">
        <f t="shared" si="11"/>
        <v>28.25</v>
      </c>
      <c r="M50" s="56">
        <f t="shared" si="2"/>
        <v>0</v>
      </c>
      <c r="N50" s="87"/>
      <c r="O50" t="s">
        <v>365</v>
      </c>
      <c r="P50" t="s">
        <v>81</v>
      </c>
      <c r="Q50" s="63">
        <v>23</v>
      </c>
      <c r="R50" s="90">
        <v>80</v>
      </c>
      <c r="S50" s="57">
        <f t="shared" si="12"/>
        <v>23</v>
      </c>
      <c r="T50" s="56">
        <f t="shared" si="3"/>
        <v>0</v>
      </c>
      <c r="U50" s="87"/>
      <c r="V50" t="s">
        <v>360</v>
      </c>
      <c r="W50" t="s">
        <v>361</v>
      </c>
      <c r="X50" s="63">
        <v>31.5</v>
      </c>
      <c r="Y50" s="90">
        <v>111</v>
      </c>
      <c r="Z50" s="57">
        <f t="shared" si="17"/>
        <v>31.5</v>
      </c>
      <c r="AA50" s="56">
        <f t="shared" si="18"/>
        <v>0</v>
      </c>
      <c r="AB50" s="87"/>
      <c r="AC50">
        <v>7002</v>
      </c>
      <c r="AD50" t="s">
        <v>75</v>
      </c>
      <c r="AE50" s="60">
        <v>26.75</v>
      </c>
      <c r="AF50" s="57">
        <f t="shared" si="19"/>
        <v>26.75</v>
      </c>
      <c r="AG50" s="56">
        <f t="shared" si="20"/>
        <v>0</v>
      </c>
      <c r="AH50" s="87"/>
      <c r="AI50">
        <v>25204</v>
      </c>
      <c r="AJ50" t="s">
        <v>109</v>
      </c>
      <c r="AK50" s="60">
        <v>17.5</v>
      </c>
      <c r="AL50" s="57">
        <f t="shared" si="21"/>
        <v>14.5</v>
      </c>
      <c r="AM50" s="56">
        <f t="shared" si="22"/>
        <v>3</v>
      </c>
      <c r="AN50" s="87"/>
      <c r="AO50" s="40">
        <v>25137</v>
      </c>
      <c r="AP50" s="37" t="s">
        <v>83</v>
      </c>
      <c r="AQ50" s="38">
        <v>25</v>
      </c>
      <c r="AR50" s="39">
        <f t="shared" si="10"/>
        <v>31.25</v>
      </c>
      <c r="AS50" s="37">
        <f t="shared" si="13"/>
        <v>1.25</v>
      </c>
      <c r="AT50" s="37"/>
      <c r="AU50">
        <v>25137</v>
      </c>
      <c r="AV50" t="s">
        <v>83</v>
      </c>
      <c r="AW50" s="51">
        <v>29.85</v>
      </c>
      <c r="AX50" s="39">
        <f t="shared" si="14"/>
        <v>28.499999999999996</v>
      </c>
      <c r="AY50" s="53">
        <f t="shared" si="15"/>
        <v>1.350000000000005</v>
      </c>
    </row>
    <row r="51" spans="1:51" x14ac:dyDescent="0.25">
      <c r="A51" t="s">
        <v>1053</v>
      </c>
      <c r="B51" t="s">
        <v>1054</v>
      </c>
      <c r="C51" s="63">
        <v>72.7</v>
      </c>
      <c r="D51" s="90">
        <v>275</v>
      </c>
      <c r="E51" s="57">
        <f t="shared" si="16"/>
        <v>54.25</v>
      </c>
      <c r="F51" s="56">
        <f t="shared" si="1"/>
        <v>18.450000000000003</v>
      </c>
      <c r="G51" s="87"/>
      <c r="H51" t="s">
        <v>521</v>
      </c>
      <c r="I51" t="s">
        <v>84</v>
      </c>
      <c r="J51" s="63">
        <v>37.200000000000003</v>
      </c>
      <c r="K51" s="90">
        <v>139</v>
      </c>
      <c r="L51" s="57">
        <f t="shared" si="11"/>
        <v>34.6</v>
      </c>
      <c r="M51" s="56">
        <f t="shared" si="2"/>
        <v>2.6000000000000014</v>
      </c>
      <c r="N51" s="87"/>
      <c r="O51" t="s">
        <v>701</v>
      </c>
      <c r="P51" t="s">
        <v>190</v>
      </c>
      <c r="Q51" s="63">
        <v>23</v>
      </c>
      <c r="R51" s="90">
        <v>80</v>
      </c>
      <c r="S51" s="57">
        <f t="shared" si="12"/>
        <v>23</v>
      </c>
      <c r="T51" s="56">
        <f t="shared" si="3"/>
        <v>0</v>
      </c>
      <c r="U51" s="87"/>
      <c r="V51" t="s">
        <v>520</v>
      </c>
      <c r="W51" t="s">
        <v>75</v>
      </c>
      <c r="X51" s="63">
        <v>28.75</v>
      </c>
      <c r="Y51" s="90">
        <v>109</v>
      </c>
      <c r="Z51" s="57">
        <f t="shared" si="17"/>
        <v>26.75</v>
      </c>
      <c r="AA51" s="56">
        <f t="shared" si="18"/>
        <v>2</v>
      </c>
      <c r="AB51" s="87"/>
      <c r="AC51" t="s">
        <v>362</v>
      </c>
      <c r="AD51" t="s">
        <v>363</v>
      </c>
      <c r="AE51" s="60">
        <v>87</v>
      </c>
      <c r="AF51" s="57">
        <f t="shared" si="19"/>
        <v>0</v>
      </c>
      <c r="AG51" s="56">
        <f t="shared" si="20"/>
        <v>0</v>
      </c>
      <c r="AH51" s="87"/>
      <c r="AI51">
        <v>25205</v>
      </c>
      <c r="AJ51" t="s">
        <v>108</v>
      </c>
      <c r="AK51" s="61">
        <v>20.5</v>
      </c>
      <c r="AL51" s="57">
        <f t="shared" si="21"/>
        <v>17</v>
      </c>
      <c r="AM51" s="56">
        <f t="shared" si="22"/>
        <v>3.5</v>
      </c>
      <c r="AN51" s="87"/>
      <c r="AO51" s="40">
        <v>3817</v>
      </c>
      <c r="AP51" s="37" t="s">
        <v>84</v>
      </c>
      <c r="AQ51" s="38">
        <v>24</v>
      </c>
      <c r="AR51" s="39">
        <f t="shared" si="10"/>
        <v>30</v>
      </c>
      <c r="AS51" s="37">
        <f t="shared" si="13"/>
        <v>1.25</v>
      </c>
      <c r="AT51" s="37"/>
      <c r="AU51">
        <v>3817</v>
      </c>
      <c r="AV51" t="s">
        <v>84</v>
      </c>
      <c r="AW51" s="51">
        <v>26.4</v>
      </c>
      <c r="AX51" s="39">
        <f t="shared" si="14"/>
        <v>27.36</v>
      </c>
      <c r="AY51" s="53">
        <f t="shared" si="15"/>
        <v>-0.96000000000000085</v>
      </c>
    </row>
    <row r="52" spans="1:51" x14ac:dyDescent="0.25">
      <c r="A52" t="s">
        <v>1486</v>
      </c>
      <c r="B52" t="s">
        <v>1487</v>
      </c>
      <c r="C52" s="63">
        <v>57.45</v>
      </c>
      <c r="D52" s="90">
        <v>230</v>
      </c>
      <c r="E52" s="57">
        <f t="shared" si="16"/>
        <v>0</v>
      </c>
      <c r="F52" s="56">
        <f t="shared" si="1"/>
        <v>0</v>
      </c>
      <c r="G52" s="87"/>
      <c r="H52" t="s">
        <v>710</v>
      </c>
      <c r="I52" t="s">
        <v>85</v>
      </c>
      <c r="J52" s="63">
        <v>13.85</v>
      </c>
      <c r="K52" s="90">
        <v>50</v>
      </c>
      <c r="L52" s="57">
        <f t="shared" si="11"/>
        <v>13.85</v>
      </c>
      <c r="M52" s="56">
        <f t="shared" si="2"/>
        <v>0</v>
      </c>
      <c r="N52" s="87"/>
      <c r="O52" t="s">
        <v>702</v>
      </c>
      <c r="P52" t="s">
        <v>703</v>
      </c>
      <c r="Q52" s="63">
        <v>23.75</v>
      </c>
      <c r="R52" s="90">
        <v>85</v>
      </c>
      <c r="S52" s="57">
        <f t="shared" si="12"/>
        <v>23.75</v>
      </c>
      <c r="T52" s="56">
        <f t="shared" si="3"/>
        <v>0</v>
      </c>
      <c r="U52" s="87"/>
      <c r="V52" t="s">
        <v>362</v>
      </c>
      <c r="W52" t="s">
        <v>363</v>
      </c>
      <c r="X52" s="63">
        <v>87</v>
      </c>
      <c r="Y52" s="90">
        <v>330</v>
      </c>
      <c r="Z52" s="57">
        <f t="shared" si="17"/>
        <v>87</v>
      </c>
      <c r="AA52" s="56">
        <f t="shared" si="18"/>
        <v>0</v>
      </c>
      <c r="AB52" s="87"/>
      <c r="AC52">
        <v>25506</v>
      </c>
      <c r="AD52" t="s">
        <v>77</v>
      </c>
      <c r="AE52" s="60">
        <v>14</v>
      </c>
      <c r="AF52" s="57">
        <f t="shared" si="19"/>
        <v>14</v>
      </c>
      <c r="AG52" s="56">
        <f t="shared" si="20"/>
        <v>0</v>
      </c>
      <c r="AH52" s="87"/>
      <c r="AI52">
        <v>25210</v>
      </c>
      <c r="AJ52" t="s">
        <v>79</v>
      </c>
      <c r="AK52" s="60">
        <v>21.5</v>
      </c>
      <c r="AL52" s="57">
        <f t="shared" si="21"/>
        <v>17.75</v>
      </c>
      <c r="AM52" s="56">
        <f t="shared" si="22"/>
        <v>3.75</v>
      </c>
      <c r="AN52" s="87"/>
      <c r="AO52" s="37">
        <v>1365</v>
      </c>
      <c r="AP52" s="37" t="s">
        <v>85</v>
      </c>
      <c r="AQ52" s="38">
        <v>11.5</v>
      </c>
      <c r="AR52" s="39">
        <f t="shared" si="10"/>
        <v>14.375</v>
      </c>
      <c r="AS52" s="37">
        <f t="shared" si="13"/>
        <v>1.25</v>
      </c>
      <c r="AT52" s="37"/>
      <c r="AU52">
        <v>1365</v>
      </c>
      <c r="AV52" t="s">
        <v>85</v>
      </c>
      <c r="AW52" s="51">
        <v>12.98</v>
      </c>
      <c r="AX52" s="39">
        <f t="shared" si="14"/>
        <v>13.11</v>
      </c>
      <c r="AY52" s="53">
        <f t="shared" si="15"/>
        <v>-0.12999999999999901</v>
      </c>
    </row>
    <row r="53" spans="1:51" x14ac:dyDescent="0.25">
      <c r="A53" t="s">
        <v>334</v>
      </c>
      <c r="B53" t="s">
        <v>335</v>
      </c>
      <c r="C53" s="63">
        <v>18.75</v>
      </c>
      <c r="D53" s="90">
        <v>75</v>
      </c>
      <c r="E53" s="57">
        <f t="shared" si="16"/>
        <v>18.75</v>
      </c>
      <c r="F53" s="56">
        <f t="shared" si="1"/>
        <v>0</v>
      </c>
      <c r="G53" s="87"/>
      <c r="H53" t="s">
        <v>713</v>
      </c>
      <c r="I53" t="s">
        <v>90</v>
      </c>
      <c r="J53" s="63">
        <v>39</v>
      </c>
      <c r="K53" s="90">
        <v>145</v>
      </c>
      <c r="L53" s="57">
        <f t="shared" si="11"/>
        <v>36.049999999999997</v>
      </c>
      <c r="M53" s="56">
        <f t="shared" si="2"/>
        <v>2.9500000000000028</v>
      </c>
      <c r="N53" s="87"/>
      <c r="O53" t="s">
        <v>366</v>
      </c>
      <c r="P53" t="s">
        <v>367</v>
      </c>
      <c r="Q53" s="63">
        <v>23</v>
      </c>
      <c r="R53" s="90">
        <v>80</v>
      </c>
      <c r="S53" s="57">
        <f t="shared" si="12"/>
        <v>23</v>
      </c>
      <c r="T53" s="56">
        <f t="shared" si="3"/>
        <v>0</v>
      </c>
      <c r="U53" s="87"/>
      <c r="V53">
        <v>25506</v>
      </c>
      <c r="W53" t="s">
        <v>77</v>
      </c>
      <c r="X53" s="63">
        <v>14</v>
      </c>
      <c r="Y53" s="90">
        <v>50</v>
      </c>
      <c r="Z53" s="57">
        <f t="shared" si="17"/>
        <v>14</v>
      </c>
      <c r="AA53" s="56">
        <f t="shared" si="18"/>
        <v>0</v>
      </c>
      <c r="AB53" s="87"/>
      <c r="AC53">
        <v>25212</v>
      </c>
      <c r="AD53" t="s">
        <v>80</v>
      </c>
      <c r="AE53" s="60">
        <v>21.25</v>
      </c>
      <c r="AF53" s="57">
        <f t="shared" si="19"/>
        <v>22.5</v>
      </c>
      <c r="AG53" s="56">
        <f t="shared" si="20"/>
        <v>-1.25</v>
      </c>
      <c r="AH53" s="87"/>
      <c r="AI53">
        <v>25211</v>
      </c>
      <c r="AJ53" t="s">
        <v>78</v>
      </c>
      <c r="AK53" s="60">
        <v>21.5</v>
      </c>
      <c r="AL53" s="57">
        <f t="shared" si="21"/>
        <v>17.75</v>
      </c>
      <c r="AM53" s="56">
        <f t="shared" si="22"/>
        <v>3.75</v>
      </c>
      <c r="AN53" s="87"/>
      <c r="AO53" s="37">
        <v>25125</v>
      </c>
      <c r="AP53" s="37" t="s">
        <v>86</v>
      </c>
      <c r="AQ53" s="38">
        <v>35</v>
      </c>
      <c r="AR53" s="39">
        <f t="shared" si="10"/>
        <v>43.75</v>
      </c>
      <c r="AS53" s="37">
        <f t="shared" si="13"/>
        <v>1.25</v>
      </c>
      <c r="AT53" s="37"/>
      <c r="AU53">
        <v>25125</v>
      </c>
      <c r="AV53" t="s">
        <v>86</v>
      </c>
      <c r="AW53" s="51">
        <v>40.15</v>
      </c>
      <c r="AX53" s="39">
        <f t="shared" si="14"/>
        <v>39.9</v>
      </c>
      <c r="AY53" s="53">
        <f t="shared" si="15"/>
        <v>0.25</v>
      </c>
    </row>
    <row r="54" spans="1:51" x14ac:dyDescent="0.25">
      <c r="A54" t="s">
        <v>401</v>
      </c>
      <c r="B54" t="s">
        <v>402</v>
      </c>
      <c r="C54" s="63">
        <v>23.95</v>
      </c>
      <c r="D54" s="90">
        <v>85</v>
      </c>
      <c r="E54" s="57">
        <f t="shared" si="16"/>
        <v>23.95</v>
      </c>
      <c r="F54" s="56">
        <f t="shared" si="1"/>
        <v>0</v>
      </c>
      <c r="G54" s="87"/>
      <c r="H54" t="s">
        <v>716</v>
      </c>
      <c r="I54" t="s">
        <v>717</v>
      </c>
      <c r="J54" s="63">
        <v>33.35</v>
      </c>
      <c r="K54" s="90">
        <v>129</v>
      </c>
      <c r="L54" s="57">
        <f t="shared" si="11"/>
        <v>33</v>
      </c>
      <c r="M54" s="56">
        <f t="shared" si="2"/>
        <v>0.35000000000000142</v>
      </c>
      <c r="N54" s="87"/>
      <c r="O54" t="s">
        <v>704</v>
      </c>
      <c r="P54" t="s">
        <v>191</v>
      </c>
      <c r="Q54" s="63">
        <v>23</v>
      </c>
      <c r="R54" s="90">
        <v>80</v>
      </c>
      <c r="S54" s="57">
        <f t="shared" si="12"/>
        <v>23</v>
      </c>
      <c r="T54" s="56">
        <f t="shared" si="3"/>
        <v>0</v>
      </c>
      <c r="U54" s="87"/>
      <c r="V54" t="s">
        <v>699</v>
      </c>
      <c r="W54" t="s">
        <v>700</v>
      </c>
      <c r="X54" s="63">
        <v>16</v>
      </c>
      <c r="Y54" s="90">
        <v>59</v>
      </c>
      <c r="Z54" s="57">
        <f t="shared" si="17"/>
        <v>0</v>
      </c>
      <c r="AA54" s="56">
        <f t="shared" si="18"/>
        <v>0</v>
      </c>
      <c r="AB54" s="87"/>
      <c r="AC54">
        <v>25220</v>
      </c>
      <c r="AD54" t="s">
        <v>81</v>
      </c>
      <c r="AE54" s="60">
        <v>21.25</v>
      </c>
      <c r="AF54" s="57">
        <f t="shared" si="19"/>
        <v>20.75</v>
      </c>
      <c r="AG54" s="56">
        <f t="shared" si="20"/>
        <v>0.5</v>
      </c>
      <c r="AH54" s="87"/>
      <c r="AI54">
        <v>25212</v>
      </c>
      <c r="AJ54" t="s">
        <v>80</v>
      </c>
      <c r="AK54" s="60">
        <v>22.5</v>
      </c>
      <c r="AL54" s="57">
        <f t="shared" si="21"/>
        <v>17.75</v>
      </c>
      <c r="AM54" s="56">
        <f t="shared" si="22"/>
        <v>4.75</v>
      </c>
      <c r="AN54" s="87"/>
      <c r="AO54" s="40">
        <v>7052</v>
      </c>
      <c r="AP54" s="37" t="s">
        <v>87</v>
      </c>
      <c r="AQ54" s="38">
        <v>23</v>
      </c>
      <c r="AR54" s="39">
        <f t="shared" si="10"/>
        <v>28.75</v>
      </c>
      <c r="AS54" s="37">
        <f t="shared" si="13"/>
        <v>1.25</v>
      </c>
      <c r="AT54" s="37"/>
      <c r="AU54">
        <v>7052</v>
      </c>
      <c r="AV54" t="s">
        <v>87</v>
      </c>
      <c r="AW54" s="51">
        <v>25.15</v>
      </c>
      <c r="AX54" s="39">
        <f t="shared" si="14"/>
        <v>26.22</v>
      </c>
      <c r="AY54" s="53">
        <f t="shared" si="15"/>
        <v>-1.0700000000000003</v>
      </c>
    </row>
    <row r="55" spans="1:51" x14ac:dyDescent="0.25">
      <c r="A55" t="s">
        <v>370</v>
      </c>
      <c r="B55" t="s">
        <v>371</v>
      </c>
      <c r="C55" s="63">
        <v>25.5</v>
      </c>
      <c r="D55" s="90">
        <v>90</v>
      </c>
      <c r="E55" s="57">
        <f t="shared" si="16"/>
        <v>25.5</v>
      </c>
      <c r="F55" s="56">
        <f t="shared" si="1"/>
        <v>0</v>
      </c>
      <c r="G55" s="87"/>
      <c r="H55" t="s">
        <v>1059</v>
      </c>
      <c r="I55" t="s">
        <v>1060</v>
      </c>
      <c r="J55" s="63">
        <v>13.75</v>
      </c>
      <c r="K55" s="90">
        <v>57</v>
      </c>
      <c r="L55" s="57">
        <f t="shared" si="11"/>
        <v>0</v>
      </c>
      <c r="M55" s="56">
        <f t="shared" si="2"/>
        <v>0</v>
      </c>
      <c r="N55" s="87"/>
      <c r="O55" t="s">
        <v>368</v>
      </c>
      <c r="P55" t="s">
        <v>369</v>
      </c>
      <c r="Q55" s="63">
        <v>23</v>
      </c>
      <c r="R55" s="90">
        <v>80</v>
      </c>
      <c r="S55" s="57">
        <f t="shared" si="12"/>
        <v>23</v>
      </c>
      <c r="T55" s="56">
        <f t="shared" si="3"/>
        <v>0</v>
      </c>
      <c r="U55" s="87"/>
      <c r="V55" t="s">
        <v>364</v>
      </c>
      <c r="W55" t="s">
        <v>80</v>
      </c>
      <c r="X55" s="63">
        <v>23</v>
      </c>
      <c r="Y55" s="90">
        <v>80</v>
      </c>
      <c r="Z55" s="57">
        <f t="shared" si="17"/>
        <v>21.25</v>
      </c>
      <c r="AA55" s="56">
        <f t="shared" si="18"/>
        <v>1.75</v>
      </c>
      <c r="AB55" s="87"/>
      <c r="AC55">
        <v>25240</v>
      </c>
      <c r="AD55" t="s">
        <v>190</v>
      </c>
      <c r="AE55" s="60">
        <v>21.25</v>
      </c>
      <c r="AF55" s="57">
        <f t="shared" si="19"/>
        <v>21.5</v>
      </c>
      <c r="AG55" s="56">
        <f t="shared" si="20"/>
        <v>-0.25</v>
      </c>
      <c r="AH55" s="87"/>
      <c r="AI55">
        <v>25220</v>
      </c>
      <c r="AJ55" t="s">
        <v>81</v>
      </c>
      <c r="AK55" s="60">
        <v>20.75</v>
      </c>
      <c r="AL55" s="57">
        <f t="shared" si="21"/>
        <v>17</v>
      </c>
      <c r="AM55" s="56">
        <f t="shared" si="22"/>
        <v>3.75</v>
      </c>
      <c r="AN55" s="87"/>
      <c r="AO55" s="40">
        <v>25333</v>
      </c>
      <c r="AP55" s="37" t="s">
        <v>88</v>
      </c>
      <c r="AQ55" s="38">
        <v>17</v>
      </c>
      <c r="AR55" s="39">
        <f t="shared" si="10"/>
        <v>21.25</v>
      </c>
      <c r="AS55" s="37">
        <f t="shared" si="13"/>
        <v>1.25</v>
      </c>
      <c r="AT55" s="37"/>
      <c r="AU55">
        <v>25333</v>
      </c>
      <c r="AV55" t="s">
        <v>88</v>
      </c>
      <c r="AW55" s="51">
        <v>19.850000000000001</v>
      </c>
      <c r="AX55" s="39">
        <f t="shared" si="14"/>
        <v>19.38</v>
      </c>
      <c r="AY55" s="53">
        <f t="shared" si="15"/>
        <v>0.47000000000000242</v>
      </c>
    </row>
    <row r="56" spans="1:51" x14ac:dyDescent="0.25">
      <c r="A56" t="s">
        <v>702</v>
      </c>
      <c r="B56" t="s">
        <v>703</v>
      </c>
      <c r="C56" s="63">
        <v>25.5</v>
      </c>
      <c r="D56" s="90">
        <v>90</v>
      </c>
      <c r="E56" s="57">
        <f t="shared" si="16"/>
        <v>25.5</v>
      </c>
      <c r="F56" s="56">
        <f t="shared" si="1"/>
        <v>0</v>
      </c>
      <c r="G56" s="87"/>
      <c r="H56" t="s">
        <v>718</v>
      </c>
      <c r="I56" t="s">
        <v>23</v>
      </c>
      <c r="J56" s="63">
        <v>36.700000000000003</v>
      </c>
      <c r="K56" s="90">
        <v>139</v>
      </c>
      <c r="L56" s="57">
        <f t="shared" si="11"/>
        <v>34.1</v>
      </c>
      <c r="M56" s="56">
        <f t="shared" si="2"/>
        <v>2.6000000000000014</v>
      </c>
      <c r="N56" s="87"/>
      <c r="O56" t="s">
        <v>370</v>
      </c>
      <c r="P56" t="s">
        <v>371</v>
      </c>
      <c r="Q56" s="63">
        <v>23.75</v>
      </c>
      <c r="R56" s="90">
        <v>85</v>
      </c>
      <c r="S56" s="57">
        <f t="shared" si="12"/>
        <v>23.75</v>
      </c>
      <c r="T56" s="56">
        <f t="shared" si="3"/>
        <v>0</v>
      </c>
      <c r="U56" s="87"/>
      <c r="V56" t="s">
        <v>365</v>
      </c>
      <c r="W56" t="s">
        <v>81</v>
      </c>
      <c r="X56" s="63">
        <v>23</v>
      </c>
      <c r="Y56" s="90">
        <v>80</v>
      </c>
      <c r="Z56" s="57">
        <f t="shared" si="17"/>
        <v>21.25</v>
      </c>
      <c r="AA56" s="56">
        <f t="shared" si="18"/>
        <v>1.75</v>
      </c>
      <c r="AB56" s="87"/>
      <c r="AC56">
        <v>25211</v>
      </c>
      <c r="AD56" t="s">
        <v>367</v>
      </c>
      <c r="AE56" s="60">
        <v>21.25</v>
      </c>
      <c r="AF56" s="57">
        <f t="shared" si="19"/>
        <v>21.5</v>
      </c>
      <c r="AG56" s="56">
        <f t="shared" si="20"/>
        <v>-0.25</v>
      </c>
      <c r="AH56" s="87"/>
      <c r="AI56">
        <v>25237</v>
      </c>
      <c r="AJ56" t="s">
        <v>212</v>
      </c>
      <c r="AK56" s="60">
        <v>20.5</v>
      </c>
      <c r="AL56" s="57">
        <f t="shared" si="21"/>
        <v>0</v>
      </c>
      <c r="AM56" s="56">
        <f t="shared" si="22"/>
        <v>0</v>
      </c>
      <c r="AN56" s="87"/>
      <c r="AO56" s="37">
        <v>25128</v>
      </c>
      <c r="AP56" s="37" t="s">
        <v>89</v>
      </c>
      <c r="AQ56" s="38">
        <v>24</v>
      </c>
      <c r="AR56" s="39">
        <f t="shared" si="10"/>
        <v>30</v>
      </c>
      <c r="AS56" s="37">
        <f t="shared" si="13"/>
        <v>1.25</v>
      </c>
      <c r="AT56" s="37"/>
      <c r="AU56">
        <v>25128</v>
      </c>
      <c r="AV56" t="s">
        <v>89</v>
      </c>
      <c r="AW56" s="51">
        <v>28.6</v>
      </c>
      <c r="AX56" s="39">
        <f t="shared" si="14"/>
        <v>27.36</v>
      </c>
      <c r="AY56" s="53">
        <f t="shared" si="15"/>
        <v>1.240000000000002</v>
      </c>
    </row>
    <row r="57" spans="1:51" x14ac:dyDescent="0.25">
      <c r="A57" t="s">
        <v>723</v>
      </c>
      <c r="B57" t="s">
        <v>724</v>
      </c>
      <c r="C57" s="63">
        <v>14.75</v>
      </c>
      <c r="D57" s="90">
        <v>57</v>
      </c>
      <c r="E57" s="57">
        <f t="shared" si="16"/>
        <v>14.75</v>
      </c>
      <c r="F57" s="56">
        <f t="shared" si="1"/>
        <v>0</v>
      </c>
      <c r="G57" s="87"/>
      <c r="H57" t="s">
        <v>719</v>
      </c>
      <c r="I57" t="s">
        <v>98</v>
      </c>
      <c r="J57" s="63">
        <v>34.25</v>
      </c>
      <c r="K57" s="90">
        <v>125</v>
      </c>
      <c r="L57" s="57">
        <f t="shared" si="11"/>
        <v>32.5</v>
      </c>
      <c r="M57" s="56">
        <f t="shared" si="2"/>
        <v>1.75</v>
      </c>
      <c r="N57" s="87"/>
      <c r="O57" t="s">
        <v>840</v>
      </c>
      <c r="P57" t="s">
        <v>841</v>
      </c>
      <c r="Q57" s="63">
        <v>13.65</v>
      </c>
      <c r="R57" s="90">
        <v>57</v>
      </c>
      <c r="S57" s="57">
        <f t="shared" si="12"/>
        <v>0</v>
      </c>
      <c r="T57" s="56">
        <f t="shared" si="3"/>
        <v>0</v>
      </c>
      <c r="U57" s="87"/>
      <c r="V57" t="s">
        <v>701</v>
      </c>
      <c r="W57" t="s">
        <v>190</v>
      </c>
      <c r="X57" s="63">
        <v>23</v>
      </c>
      <c r="Y57" s="90">
        <v>80</v>
      </c>
      <c r="Z57" s="57">
        <f t="shared" si="17"/>
        <v>21.25</v>
      </c>
      <c r="AA57" s="56">
        <f t="shared" si="18"/>
        <v>1.75</v>
      </c>
      <c r="AB57" s="87"/>
      <c r="AC57">
        <v>25239</v>
      </c>
      <c r="AD57" t="s">
        <v>191</v>
      </c>
      <c r="AE57" s="60">
        <v>21.25</v>
      </c>
      <c r="AF57" s="57">
        <f t="shared" si="19"/>
        <v>21.5</v>
      </c>
      <c r="AG57" s="56">
        <f t="shared" si="20"/>
        <v>-0.25</v>
      </c>
      <c r="AH57" s="87"/>
      <c r="AI57">
        <v>25238</v>
      </c>
      <c r="AJ57" t="s">
        <v>211</v>
      </c>
      <c r="AK57" s="60">
        <v>20.5</v>
      </c>
      <c r="AL57" s="57">
        <f t="shared" si="21"/>
        <v>0</v>
      </c>
      <c r="AM57" s="56">
        <f t="shared" si="22"/>
        <v>0</v>
      </c>
      <c r="AN57" s="87"/>
      <c r="AO57" s="40">
        <v>1452</v>
      </c>
      <c r="AP57" s="37" t="s">
        <v>90</v>
      </c>
      <c r="AQ57" s="38">
        <v>25.5</v>
      </c>
      <c r="AR57" s="39">
        <f t="shared" si="10"/>
        <v>31.875</v>
      </c>
      <c r="AS57" s="37">
        <f t="shared" si="13"/>
        <v>1.25</v>
      </c>
      <c r="AT57" s="37"/>
      <c r="AU57">
        <v>1452</v>
      </c>
      <c r="AV57" t="s">
        <v>90</v>
      </c>
      <c r="AW57" s="51">
        <v>28.28</v>
      </c>
      <c r="AX57" s="39">
        <f t="shared" si="14"/>
        <v>29.069999999999997</v>
      </c>
      <c r="AY57" s="53">
        <f t="shared" si="15"/>
        <v>-0.78999999999999559</v>
      </c>
    </row>
    <row r="58" spans="1:51" x14ac:dyDescent="0.25">
      <c r="A58" t="s">
        <v>1051</v>
      </c>
      <c r="B58" t="s">
        <v>1052</v>
      </c>
      <c r="C58" s="63">
        <v>14.4</v>
      </c>
      <c r="D58" s="90">
        <v>60</v>
      </c>
      <c r="E58" s="57">
        <f t="shared" si="16"/>
        <v>14.4</v>
      </c>
      <c r="F58" s="56">
        <f t="shared" si="1"/>
        <v>0</v>
      </c>
      <c r="G58" s="87"/>
      <c r="H58" t="s">
        <v>720</v>
      </c>
      <c r="I58" t="s">
        <v>99</v>
      </c>
      <c r="J58" s="63">
        <v>36.1</v>
      </c>
      <c r="K58" s="90">
        <v>139</v>
      </c>
      <c r="L58" s="57">
        <f t="shared" si="11"/>
        <v>33.6</v>
      </c>
      <c r="M58" s="56">
        <f t="shared" si="2"/>
        <v>2.5</v>
      </c>
      <c r="N58" s="87"/>
      <c r="O58" t="s">
        <v>705</v>
      </c>
      <c r="P58" t="s">
        <v>706</v>
      </c>
      <c r="Q58" s="63">
        <v>99.5</v>
      </c>
      <c r="R58" s="90">
        <v>399</v>
      </c>
      <c r="S58" s="57">
        <f t="shared" si="12"/>
        <v>94.5</v>
      </c>
      <c r="T58" s="56">
        <f t="shared" si="3"/>
        <v>5</v>
      </c>
      <c r="U58" s="87"/>
      <c r="V58" t="s">
        <v>702</v>
      </c>
      <c r="W58" t="s">
        <v>703</v>
      </c>
      <c r="X58" s="63">
        <v>23.75</v>
      </c>
      <c r="Y58" s="90">
        <v>84</v>
      </c>
      <c r="Z58" s="57">
        <f t="shared" si="17"/>
        <v>0</v>
      </c>
      <c r="AA58" s="56">
        <f t="shared" si="18"/>
        <v>0</v>
      </c>
      <c r="AB58" s="87"/>
      <c r="AC58">
        <v>25210</v>
      </c>
      <c r="AD58" t="s">
        <v>369</v>
      </c>
      <c r="AE58" s="60">
        <v>21.25</v>
      </c>
      <c r="AF58" s="57">
        <f t="shared" si="19"/>
        <v>21.5</v>
      </c>
      <c r="AG58" s="56">
        <f t="shared" si="20"/>
        <v>-0.25</v>
      </c>
      <c r="AH58" s="87"/>
      <c r="AI58">
        <v>25239</v>
      </c>
      <c r="AJ58" t="s">
        <v>191</v>
      </c>
      <c r="AK58" s="60">
        <v>21.5</v>
      </c>
      <c r="AL58" s="57">
        <f t="shared" si="21"/>
        <v>0</v>
      </c>
      <c r="AM58" s="56">
        <f t="shared" si="22"/>
        <v>0</v>
      </c>
      <c r="AN58" s="87"/>
      <c r="AO58" s="37">
        <v>37170</v>
      </c>
      <c r="AP58" s="37" t="s">
        <v>91</v>
      </c>
      <c r="AQ58" s="38">
        <v>31.5</v>
      </c>
      <c r="AR58" s="39">
        <f t="shared" si="10"/>
        <v>39.375</v>
      </c>
      <c r="AS58" s="37">
        <f t="shared" si="13"/>
        <v>1.25</v>
      </c>
      <c r="AT58" s="37"/>
      <c r="AU58">
        <v>37170</v>
      </c>
      <c r="AV58" t="s">
        <v>91</v>
      </c>
      <c r="AW58" s="51">
        <v>35.78</v>
      </c>
      <c r="AX58" s="39">
        <f t="shared" si="14"/>
        <v>35.909999999999997</v>
      </c>
      <c r="AY58" s="53">
        <f t="shared" si="15"/>
        <v>-0.12999999999999545</v>
      </c>
    </row>
    <row r="59" spans="1:51" x14ac:dyDescent="0.25">
      <c r="A59" t="s">
        <v>1067</v>
      </c>
      <c r="B59" t="s">
        <v>1068</v>
      </c>
      <c r="C59" s="63">
        <v>14.8</v>
      </c>
      <c r="D59" s="90">
        <v>60</v>
      </c>
      <c r="E59" s="57">
        <f t="shared" si="16"/>
        <v>14.8</v>
      </c>
      <c r="F59" s="56">
        <f t="shared" si="1"/>
        <v>0</v>
      </c>
      <c r="G59" s="87"/>
      <c r="H59" t="s">
        <v>1061</v>
      </c>
      <c r="I59" t="s">
        <v>1062</v>
      </c>
      <c r="J59" s="63">
        <v>13.75</v>
      </c>
      <c r="K59" s="90">
        <v>57</v>
      </c>
      <c r="L59" s="57">
        <f t="shared" si="11"/>
        <v>0</v>
      </c>
      <c r="M59" s="56">
        <f t="shared" si="2"/>
        <v>0</v>
      </c>
      <c r="N59" s="87"/>
      <c r="O59" t="s">
        <v>707</v>
      </c>
      <c r="P59" t="s">
        <v>83</v>
      </c>
      <c r="Q59" s="63">
        <v>28.25</v>
      </c>
      <c r="R59" s="90">
        <v>99</v>
      </c>
      <c r="S59" s="57">
        <f t="shared" si="12"/>
        <v>28.25</v>
      </c>
      <c r="T59" s="56">
        <f t="shared" si="3"/>
        <v>0</v>
      </c>
      <c r="U59" s="87"/>
      <c r="V59" t="s">
        <v>366</v>
      </c>
      <c r="W59" t="s">
        <v>367</v>
      </c>
      <c r="X59" s="63">
        <v>23</v>
      </c>
      <c r="Y59" s="90">
        <v>80</v>
      </c>
      <c r="Z59" s="57">
        <f t="shared" si="17"/>
        <v>21.25</v>
      </c>
      <c r="AA59" s="56">
        <f t="shared" si="18"/>
        <v>1.75</v>
      </c>
      <c r="AB59" s="87"/>
      <c r="AC59" t="s">
        <v>370</v>
      </c>
      <c r="AD59" t="s">
        <v>371</v>
      </c>
      <c r="AE59" s="60">
        <v>23.35</v>
      </c>
      <c r="AF59" s="57">
        <f t="shared" si="19"/>
        <v>0</v>
      </c>
      <c r="AG59" s="56">
        <f t="shared" si="20"/>
        <v>0</v>
      </c>
      <c r="AH59" s="87"/>
      <c r="AI59">
        <v>25240</v>
      </c>
      <c r="AJ59" t="s">
        <v>190</v>
      </c>
      <c r="AK59" s="60">
        <v>21.5</v>
      </c>
      <c r="AL59" s="57">
        <f t="shared" si="21"/>
        <v>0</v>
      </c>
      <c r="AM59" s="56">
        <f t="shared" si="22"/>
        <v>0</v>
      </c>
      <c r="AN59" s="87"/>
      <c r="AO59" s="40">
        <v>37304</v>
      </c>
      <c r="AP59" s="37" t="s">
        <v>92</v>
      </c>
      <c r="AQ59" s="38">
        <v>36</v>
      </c>
      <c r="AR59" s="39">
        <f t="shared" si="10"/>
        <v>45</v>
      </c>
      <c r="AS59" s="37">
        <f t="shared" si="13"/>
        <v>1.25</v>
      </c>
      <c r="AT59" s="37"/>
      <c r="AU59">
        <v>37304</v>
      </c>
      <c r="AV59" t="s">
        <v>92</v>
      </c>
      <c r="AW59" s="51">
        <v>41.4</v>
      </c>
      <c r="AX59" s="39">
        <f t="shared" si="14"/>
        <v>41.04</v>
      </c>
      <c r="AY59" s="53">
        <f t="shared" si="15"/>
        <v>0.35999999999999943</v>
      </c>
    </row>
    <row r="60" spans="1:51" x14ac:dyDescent="0.25">
      <c r="A60" t="s">
        <v>1059</v>
      </c>
      <c r="B60" t="s">
        <v>1060</v>
      </c>
      <c r="C60" s="63">
        <v>13.75</v>
      </c>
      <c r="D60" s="90">
        <v>57</v>
      </c>
      <c r="E60" s="57">
        <f t="shared" si="16"/>
        <v>13.75</v>
      </c>
      <c r="F60" s="56">
        <f t="shared" si="1"/>
        <v>0</v>
      </c>
      <c r="G60" s="87"/>
      <c r="H60" t="s">
        <v>1063</v>
      </c>
      <c r="I60" t="s">
        <v>1064</v>
      </c>
      <c r="J60" s="63">
        <v>14.6</v>
      </c>
      <c r="K60" s="90">
        <v>60</v>
      </c>
      <c r="L60" s="57">
        <f t="shared" si="11"/>
        <v>0</v>
      </c>
      <c r="M60" s="56">
        <f t="shared" si="2"/>
        <v>0</v>
      </c>
      <c r="N60" s="87"/>
      <c r="O60" t="s">
        <v>521</v>
      </c>
      <c r="P60" t="s">
        <v>84</v>
      </c>
      <c r="Q60" s="63">
        <v>34.6</v>
      </c>
      <c r="R60" s="90">
        <v>129</v>
      </c>
      <c r="S60" s="57">
        <f t="shared" si="12"/>
        <v>31</v>
      </c>
      <c r="T60" s="56">
        <f t="shared" si="3"/>
        <v>3.6000000000000014</v>
      </c>
      <c r="U60" s="87"/>
      <c r="V60" t="s">
        <v>704</v>
      </c>
      <c r="W60" t="s">
        <v>191</v>
      </c>
      <c r="X60" s="63">
        <v>23</v>
      </c>
      <c r="Y60" s="90">
        <v>80</v>
      </c>
      <c r="Z60" s="57">
        <f t="shared" si="17"/>
        <v>21.25</v>
      </c>
      <c r="AA60" s="56">
        <f t="shared" si="18"/>
        <v>1.75</v>
      </c>
      <c r="AB60" s="87"/>
      <c r="AC60" t="s">
        <v>372</v>
      </c>
      <c r="AD60" t="s">
        <v>373</v>
      </c>
      <c r="AE60" s="60">
        <v>31</v>
      </c>
      <c r="AF60" s="57">
        <f t="shared" si="19"/>
        <v>0</v>
      </c>
      <c r="AG60" s="56">
        <f t="shared" si="20"/>
        <v>0</v>
      </c>
      <c r="AH60" s="87"/>
      <c r="AI60">
        <v>25327</v>
      </c>
      <c r="AJ60" t="s">
        <v>53</v>
      </c>
      <c r="AK60" s="60">
        <v>15.55</v>
      </c>
      <c r="AL60" s="57">
        <f t="shared" si="21"/>
        <v>15</v>
      </c>
      <c r="AM60" s="56">
        <f t="shared" si="22"/>
        <v>0.55000000000000071</v>
      </c>
      <c r="AN60" s="87"/>
      <c r="AO60" s="40">
        <v>25459</v>
      </c>
      <c r="AP60" s="37" t="s">
        <v>93</v>
      </c>
      <c r="AQ60" s="38">
        <v>16.25</v>
      </c>
      <c r="AR60" s="39">
        <f t="shared" si="10"/>
        <v>20.3125</v>
      </c>
      <c r="AS60" s="37">
        <f t="shared" si="13"/>
        <v>1.25</v>
      </c>
      <c r="AT60" s="37"/>
      <c r="AU60">
        <v>25459</v>
      </c>
      <c r="AV60" t="s">
        <v>93</v>
      </c>
      <c r="AW60" s="51">
        <v>18.91</v>
      </c>
      <c r="AX60" s="39">
        <f t="shared" si="14"/>
        <v>18.524999999999999</v>
      </c>
      <c r="AY60" s="53">
        <f t="shared" si="15"/>
        <v>0.38500000000000156</v>
      </c>
    </row>
    <row r="61" spans="1:51" x14ac:dyDescent="0.25">
      <c r="A61" t="s">
        <v>1061</v>
      </c>
      <c r="B61" t="s">
        <v>1062</v>
      </c>
      <c r="C61" s="63">
        <v>13.75</v>
      </c>
      <c r="D61" s="90">
        <v>57</v>
      </c>
      <c r="E61" s="57">
        <f t="shared" si="16"/>
        <v>13.75</v>
      </c>
      <c r="F61" s="56">
        <f t="shared" si="1"/>
        <v>0</v>
      </c>
      <c r="G61" s="87"/>
      <c r="H61" t="s">
        <v>1065</v>
      </c>
      <c r="I61" t="s">
        <v>1066</v>
      </c>
      <c r="J61" s="63">
        <v>35.25</v>
      </c>
      <c r="K61" s="90">
        <v>135</v>
      </c>
      <c r="L61" s="57">
        <f t="shared" si="11"/>
        <v>0</v>
      </c>
      <c r="M61" s="56">
        <f t="shared" si="2"/>
        <v>0</v>
      </c>
      <c r="N61" s="87"/>
      <c r="O61" t="s">
        <v>710</v>
      </c>
      <c r="P61" t="s">
        <v>85</v>
      </c>
      <c r="Q61" s="63">
        <v>13.85</v>
      </c>
      <c r="R61" s="90">
        <v>50</v>
      </c>
      <c r="S61" s="57">
        <f t="shared" si="12"/>
        <v>13.25</v>
      </c>
      <c r="T61" s="56">
        <f t="shared" si="3"/>
        <v>0.59999999999999964</v>
      </c>
      <c r="U61" s="87"/>
      <c r="V61" t="s">
        <v>368</v>
      </c>
      <c r="W61" t="s">
        <v>369</v>
      </c>
      <c r="X61" s="63">
        <v>23</v>
      </c>
      <c r="Y61" s="90">
        <v>80</v>
      </c>
      <c r="Z61" s="57">
        <f t="shared" si="17"/>
        <v>21.25</v>
      </c>
      <c r="AA61" s="56">
        <f t="shared" si="18"/>
        <v>1.75</v>
      </c>
      <c r="AB61" s="87"/>
      <c r="AC61">
        <v>25135</v>
      </c>
      <c r="AD61" t="s">
        <v>82</v>
      </c>
      <c r="AE61" s="60">
        <v>41</v>
      </c>
      <c r="AF61" s="57">
        <f t="shared" si="19"/>
        <v>46.25</v>
      </c>
      <c r="AG61" s="56">
        <f t="shared" si="20"/>
        <v>-5.25</v>
      </c>
      <c r="AH61" s="87"/>
      <c r="AI61">
        <v>25331</v>
      </c>
      <c r="AJ61" t="s">
        <v>149</v>
      </c>
      <c r="AK61" s="60">
        <v>18</v>
      </c>
      <c r="AL61" s="57">
        <f t="shared" si="21"/>
        <v>17</v>
      </c>
      <c r="AM61" s="56">
        <f t="shared" si="22"/>
        <v>1</v>
      </c>
      <c r="AN61" s="87"/>
      <c r="AO61" s="40">
        <v>7049</v>
      </c>
      <c r="AP61" s="37" t="s">
        <v>94</v>
      </c>
      <c r="AQ61" s="38">
        <v>23</v>
      </c>
      <c r="AR61" s="39">
        <f t="shared" si="10"/>
        <v>28.75</v>
      </c>
      <c r="AS61" s="37">
        <f t="shared" si="13"/>
        <v>1.25</v>
      </c>
      <c r="AT61" s="37"/>
      <c r="AU61">
        <v>7049</v>
      </c>
      <c r="AV61" t="s">
        <v>94</v>
      </c>
      <c r="AW61" s="51">
        <v>25.15</v>
      </c>
      <c r="AX61" s="39">
        <f t="shared" si="14"/>
        <v>26.22</v>
      </c>
      <c r="AY61" s="53">
        <f t="shared" si="15"/>
        <v>-1.0700000000000003</v>
      </c>
    </row>
    <row r="62" spans="1:51" x14ac:dyDescent="0.25">
      <c r="A62" t="s">
        <v>1488</v>
      </c>
      <c r="B62" t="s">
        <v>1489</v>
      </c>
      <c r="C62" s="63">
        <v>15.47</v>
      </c>
      <c r="D62" s="90">
        <v>65</v>
      </c>
      <c r="E62" s="57">
        <f t="shared" si="16"/>
        <v>0</v>
      </c>
      <c r="F62" s="56">
        <f t="shared" si="1"/>
        <v>0</v>
      </c>
      <c r="G62" s="87"/>
      <c r="H62" t="s">
        <v>721</v>
      </c>
      <c r="I62" t="s">
        <v>722</v>
      </c>
      <c r="J62" s="63">
        <v>17.25</v>
      </c>
      <c r="K62" s="90">
        <v>70</v>
      </c>
      <c r="L62" s="57">
        <f t="shared" si="11"/>
        <v>17.25</v>
      </c>
      <c r="M62" s="56">
        <f t="shared" si="2"/>
        <v>0</v>
      </c>
      <c r="N62" s="87"/>
      <c r="O62" t="s">
        <v>713</v>
      </c>
      <c r="P62" t="s">
        <v>90</v>
      </c>
      <c r="Q62" s="63">
        <v>36.049999999999997</v>
      </c>
      <c r="R62" s="90">
        <v>133</v>
      </c>
      <c r="S62" s="57">
        <f t="shared" si="12"/>
        <v>32.25</v>
      </c>
      <c r="T62" s="56">
        <f t="shared" si="3"/>
        <v>3.7999999999999972</v>
      </c>
      <c r="U62" s="87"/>
      <c r="V62" t="s">
        <v>370</v>
      </c>
      <c r="W62" t="s">
        <v>371</v>
      </c>
      <c r="X62" s="63">
        <v>23.75</v>
      </c>
      <c r="Y62" s="90">
        <v>84</v>
      </c>
      <c r="Z62" s="57">
        <f t="shared" si="17"/>
        <v>23.35</v>
      </c>
      <c r="AA62" s="56">
        <f t="shared" si="18"/>
        <v>0.39999999999999858</v>
      </c>
      <c r="AB62" s="87"/>
      <c r="AC62">
        <v>25137</v>
      </c>
      <c r="AD62" t="s">
        <v>83</v>
      </c>
      <c r="AE62" s="60">
        <v>28.25</v>
      </c>
      <c r="AF62" s="57">
        <f t="shared" si="19"/>
        <v>30.5</v>
      </c>
      <c r="AG62" s="56">
        <f t="shared" si="20"/>
        <v>-2.25</v>
      </c>
      <c r="AH62" s="87"/>
      <c r="AI62">
        <v>25334</v>
      </c>
      <c r="AJ62" t="s">
        <v>129</v>
      </c>
      <c r="AK62" s="60">
        <v>18</v>
      </c>
      <c r="AL62" s="57">
        <f t="shared" si="21"/>
        <v>17</v>
      </c>
      <c r="AM62" s="56">
        <f t="shared" si="22"/>
        <v>1</v>
      </c>
      <c r="AN62" s="87"/>
      <c r="AO62" s="40">
        <v>37308</v>
      </c>
      <c r="AP62" s="37" t="s">
        <v>95</v>
      </c>
      <c r="AQ62" s="38">
        <v>36</v>
      </c>
      <c r="AR62" s="39">
        <f t="shared" si="10"/>
        <v>45</v>
      </c>
      <c r="AS62" s="37">
        <f t="shared" si="13"/>
        <v>1.25</v>
      </c>
      <c r="AT62" s="37"/>
      <c r="AU62">
        <v>37308</v>
      </c>
      <c r="AV62" t="s">
        <v>95</v>
      </c>
      <c r="AW62" s="51">
        <v>41.4</v>
      </c>
      <c r="AX62" s="39">
        <f t="shared" si="14"/>
        <v>41.04</v>
      </c>
      <c r="AY62" s="53">
        <f t="shared" si="15"/>
        <v>0.35999999999999943</v>
      </c>
    </row>
    <row r="63" spans="1:51" x14ac:dyDescent="0.25">
      <c r="A63" t="s">
        <v>1490</v>
      </c>
      <c r="B63" t="s">
        <v>1491</v>
      </c>
      <c r="C63" s="63">
        <v>15.47</v>
      </c>
      <c r="D63" s="90">
        <v>65</v>
      </c>
      <c r="E63" s="57">
        <f t="shared" si="16"/>
        <v>0</v>
      </c>
      <c r="F63" s="56">
        <f t="shared" si="1"/>
        <v>0</v>
      </c>
      <c r="G63" s="87"/>
      <c r="H63" t="s">
        <v>723</v>
      </c>
      <c r="I63" t="s">
        <v>724</v>
      </c>
      <c r="J63" s="63">
        <v>14.75</v>
      </c>
      <c r="K63" s="90">
        <v>57</v>
      </c>
      <c r="L63" s="57">
        <f t="shared" si="11"/>
        <v>14.75</v>
      </c>
      <c r="M63" s="56">
        <f t="shared" si="2"/>
        <v>0</v>
      </c>
      <c r="N63" s="87"/>
      <c r="O63" t="s">
        <v>716</v>
      </c>
      <c r="P63" t="s">
        <v>717</v>
      </c>
      <c r="Q63" s="63">
        <v>33</v>
      </c>
      <c r="R63" s="90">
        <v>129</v>
      </c>
      <c r="S63" s="57">
        <f t="shared" si="12"/>
        <v>33</v>
      </c>
      <c r="T63" s="56">
        <f t="shared" si="3"/>
        <v>0</v>
      </c>
      <c r="U63" s="87"/>
      <c r="V63" t="s">
        <v>372</v>
      </c>
      <c r="W63" t="s">
        <v>373</v>
      </c>
      <c r="X63" s="63">
        <v>31</v>
      </c>
      <c r="Y63" s="90">
        <v>122</v>
      </c>
      <c r="Z63" s="57">
        <f t="shared" si="17"/>
        <v>31</v>
      </c>
      <c r="AA63" s="56">
        <f t="shared" si="18"/>
        <v>0</v>
      </c>
      <c r="AB63" s="87"/>
      <c r="AC63">
        <v>3817</v>
      </c>
      <c r="AD63" t="s">
        <v>84</v>
      </c>
      <c r="AE63" s="60">
        <v>30</v>
      </c>
      <c r="AF63" s="57">
        <f t="shared" si="19"/>
        <v>29</v>
      </c>
      <c r="AG63" s="56">
        <f t="shared" si="20"/>
        <v>1</v>
      </c>
      <c r="AH63" s="87"/>
      <c r="AI63">
        <v>25400</v>
      </c>
      <c r="AJ63" t="s">
        <v>56</v>
      </c>
      <c r="AK63" s="60">
        <v>24.25</v>
      </c>
      <c r="AL63" s="57">
        <f t="shared" si="21"/>
        <v>21</v>
      </c>
      <c r="AM63" s="56">
        <f t="shared" si="22"/>
        <v>3.25</v>
      </c>
      <c r="AN63" s="87"/>
      <c r="AO63" s="37">
        <v>25335</v>
      </c>
      <c r="AP63" s="37" t="s">
        <v>96</v>
      </c>
      <c r="AQ63" s="38">
        <v>17</v>
      </c>
      <c r="AR63" s="39">
        <f t="shared" si="10"/>
        <v>21.25</v>
      </c>
      <c r="AS63" s="37">
        <f t="shared" si="13"/>
        <v>1.25</v>
      </c>
      <c r="AT63" s="37"/>
      <c r="AU63">
        <v>25335</v>
      </c>
      <c r="AV63" t="s">
        <v>96</v>
      </c>
      <c r="AW63" s="51">
        <v>19.850000000000001</v>
      </c>
      <c r="AX63" s="39">
        <f t="shared" si="14"/>
        <v>19.38</v>
      </c>
      <c r="AY63" s="53">
        <f t="shared" si="15"/>
        <v>0.47000000000000242</v>
      </c>
    </row>
    <row r="64" spans="1:51" x14ac:dyDescent="0.25">
      <c r="A64" t="s">
        <v>1492</v>
      </c>
      <c r="B64" t="s">
        <v>1493</v>
      </c>
      <c r="C64" s="63">
        <v>13.54</v>
      </c>
      <c r="D64" s="90">
        <v>57</v>
      </c>
      <c r="E64" s="57">
        <f t="shared" si="16"/>
        <v>0</v>
      </c>
      <c r="F64" s="56">
        <f t="shared" si="1"/>
        <v>0</v>
      </c>
      <c r="G64" s="87"/>
      <c r="H64" t="s">
        <v>725</v>
      </c>
      <c r="I64" t="s">
        <v>103</v>
      </c>
      <c r="J64" s="63">
        <v>24.75</v>
      </c>
      <c r="K64" s="90">
        <v>88</v>
      </c>
      <c r="L64" s="57">
        <f t="shared" si="11"/>
        <v>24.75</v>
      </c>
      <c r="M64" s="56">
        <f t="shared" si="2"/>
        <v>0</v>
      </c>
      <c r="N64" s="87"/>
      <c r="O64" t="s">
        <v>377</v>
      </c>
      <c r="P64" t="s">
        <v>378</v>
      </c>
      <c r="Q64" s="63">
        <v>45.5</v>
      </c>
      <c r="R64" s="90">
        <v>185</v>
      </c>
      <c r="S64" s="57">
        <f t="shared" si="12"/>
        <v>41.3</v>
      </c>
      <c r="T64" s="56">
        <f t="shared" si="3"/>
        <v>4.2000000000000028</v>
      </c>
      <c r="U64" s="87"/>
      <c r="V64" t="s">
        <v>705</v>
      </c>
      <c r="W64" t="s">
        <v>706</v>
      </c>
      <c r="X64" s="63">
        <v>94.5</v>
      </c>
      <c r="Y64" s="90">
        <v>375</v>
      </c>
      <c r="Z64" s="57">
        <f t="shared" si="17"/>
        <v>0</v>
      </c>
      <c r="AA64" s="56">
        <f t="shared" si="18"/>
        <v>0</v>
      </c>
      <c r="AB64" s="87"/>
      <c r="AC64" t="s">
        <v>196</v>
      </c>
      <c r="AD64" t="s">
        <v>197</v>
      </c>
      <c r="AE64" s="60">
        <v>29</v>
      </c>
      <c r="AF64" s="57">
        <f t="shared" si="19"/>
        <v>29</v>
      </c>
      <c r="AG64" s="56">
        <f t="shared" si="20"/>
        <v>0</v>
      </c>
      <c r="AH64" s="87"/>
      <c r="AI64">
        <v>25439</v>
      </c>
      <c r="AJ64" t="s">
        <v>133</v>
      </c>
      <c r="AK64" s="60">
        <v>15</v>
      </c>
      <c r="AL64" s="57">
        <f t="shared" si="21"/>
        <v>13.5</v>
      </c>
      <c r="AM64" s="56">
        <f t="shared" si="22"/>
        <v>1.5</v>
      </c>
      <c r="AN64" s="87"/>
      <c r="AO64" s="40">
        <v>3813</v>
      </c>
      <c r="AP64" s="37" t="s">
        <v>23</v>
      </c>
      <c r="AQ64" s="38">
        <v>24</v>
      </c>
      <c r="AR64" s="39">
        <f t="shared" si="10"/>
        <v>30</v>
      </c>
      <c r="AS64" s="37">
        <f t="shared" si="13"/>
        <v>1.25</v>
      </c>
      <c r="AT64" s="37"/>
      <c r="AU64">
        <v>3813</v>
      </c>
      <c r="AV64" t="s">
        <v>23</v>
      </c>
      <c r="AW64" s="51">
        <v>26.4</v>
      </c>
      <c r="AX64" s="39">
        <f t="shared" si="14"/>
        <v>27.36</v>
      </c>
      <c r="AY64" s="53">
        <f t="shared" si="15"/>
        <v>-0.96000000000000085</v>
      </c>
    </row>
    <row r="65" spans="1:51" x14ac:dyDescent="0.25">
      <c r="A65" t="s">
        <v>1494</v>
      </c>
      <c r="B65" t="s">
        <v>1495</v>
      </c>
      <c r="C65" s="63">
        <v>14.07</v>
      </c>
      <c r="D65" s="90">
        <v>60</v>
      </c>
      <c r="E65" s="57">
        <f t="shared" si="16"/>
        <v>0</v>
      </c>
      <c r="F65" s="56">
        <f t="shared" si="1"/>
        <v>0</v>
      </c>
      <c r="G65" s="87"/>
      <c r="H65" t="s">
        <v>391</v>
      </c>
      <c r="I65" t="s">
        <v>392</v>
      </c>
      <c r="J65" s="63">
        <v>41.15</v>
      </c>
      <c r="K65" s="90">
        <v>159</v>
      </c>
      <c r="L65" s="57">
        <f t="shared" si="11"/>
        <v>38.549999999999997</v>
      </c>
      <c r="M65" s="56">
        <f t="shared" si="2"/>
        <v>2.6000000000000014</v>
      </c>
      <c r="N65" s="87"/>
      <c r="O65" t="s">
        <v>718</v>
      </c>
      <c r="P65" t="s">
        <v>23</v>
      </c>
      <c r="Q65" s="63">
        <v>34.1</v>
      </c>
      <c r="R65" s="90">
        <v>129</v>
      </c>
      <c r="S65" s="57">
        <f t="shared" si="12"/>
        <v>31</v>
      </c>
      <c r="T65" s="56">
        <f t="shared" si="3"/>
        <v>3.1000000000000014</v>
      </c>
      <c r="U65" s="87"/>
      <c r="V65" t="s">
        <v>707</v>
      </c>
      <c r="W65" t="s">
        <v>83</v>
      </c>
      <c r="X65" s="63">
        <v>28.25</v>
      </c>
      <c r="Y65" s="90">
        <v>99</v>
      </c>
      <c r="Z65" s="57">
        <f t="shared" si="17"/>
        <v>28.25</v>
      </c>
      <c r="AA65" s="56">
        <f t="shared" si="18"/>
        <v>0</v>
      </c>
      <c r="AB65" s="87"/>
      <c r="AC65">
        <v>1365</v>
      </c>
      <c r="AD65" t="s">
        <v>85</v>
      </c>
      <c r="AE65" s="60">
        <v>12.75</v>
      </c>
      <c r="AF65" s="57">
        <f t="shared" si="19"/>
        <v>12.15</v>
      </c>
      <c r="AG65" s="56">
        <f t="shared" si="20"/>
        <v>0.59999999999999964</v>
      </c>
      <c r="AH65" s="87"/>
      <c r="AI65">
        <v>25440</v>
      </c>
      <c r="AJ65" t="s">
        <v>125</v>
      </c>
      <c r="AK65" s="60">
        <v>14</v>
      </c>
      <c r="AL65" s="57">
        <f t="shared" si="21"/>
        <v>13.5</v>
      </c>
      <c r="AM65" s="56">
        <f t="shared" si="22"/>
        <v>0.5</v>
      </c>
      <c r="AN65" s="87"/>
      <c r="AO65" s="37">
        <v>3832</v>
      </c>
      <c r="AP65" s="37" t="s">
        <v>97</v>
      </c>
      <c r="AQ65" s="38">
        <v>16</v>
      </c>
      <c r="AR65" s="39">
        <f t="shared" si="10"/>
        <v>20</v>
      </c>
      <c r="AS65" s="37">
        <f t="shared" si="13"/>
        <v>1.25</v>
      </c>
      <c r="AT65" s="37"/>
      <c r="AU65">
        <v>3832</v>
      </c>
      <c r="AV65" t="s">
        <v>97</v>
      </c>
      <c r="AW65" s="51">
        <v>18.600000000000001</v>
      </c>
      <c r="AX65" s="39">
        <f t="shared" si="14"/>
        <v>18.239999999999998</v>
      </c>
      <c r="AY65" s="53">
        <f t="shared" si="15"/>
        <v>0.36000000000000298</v>
      </c>
    </row>
    <row r="66" spans="1:51" x14ac:dyDescent="0.25">
      <c r="A66" t="s">
        <v>1496</v>
      </c>
      <c r="B66" t="s">
        <v>1497</v>
      </c>
      <c r="C66" s="63">
        <v>13.54</v>
      </c>
      <c r="D66" s="90">
        <v>57</v>
      </c>
      <c r="E66" s="57">
        <f t="shared" si="16"/>
        <v>0</v>
      </c>
      <c r="F66" s="56">
        <f t="shared" ref="F66:F101" si="23">IF(E66=0,0,C66-E66)</f>
        <v>0</v>
      </c>
      <c r="G66" s="87"/>
      <c r="H66" t="s">
        <v>393</v>
      </c>
      <c r="I66" t="s">
        <v>104</v>
      </c>
      <c r="J66" s="63">
        <v>20.45</v>
      </c>
      <c r="K66" s="90">
        <v>83</v>
      </c>
      <c r="L66" s="57">
        <f t="shared" si="11"/>
        <v>20.45</v>
      </c>
      <c r="M66" s="56">
        <f t="shared" si="2"/>
        <v>0</v>
      </c>
      <c r="N66" s="87"/>
      <c r="O66" t="s">
        <v>842</v>
      </c>
      <c r="P66" t="s">
        <v>843</v>
      </c>
      <c r="Q66" s="63">
        <v>50.7</v>
      </c>
      <c r="R66" s="90">
        <v>195</v>
      </c>
      <c r="S66" s="57">
        <f t="shared" si="12"/>
        <v>0</v>
      </c>
      <c r="T66" s="56">
        <f t="shared" si="3"/>
        <v>0</v>
      </c>
      <c r="U66" s="87"/>
      <c r="V66" t="s">
        <v>708</v>
      </c>
      <c r="W66" t="s">
        <v>709</v>
      </c>
      <c r="X66" s="63">
        <v>17.25</v>
      </c>
      <c r="Y66" s="90">
        <v>69</v>
      </c>
      <c r="Z66" s="57">
        <f t="shared" si="17"/>
        <v>0</v>
      </c>
      <c r="AA66" s="56">
        <f t="shared" si="18"/>
        <v>0</v>
      </c>
      <c r="AB66" s="87"/>
      <c r="AC66">
        <v>25125</v>
      </c>
      <c r="AD66" t="s">
        <v>86</v>
      </c>
      <c r="AE66" s="60">
        <v>41</v>
      </c>
      <c r="AF66" s="57">
        <f t="shared" si="19"/>
        <v>43.95</v>
      </c>
      <c r="AG66" s="56">
        <f t="shared" si="20"/>
        <v>-2.9500000000000028</v>
      </c>
      <c r="AH66" s="87"/>
      <c r="AI66">
        <v>25445</v>
      </c>
      <c r="AJ66" t="s">
        <v>118</v>
      </c>
      <c r="AK66" s="60">
        <v>14</v>
      </c>
      <c r="AL66" s="57">
        <f t="shared" si="21"/>
        <v>13.5</v>
      </c>
      <c r="AM66" s="56">
        <f t="shared" si="22"/>
        <v>0.5</v>
      </c>
      <c r="AN66" s="87"/>
      <c r="AO66" s="40">
        <v>1369</v>
      </c>
      <c r="AP66" s="37" t="s">
        <v>98</v>
      </c>
      <c r="AQ66" s="38">
        <v>26.5</v>
      </c>
      <c r="AR66" s="39">
        <f t="shared" si="10"/>
        <v>33.125</v>
      </c>
      <c r="AS66" s="37">
        <f t="shared" si="13"/>
        <v>1.25</v>
      </c>
      <c r="AT66" s="37"/>
      <c r="AU66">
        <v>1369</v>
      </c>
      <c r="AV66" t="s">
        <v>98</v>
      </c>
      <c r="AW66" s="51">
        <v>29.53</v>
      </c>
      <c r="AX66" s="39">
        <f t="shared" si="14"/>
        <v>30.209999999999997</v>
      </c>
      <c r="AY66" s="53">
        <f t="shared" si="15"/>
        <v>-0.67999999999999616</v>
      </c>
    </row>
    <row r="67" spans="1:51" x14ac:dyDescent="0.25">
      <c r="A67" t="s">
        <v>793</v>
      </c>
      <c r="B67" t="s">
        <v>794</v>
      </c>
      <c r="C67" s="63">
        <v>53.83</v>
      </c>
      <c r="D67" s="90">
        <v>210</v>
      </c>
      <c r="E67" s="57">
        <f t="shared" ref="E67:E101" si="24">SUMIF(H:H,A67,J:J)</f>
        <v>52.3</v>
      </c>
      <c r="F67" s="56">
        <f t="shared" si="23"/>
        <v>1.5300000000000011</v>
      </c>
      <c r="G67" s="87"/>
      <c r="H67" t="s">
        <v>730</v>
      </c>
      <c r="I67" t="s">
        <v>398</v>
      </c>
      <c r="J67" s="63">
        <v>23.1</v>
      </c>
      <c r="K67" s="90">
        <v>80</v>
      </c>
      <c r="L67" s="57">
        <f t="shared" si="11"/>
        <v>21.75</v>
      </c>
      <c r="M67" s="56">
        <f t="shared" ref="M67:M109" si="25">IF(L67=0,0,J67-L67)</f>
        <v>1.3500000000000014</v>
      </c>
      <c r="N67" s="87"/>
      <c r="O67" t="s">
        <v>719</v>
      </c>
      <c r="P67" t="s">
        <v>98</v>
      </c>
      <c r="Q67" s="63">
        <v>32.5</v>
      </c>
      <c r="R67" s="90">
        <v>119</v>
      </c>
      <c r="S67" s="57">
        <f t="shared" ref="S67:S127" si="26">SUMIF(V:V,O67,X:X)</f>
        <v>29.75</v>
      </c>
      <c r="T67" s="56">
        <f t="shared" ref="T67:T127" si="27">IF(S67=0,0,Q67-S67)</f>
        <v>2.75</v>
      </c>
      <c r="U67" s="87"/>
      <c r="V67" t="s">
        <v>521</v>
      </c>
      <c r="W67" t="s">
        <v>84</v>
      </c>
      <c r="X67" s="63">
        <v>31</v>
      </c>
      <c r="Y67" s="90">
        <v>115</v>
      </c>
      <c r="Z67" s="57">
        <f t="shared" ref="Z67:Z98" si="28">SUMIF(AC:AC,V67,AE:AE)</f>
        <v>30</v>
      </c>
      <c r="AA67" s="56">
        <f t="shared" ref="AA67:AA98" si="29">IF(Z67=0,0,X67-Z67)</f>
        <v>1</v>
      </c>
      <c r="AB67" s="87"/>
      <c r="AC67" t="s">
        <v>342</v>
      </c>
      <c r="AD67" t="s">
        <v>374</v>
      </c>
      <c r="AE67" s="60">
        <v>27</v>
      </c>
      <c r="AF67" s="57">
        <f t="shared" ref="AF67:AF98" si="30">SUMIF(AI:AI,AC67,AK:AK)</f>
        <v>0</v>
      </c>
      <c r="AG67" s="56">
        <f t="shared" ref="AG67:AG98" si="31">IF(AF67=0,0,AE67-AF67)</f>
        <v>0</v>
      </c>
      <c r="AH67" s="87"/>
      <c r="AI67">
        <v>25458</v>
      </c>
      <c r="AJ67" t="s">
        <v>136</v>
      </c>
      <c r="AK67" s="60">
        <v>14</v>
      </c>
      <c r="AL67" s="57">
        <f t="shared" ref="AL67:AL98" si="32">SUMIF(AO:AO,AI67,AQ:AQ)</f>
        <v>13.5</v>
      </c>
      <c r="AM67" s="56">
        <f t="shared" ref="AM67:AM98" si="33">IF(AL67=0,0,AK67-AL67)</f>
        <v>0.5</v>
      </c>
      <c r="AN67" s="87"/>
      <c r="AO67" s="37">
        <v>1451</v>
      </c>
      <c r="AP67" s="37" t="s">
        <v>99</v>
      </c>
      <c r="AQ67" s="38">
        <v>25.5</v>
      </c>
      <c r="AR67" s="39">
        <f t="shared" ref="AR67:AR123" si="34">SUM(AQ67*1.25)</f>
        <v>31.875</v>
      </c>
      <c r="AS67" s="37">
        <f t="shared" si="13"/>
        <v>1.25</v>
      </c>
      <c r="AT67" s="37"/>
      <c r="AU67">
        <v>1451</v>
      </c>
      <c r="AV67" t="s">
        <v>99</v>
      </c>
      <c r="AW67" s="51">
        <v>28.28</v>
      </c>
      <c r="AX67" s="39">
        <f t="shared" si="14"/>
        <v>29.069999999999997</v>
      </c>
      <c r="AY67" s="53">
        <f t="shared" si="15"/>
        <v>-0.78999999999999559</v>
      </c>
    </row>
    <row r="68" spans="1:51" x14ac:dyDescent="0.25">
      <c r="A68" t="s">
        <v>1481</v>
      </c>
      <c r="B68" t="s">
        <v>1041</v>
      </c>
      <c r="C68" s="63">
        <v>53.52</v>
      </c>
      <c r="D68" s="90">
        <v>199</v>
      </c>
      <c r="E68" s="57">
        <f t="shared" si="24"/>
        <v>49.55</v>
      </c>
      <c r="F68" s="56">
        <f t="shared" si="23"/>
        <v>3.970000000000006</v>
      </c>
      <c r="G68" s="87"/>
      <c r="H68" t="s">
        <v>731</v>
      </c>
      <c r="I68" t="s">
        <v>399</v>
      </c>
      <c r="J68" s="63">
        <v>23.1</v>
      </c>
      <c r="K68" s="90">
        <v>80</v>
      </c>
      <c r="L68" s="57">
        <f t="shared" ref="L68:L109" si="35">SUMIF(O:O,H68,Q:Q)</f>
        <v>21.75</v>
      </c>
      <c r="M68" s="56">
        <f t="shared" si="25"/>
        <v>1.3500000000000014</v>
      </c>
      <c r="N68" s="87"/>
      <c r="O68" t="s">
        <v>720</v>
      </c>
      <c r="P68" t="s">
        <v>99</v>
      </c>
      <c r="Q68" s="63">
        <v>33.6</v>
      </c>
      <c r="R68" s="90">
        <v>129</v>
      </c>
      <c r="S68" s="57">
        <f t="shared" si="26"/>
        <v>29.75</v>
      </c>
      <c r="T68" s="56">
        <f t="shared" si="27"/>
        <v>3.8500000000000014</v>
      </c>
      <c r="U68" s="87"/>
      <c r="V68" t="s">
        <v>196</v>
      </c>
      <c r="W68" t="s">
        <v>197</v>
      </c>
      <c r="X68" s="63">
        <v>29.5</v>
      </c>
      <c r="Y68" s="90">
        <v>115</v>
      </c>
      <c r="Z68" s="57">
        <f t="shared" si="28"/>
        <v>29</v>
      </c>
      <c r="AA68" s="56">
        <f t="shared" si="29"/>
        <v>0.5</v>
      </c>
      <c r="AB68" s="87"/>
      <c r="AC68" t="s">
        <v>375</v>
      </c>
      <c r="AD68" t="s">
        <v>376</v>
      </c>
      <c r="AE68" s="60">
        <v>31</v>
      </c>
      <c r="AF68" s="57">
        <f t="shared" si="30"/>
        <v>0</v>
      </c>
      <c r="AG68" s="56">
        <f t="shared" si="31"/>
        <v>0</v>
      </c>
      <c r="AH68" s="87"/>
      <c r="AI68">
        <v>25468</v>
      </c>
      <c r="AJ68" t="s">
        <v>50</v>
      </c>
      <c r="AK68" s="60">
        <v>14</v>
      </c>
      <c r="AL68" s="57">
        <f t="shared" si="32"/>
        <v>13.5</v>
      </c>
      <c r="AM68" s="56">
        <f t="shared" si="33"/>
        <v>0.5</v>
      </c>
      <c r="AN68" s="87"/>
      <c r="AO68" s="40">
        <v>25463</v>
      </c>
      <c r="AP68" s="37" t="s">
        <v>100</v>
      </c>
      <c r="AQ68" s="38">
        <v>14.25</v>
      </c>
      <c r="AR68" s="39">
        <f t="shared" si="34"/>
        <v>17.8125</v>
      </c>
      <c r="AS68" s="37">
        <f t="shared" ref="AS68:AS123" si="36">AR68/AQ68</f>
        <v>1.25</v>
      </c>
      <c r="AT68" s="37"/>
      <c r="AU68">
        <v>25463</v>
      </c>
      <c r="AV68" t="s">
        <v>100</v>
      </c>
      <c r="AW68" s="51">
        <v>16.41</v>
      </c>
      <c r="AX68" s="39">
        <f t="shared" ref="AX68:AX123" si="37">AQ68*1.14</f>
        <v>16.244999999999997</v>
      </c>
      <c r="AY68" s="53">
        <f t="shared" ref="AY68:AY123" si="38">AW68-AX68</f>
        <v>0.1650000000000027</v>
      </c>
    </row>
    <row r="69" spans="1:51" x14ac:dyDescent="0.25">
      <c r="A69" t="s">
        <v>239</v>
      </c>
      <c r="B69" t="s">
        <v>240</v>
      </c>
      <c r="C69" s="63">
        <v>50.25</v>
      </c>
      <c r="D69" s="90">
        <v>199</v>
      </c>
      <c r="E69" s="57">
        <f t="shared" si="24"/>
        <v>48.2</v>
      </c>
      <c r="F69" s="56">
        <f t="shared" si="23"/>
        <v>2.0499999999999972</v>
      </c>
      <c r="G69" s="87"/>
      <c r="H69" t="s">
        <v>732</v>
      </c>
      <c r="I69" t="s">
        <v>109</v>
      </c>
      <c r="J69" s="63">
        <v>23.1</v>
      </c>
      <c r="K69" s="90">
        <v>80</v>
      </c>
      <c r="L69" s="57">
        <f t="shared" si="35"/>
        <v>21.75</v>
      </c>
      <c r="M69" s="56">
        <f t="shared" si="25"/>
        <v>1.3500000000000014</v>
      </c>
      <c r="N69" s="87"/>
      <c r="O69" t="s">
        <v>721</v>
      </c>
      <c r="P69" t="s">
        <v>722</v>
      </c>
      <c r="Q69" s="63">
        <v>17.25</v>
      </c>
      <c r="R69" s="90">
        <v>69</v>
      </c>
      <c r="S69" s="57">
        <f t="shared" si="26"/>
        <v>17.25</v>
      </c>
      <c r="T69" s="56">
        <f t="shared" si="27"/>
        <v>0</v>
      </c>
      <c r="U69" s="87"/>
      <c r="V69" t="s">
        <v>710</v>
      </c>
      <c r="W69" t="s">
        <v>85</v>
      </c>
      <c r="X69" s="63">
        <v>13.25</v>
      </c>
      <c r="Y69" s="90">
        <v>50</v>
      </c>
      <c r="Z69" s="57">
        <f t="shared" si="28"/>
        <v>12.75</v>
      </c>
      <c r="AA69" s="56">
        <f t="shared" si="29"/>
        <v>0.5</v>
      </c>
      <c r="AB69" s="87"/>
      <c r="AC69">
        <v>1452</v>
      </c>
      <c r="AD69" t="s">
        <v>90</v>
      </c>
      <c r="AE69" s="60">
        <v>31</v>
      </c>
      <c r="AF69" s="57">
        <f t="shared" si="30"/>
        <v>31</v>
      </c>
      <c r="AG69" s="56">
        <f t="shared" si="31"/>
        <v>0</v>
      </c>
      <c r="AH69" s="87"/>
      <c r="AI69">
        <v>25503</v>
      </c>
      <c r="AJ69" t="s">
        <v>153</v>
      </c>
      <c r="AK69" s="60">
        <v>10.7</v>
      </c>
      <c r="AL69" s="57">
        <f t="shared" si="32"/>
        <v>9.75</v>
      </c>
      <c r="AM69" s="56">
        <f t="shared" si="33"/>
        <v>0.94999999999999929</v>
      </c>
      <c r="AN69" s="87"/>
      <c r="AO69" s="37">
        <v>3833</v>
      </c>
      <c r="AP69" s="37" t="s">
        <v>101</v>
      </c>
      <c r="AQ69" s="38">
        <v>16</v>
      </c>
      <c r="AR69" s="39">
        <f t="shared" si="34"/>
        <v>20</v>
      </c>
      <c r="AS69" s="37">
        <f t="shared" si="36"/>
        <v>1.25</v>
      </c>
      <c r="AT69" s="37"/>
      <c r="AU69">
        <v>3833</v>
      </c>
      <c r="AV69" t="s">
        <v>101</v>
      </c>
      <c r="AW69" s="51">
        <v>18.600000000000001</v>
      </c>
      <c r="AX69" s="39">
        <f t="shared" si="37"/>
        <v>18.239999999999998</v>
      </c>
      <c r="AY69" s="53">
        <f t="shared" si="38"/>
        <v>0.36000000000000298</v>
      </c>
    </row>
    <row r="70" spans="1:51" x14ac:dyDescent="0.25">
      <c r="A70" t="s">
        <v>167</v>
      </c>
      <c r="B70" t="s">
        <v>168</v>
      </c>
      <c r="C70" s="63">
        <v>50.17</v>
      </c>
      <c r="D70" s="90">
        <v>199</v>
      </c>
      <c r="E70" s="57">
        <f t="shared" si="24"/>
        <v>48.2</v>
      </c>
      <c r="F70" s="56">
        <f t="shared" si="23"/>
        <v>1.9699999999999989</v>
      </c>
      <c r="G70" s="87"/>
      <c r="H70" t="s">
        <v>733</v>
      </c>
      <c r="I70" t="s">
        <v>211</v>
      </c>
      <c r="J70" s="63">
        <v>23.1</v>
      </c>
      <c r="K70" s="90">
        <v>80</v>
      </c>
      <c r="L70" s="57">
        <f t="shared" si="35"/>
        <v>21.75</v>
      </c>
      <c r="M70" s="56">
        <f t="shared" si="25"/>
        <v>1.3500000000000014</v>
      </c>
      <c r="N70" s="87"/>
      <c r="O70" t="s">
        <v>723</v>
      </c>
      <c r="P70" t="s">
        <v>724</v>
      </c>
      <c r="Q70" s="63">
        <v>14.75</v>
      </c>
      <c r="R70" s="90">
        <v>57</v>
      </c>
      <c r="S70" s="57">
        <f t="shared" si="26"/>
        <v>14.75</v>
      </c>
      <c r="T70" s="56">
        <f t="shared" si="27"/>
        <v>0</v>
      </c>
      <c r="U70" s="87"/>
      <c r="V70" t="s">
        <v>711</v>
      </c>
      <c r="W70" t="s">
        <v>712</v>
      </c>
      <c r="X70" s="63">
        <v>14.75</v>
      </c>
      <c r="Y70" s="90">
        <v>57</v>
      </c>
      <c r="Z70" s="57">
        <f t="shared" si="28"/>
        <v>0</v>
      </c>
      <c r="AA70" s="56">
        <f t="shared" si="29"/>
        <v>0</v>
      </c>
      <c r="AB70" s="87"/>
      <c r="AC70" t="s">
        <v>377</v>
      </c>
      <c r="AD70" t="s">
        <v>378</v>
      </c>
      <c r="AE70" s="60">
        <v>39</v>
      </c>
      <c r="AF70" s="57">
        <f t="shared" si="30"/>
        <v>0</v>
      </c>
      <c r="AG70" s="56">
        <f t="shared" si="31"/>
        <v>0</v>
      </c>
      <c r="AH70" s="87"/>
      <c r="AI70">
        <v>25504</v>
      </c>
      <c r="AJ70" t="s">
        <v>71</v>
      </c>
      <c r="AK70" s="60">
        <v>12.5</v>
      </c>
      <c r="AL70" s="57">
        <f t="shared" si="32"/>
        <v>12.5</v>
      </c>
      <c r="AM70" s="56">
        <f t="shared" si="33"/>
        <v>0</v>
      </c>
      <c r="AN70" s="87"/>
      <c r="AO70" s="40">
        <v>47004</v>
      </c>
      <c r="AP70" s="37" t="s">
        <v>102</v>
      </c>
      <c r="AQ70" s="38">
        <v>58</v>
      </c>
      <c r="AR70" s="39">
        <f t="shared" si="34"/>
        <v>72.5</v>
      </c>
      <c r="AS70" s="37">
        <f t="shared" si="36"/>
        <v>1.25</v>
      </c>
      <c r="AT70" s="37"/>
      <c r="AU70">
        <v>47004</v>
      </c>
      <c r="AV70" t="s">
        <v>102</v>
      </c>
      <c r="AW70" s="51">
        <v>69.8</v>
      </c>
      <c r="AX70" s="39">
        <f t="shared" si="37"/>
        <v>66.11999999999999</v>
      </c>
      <c r="AY70" s="53">
        <f t="shared" si="38"/>
        <v>3.6800000000000068</v>
      </c>
    </row>
    <row r="71" spans="1:51" x14ac:dyDescent="0.25">
      <c r="A71" t="s">
        <v>163</v>
      </c>
      <c r="B71" t="s">
        <v>164</v>
      </c>
      <c r="C71" s="63">
        <v>49.99</v>
      </c>
      <c r="D71" s="90">
        <v>199</v>
      </c>
      <c r="E71" s="57">
        <f t="shared" si="24"/>
        <v>48.2</v>
      </c>
      <c r="F71" s="56">
        <f t="shared" si="23"/>
        <v>1.7899999999999991</v>
      </c>
      <c r="G71" s="87"/>
      <c r="H71" t="s">
        <v>734</v>
      </c>
      <c r="I71" t="s">
        <v>735</v>
      </c>
      <c r="J71" s="63">
        <v>23.95</v>
      </c>
      <c r="K71" s="90">
        <v>85</v>
      </c>
      <c r="L71" s="57">
        <f t="shared" si="35"/>
        <v>22.7</v>
      </c>
      <c r="M71" s="56">
        <f t="shared" si="25"/>
        <v>1.25</v>
      </c>
      <c r="N71" s="87"/>
      <c r="O71" t="s">
        <v>844</v>
      </c>
      <c r="P71" t="s">
        <v>845</v>
      </c>
      <c r="Q71" s="63">
        <v>13.65</v>
      </c>
      <c r="R71" s="90">
        <v>57</v>
      </c>
      <c r="S71" s="57">
        <f t="shared" si="26"/>
        <v>0</v>
      </c>
      <c r="T71" s="56">
        <f t="shared" si="27"/>
        <v>0</v>
      </c>
      <c r="U71" s="87"/>
      <c r="V71" t="s">
        <v>713</v>
      </c>
      <c r="W71" t="s">
        <v>90</v>
      </c>
      <c r="X71" s="63">
        <v>32.25</v>
      </c>
      <c r="Y71" s="90">
        <v>118</v>
      </c>
      <c r="Z71" s="57">
        <f t="shared" si="28"/>
        <v>31</v>
      </c>
      <c r="AA71" s="56">
        <f t="shared" si="29"/>
        <v>1.25</v>
      </c>
      <c r="AB71" s="87"/>
      <c r="AC71">
        <v>37304</v>
      </c>
      <c r="AD71" t="s">
        <v>92</v>
      </c>
      <c r="AE71" s="60">
        <v>37</v>
      </c>
      <c r="AF71" s="57">
        <f t="shared" si="30"/>
        <v>36</v>
      </c>
      <c r="AG71" s="56">
        <f t="shared" si="31"/>
        <v>1</v>
      </c>
      <c r="AH71" s="87"/>
      <c r="AI71">
        <v>25506</v>
      </c>
      <c r="AJ71" t="s">
        <v>77</v>
      </c>
      <c r="AK71" s="60">
        <v>14</v>
      </c>
      <c r="AL71" s="57">
        <f t="shared" si="32"/>
        <v>12</v>
      </c>
      <c r="AM71" s="56">
        <f t="shared" si="33"/>
        <v>2</v>
      </c>
      <c r="AN71" s="87"/>
      <c r="AO71" s="37">
        <v>25109</v>
      </c>
      <c r="AP71" s="37" t="s">
        <v>103</v>
      </c>
      <c r="AQ71" s="38">
        <v>23.25</v>
      </c>
      <c r="AR71" s="39">
        <f t="shared" si="34"/>
        <v>29.0625</v>
      </c>
      <c r="AS71" s="37">
        <f t="shared" si="36"/>
        <v>1.25</v>
      </c>
      <c r="AT71" s="37"/>
      <c r="AU71">
        <v>25109</v>
      </c>
      <c r="AV71" t="s">
        <v>103</v>
      </c>
      <c r="AW71" s="51">
        <v>27.66</v>
      </c>
      <c r="AX71" s="39">
        <f t="shared" si="37"/>
        <v>26.504999999999999</v>
      </c>
      <c r="AY71" s="53">
        <f t="shared" si="38"/>
        <v>1.1550000000000011</v>
      </c>
    </row>
    <row r="72" spans="1:51" x14ac:dyDescent="0.25">
      <c r="A72" t="s">
        <v>681</v>
      </c>
      <c r="B72" t="s">
        <v>682</v>
      </c>
      <c r="C72" s="63">
        <v>43.05</v>
      </c>
      <c r="D72" s="90">
        <v>169</v>
      </c>
      <c r="E72" s="57">
        <f t="shared" si="24"/>
        <v>39.35</v>
      </c>
      <c r="F72" s="56">
        <f t="shared" si="23"/>
        <v>3.6999999999999957</v>
      </c>
      <c r="G72" s="87"/>
      <c r="H72" t="s">
        <v>736</v>
      </c>
      <c r="I72" t="s">
        <v>212</v>
      </c>
      <c r="J72" s="63">
        <v>23.1</v>
      </c>
      <c r="K72" s="90">
        <v>80</v>
      </c>
      <c r="L72" s="57">
        <f t="shared" si="35"/>
        <v>21.75</v>
      </c>
      <c r="M72" s="56">
        <f t="shared" si="25"/>
        <v>1.3500000000000014</v>
      </c>
      <c r="N72" s="87"/>
      <c r="O72" t="s">
        <v>846</v>
      </c>
      <c r="P72" t="s">
        <v>847</v>
      </c>
      <c r="Q72" s="63">
        <v>39.950000000000003</v>
      </c>
      <c r="R72" s="90">
        <v>149</v>
      </c>
      <c r="S72" s="57">
        <f t="shared" si="26"/>
        <v>0</v>
      </c>
      <c r="T72" s="56">
        <f t="shared" si="27"/>
        <v>0</v>
      </c>
      <c r="U72" s="87"/>
      <c r="V72" t="s">
        <v>714</v>
      </c>
      <c r="W72" t="s">
        <v>715</v>
      </c>
      <c r="X72" s="63">
        <v>15.25</v>
      </c>
      <c r="Y72" s="90">
        <v>59</v>
      </c>
      <c r="Z72" s="57">
        <f t="shared" si="28"/>
        <v>0</v>
      </c>
      <c r="AA72" s="56">
        <f t="shared" si="29"/>
        <v>0</v>
      </c>
      <c r="AB72" s="87"/>
      <c r="AC72" t="s">
        <v>379</v>
      </c>
      <c r="AD72" t="s">
        <v>380</v>
      </c>
      <c r="AE72" s="60">
        <v>34</v>
      </c>
      <c r="AF72" s="57">
        <f t="shared" si="30"/>
        <v>0</v>
      </c>
      <c r="AG72" s="56">
        <f t="shared" si="31"/>
        <v>0</v>
      </c>
      <c r="AH72" s="87"/>
      <c r="AI72">
        <v>25507</v>
      </c>
      <c r="AJ72" t="s">
        <v>105</v>
      </c>
      <c r="AK72" s="61">
        <v>14.85</v>
      </c>
      <c r="AL72" s="57">
        <f t="shared" si="32"/>
        <v>12.25</v>
      </c>
      <c r="AM72" s="56">
        <f t="shared" si="33"/>
        <v>2.5999999999999996</v>
      </c>
      <c r="AN72" s="87"/>
      <c r="AO72" s="37">
        <v>25111</v>
      </c>
      <c r="AP72" s="37" t="s">
        <v>104</v>
      </c>
      <c r="AQ72" s="38">
        <v>22</v>
      </c>
      <c r="AR72" s="39">
        <f t="shared" si="34"/>
        <v>27.5</v>
      </c>
      <c r="AS72" s="37">
        <f t="shared" si="36"/>
        <v>1.25</v>
      </c>
      <c r="AT72" s="37"/>
      <c r="AU72">
        <v>25111</v>
      </c>
      <c r="AV72" t="s">
        <v>104</v>
      </c>
      <c r="AW72" s="51">
        <v>26.1</v>
      </c>
      <c r="AX72" s="39">
        <f t="shared" si="37"/>
        <v>25.08</v>
      </c>
      <c r="AY72" s="53">
        <f t="shared" si="38"/>
        <v>1.0200000000000031</v>
      </c>
    </row>
    <row r="73" spans="1:51" x14ac:dyDescent="0.25">
      <c r="A73" t="s">
        <v>781</v>
      </c>
      <c r="B73" t="s">
        <v>782</v>
      </c>
      <c r="C73" s="63">
        <v>54.15</v>
      </c>
      <c r="D73" s="90">
        <v>215</v>
      </c>
      <c r="E73" s="57">
        <f t="shared" si="24"/>
        <v>49.1</v>
      </c>
      <c r="F73" s="56">
        <f t="shared" si="23"/>
        <v>5.0499999999999972</v>
      </c>
      <c r="G73" s="87"/>
      <c r="H73" t="s">
        <v>737</v>
      </c>
      <c r="I73" t="s">
        <v>400</v>
      </c>
      <c r="J73" s="63">
        <v>23.1</v>
      </c>
      <c r="K73" s="90">
        <v>80</v>
      </c>
      <c r="L73" s="57">
        <f t="shared" si="35"/>
        <v>21.75</v>
      </c>
      <c r="M73" s="56">
        <f t="shared" si="25"/>
        <v>1.3500000000000014</v>
      </c>
      <c r="N73" s="87"/>
      <c r="O73" t="s">
        <v>725</v>
      </c>
      <c r="P73" t="s">
        <v>103</v>
      </c>
      <c r="Q73" s="63">
        <v>24.75</v>
      </c>
      <c r="R73" s="90">
        <v>87</v>
      </c>
      <c r="S73" s="57">
        <f t="shared" si="26"/>
        <v>24.75</v>
      </c>
      <c r="T73" s="56">
        <f t="shared" si="27"/>
        <v>0</v>
      </c>
      <c r="U73" s="87"/>
      <c r="V73" t="s">
        <v>716</v>
      </c>
      <c r="W73" t="s">
        <v>717</v>
      </c>
      <c r="X73" s="63">
        <v>33</v>
      </c>
      <c r="Y73" s="90">
        <v>129</v>
      </c>
      <c r="Z73" s="57">
        <f t="shared" si="28"/>
        <v>0</v>
      </c>
      <c r="AA73" s="56">
        <f t="shared" si="29"/>
        <v>0</v>
      </c>
      <c r="AB73" s="87"/>
      <c r="AC73" t="s">
        <v>381</v>
      </c>
      <c r="AD73" t="s">
        <v>382</v>
      </c>
      <c r="AE73" s="60">
        <v>39</v>
      </c>
      <c r="AF73" s="57">
        <f t="shared" si="30"/>
        <v>0</v>
      </c>
      <c r="AG73" s="56">
        <f t="shared" si="31"/>
        <v>0</v>
      </c>
      <c r="AH73" s="87"/>
      <c r="AI73">
        <v>25578</v>
      </c>
      <c r="AJ73" t="s">
        <v>138</v>
      </c>
      <c r="AK73" s="60">
        <v>13.75</v>
      </c>
      <c r="AL73" s="57">
        <f t="shared" si="32"/>
        <v>12</v>
      </c>
      <c r="AM73" s="56">
        <f t="shared" si="33"/>
        <v>1.75</v>
      </c>
      <c r="AN73" s="87"/>
      <c r="AO73" s="40">
        <v>25507</v>
      </c>
      <c r="AP73" s="37" t="s">
        <v>105</v>
      </c>
      <c r="AQ73" s="38">
        <v>12.25</v>
      </c>
      <c r="AR73" s="39">
        <f t="shared" si="34"/>
        <v>15.3125</v>
      </c>
      <c r="AS73" s="37">
        <f t="shared" si="36"/>
        <v>1.25</v>
      </c>
      <c r="AT73" s="37"/>
      <c r="AU73">
        <v>25507</v>
      </c>
      <c r="AV73" t="s">
        <v>105</v>
      </c>
      <c r="AW73" s="51">
        <v>13.91</v>
      </c>
      <c r="AX73" s="39">
        <f t="shared" si="37"/>
        <v>13.964999999999998</v>
      </c>
      <c r="AY73" s="53">
        <f t="shared" si="38"/>
        <v>-5.4999999999997939E-2</v>
      </c>
    </row>
    <row r="74" spans="1:51" x14ac:dyDescent="0.25">
      <c r="A74" t="s">
        <v>822</v>
      </c>
      <c r="B74" t="s">
        <v>823</v>
      </c>
      <c r="C74" s="63">
        <v>45.2</v>
      </c>
      <c r="D74" s="90">
        <v>175</v>
      </c>
      <c r="E74" s="57">
        <f t="shared" si="24"/>
        <v>41.35</v>
      </c>
      <c r="F74" s="56">
        <f t="shared" si="23"/>
        <v>3.8500000000000014</v>
      </c>
      <c r="G74" s="87"/>
      <c r="H74" t="s">
        <v>401</v>
      </c>
      <c r="I74" t="s">
        <v>402</v>
      </c>
      <c r="J74" s="63">
        <v>23.95</v>
      </c>
      <c r="K74" s="90">
        <v>85</v>
      </c>
      <c r="L74" s="57">
        <f t="shared" si="35"/>
        <v>22.5</v>
      </c>
      <c r="M74" s="56">
        <f t="shared" si="25"/>
        <v>1.4499999999999993</v>
      </c>
      <c r="N74" s="87"/>
      <c r="O74" t="s">
        <v>391</v>
      </c>
      <c r="P74" t="s">
        <v>392</v>
      </c>
      <c r="Q74" s="63">
        <v>38.549999999999997</v>
      </c>
      <c r="R74" s="90">
        <v>149</v>
      </c>
      <c r="S74" s="57">
        <f t="shared" si="26"/>
        <v>35</v>
      </c>
      <c r="T74" s="56">
        <f t="shared" si="27"/>
        <v>3.5499999999999972</v>
      </c>
      <c r="U74" s="87"/>
      <c r="V74" t="s">
        <v>377</v>
      </c>
      <c r="W74" t="s">
        <v>378</v>
      </c>
      <c r="X74" s="63">
        <v>41.3</v>
      </c>
      <c r="Y74" s="90">
        <v>165</v>
      </c>
      <c r="Z74" s="57">
        <f t="shared" si="28"/>
        <v>39</v>
      </c>
      <c r="AA74" s="56">
        <f t="shared" si="29"/>
        <v>2.2999999999999972</v>
      </c>
      <c r="AB74" s="87"/>
      <c r="AC74" t="s">
        <v>383</v>
      </c>
      <c r="AD74" t="s">
        <v>384</v>
      </c>
      <c r="AE74" s="60">
        <v>29</v>
      </c>
      <c r="AF74" s="57">
        <f t="shared" si="30"/>
        <v>0</v>
      </c>
      <c r="AG74" s="56">
        <f t="shared" si="31"/>
        <v>0</v>
      </c>
      <c r="AH74" s="87"/>
      <c r="AI74">
        <v>25586</v>
      </c>
      <c r="AJ74" t="s">
        <v>145</v>
      </c>
      <c r="AK74" s="60">
        <v>19.350000000000001</v>
      </c>
      <c r="AL74" s="57">
        <f t="shared" si="32"/>
        <v>16</v>
      </c>
      <c r="AM74" s="56">
        <f t="shared" si="33"/>
        <v>3.3500000000000014</v>
      </c>
      <c r="AN74" s="87"/>
      <c r="AO74" s="40">
        <v>25466</v>
      </c>
      <c r="AP74" s="37" t="s">
        <v>106</v>
      </c>
      <c r="AQ74" s="38">
        <v>13.5</v>
      </c>
      <c r="AR74" s="39">
        <f t="shared" si="34"/>
        <v>16.875</v>
      </c>
      <c r="AS74" s="37">
        <f t="shared" si="36"/>
        <v>1.25</v>
      </c>
      <c r="AT74" s="37"/>
      <c r="AU74">
        <v>25466</v>
      </c>
      <c r="AV74" t="s">
        <v>106</v>
      </c>
      <c r="AW74" s="51">
        <v>15.48</v>
      </c>
      <c r="AX74" s="39">
        <f t="shared" si="37"/>
        <v>15.389999999999999</v>
      </c>
      <c r="AY74" s="53">
        <f t="shared" si="38"/>
        <v>9.0000000000001634E-2</v>
      </c>
    </row>
    <row r="75" spans="1:51" x14ac:dyDescent="0.25">
      <c r="A75" t="s">
        <v>1057</v>
      </c>
      <c r="B75" t="s">
        <v>1058</v>
      </c>
      <c r="C75" s="63">
        <v>50.15</v>
      </c>
      <c r="D75" s="90">
        <v>199</v>
      </c>
      <c r="E75" s="57">
        <f t="shared" si="24"/>
        <v>48.2</v>
      </c>
      <c r="F75" s="56">
        <f t="shared" si="23"/>
        <v>1.9499999999999957</v>
      </c>
      <c r="G75" s="87"/>
      <c r="H75" t="s">
        <v>740</v>
      </c>
      <c r="I75" t="s">
        <v>741</v>
      </c>
      <c r="J75" s="63">
        <v>17.25</v>
      </c>
      <c r="K75" s="90">
        <v>70</v>
      </c>
      <c r="L75" s="57">
        <f t="shared" si="35"/>
        <v>17.25</v>
      </c>
      <c r="M75" s="56">
        <f t="shared" si="25"/>
        <v>0</v>
      </c>
      <c r="N75" s="87"/>
      <c r="O75" t="s">
        <v>393</v>
      </c>
      <c r="P75" t="s">
        <v>104</v>
      </c>
      <c r="Q75" s="63">
        <v>20.45</v>
      </c>
      <c r="R75" s="90">
        <v>82</v>
      </c>
      <c r="S75" s="57">
        <f t="shared" si="26"/>
        <v>20.45</v>
      </c>
      <c r="T75" s="56">
        <f t="shared" si="27"/>
        <v>0</v>
      </c>
      <c r="U75" s="87"/>
      <c r="V75" t="s">
        <v>379</v>
      </c>
      <c r="W75" t="s">
        <v>380</v>
      </c>
      <c r="X75" s="63">
        <v>35.75</v>
      </c>
      <c r="Y75" s="90">
        <v>135</v>
      </c>
      <c r="Z75" s="57">
        <f t="shared" si="28"/>
        <v>34</v>
      </c>
      <c r="AA75" s="56">
        <f t="shared" si="29"/>
        <v>1.75</v>
      </c>
      <c r="AB75" s="87"/>
      <c r="AC75">
        <v>3813</v>
      </c>
      <c r="AD75" t="s">
        <v>23</v>
      </c>
      <c r="AE75" s="60">
        <v>30</v>
      </c>
      <c r="AF75" s="57">
        <f t="shared" si="30"/>
        <v>28.75</v>
      </c>
      <c r="AG75" s="56">
        <f t="shared" si="31"/>
        <v>1.25</v>
      </c>
      <c r="AH75" s="87"/>
      <c r="AI75">
        <v>37158</v>
      </c>
      <c r="AJ75" t="s">
        <v>48</v>
      </c>
      <c r="AK75" s="60">
        <v>33</v>
      </c>
      <c r="AL75" s="57">
        <f t="shared" si="32"/>
        <v>31.5</v>
      </c>
      <c r="AM75" s="56">
        <f t="shared" si="33"/>
        <v>1.5</v>
      </c>
      <c r="AN75" s="87"/>
      <c r="AO75" s="46">
        <v>25203</v>
      </c>
      <c r="AP75" s="47" t="s">
        <v>107</v>
      </c>
      <c r="AQ75" s="48">
        <v>17</v>
      </c>
      <c r="AR75" s="49">
        <f t="shared" si="34"/>
        <v>21.25</v>
      </c>
      <c r="AS75" s="47">
        <f t="shared" si="36"/>
        <v>1.25</v>
      </c>
      <c r="AT75" s="47"/>
      <c r="AU75" s="50">
        <v>25203</v>
      </c>
      <c r="AV75" s="50" t="s">
        <v>107</v>
      </c>
      <c r="AW75" s="51">
        <v>17.82</v>
      </c>
      <c r="AX75" s="39">
        <f t="shared" si="37"/>
        <v>19.38</v>
      </c>
      <c r="AY75" s="53">
        <f t="shared" si="38"/>
        <v>-1.5599999999999987</v>
      </c>
    </row>
    <row r="76" spans="1:51" x14ac:dyDescent="0.25">
      <c r="A76" t="s">
        <v>1498</v>
      </c>
      <c r="B76" t="s">
        <v>1499</v>
      </c>
      <c r="C76" s="63">
        <v>48.9</v>
      </c>
      <c r="D76" s="90">
        <v>199</v>
      </c>
      <c r="E76" s="57">
        <f t="shared" si="24"/>
        <v>0</v>
      </c>
      <c r="F76" s="56">
        <f t="shared" si="23"/>
        <v>0</v>
      </c>
      <c r="G76" s="87"/>
      <c r="H76">
        <v>81690</v>
      </c>
      <c r="I76" t="s">
        <v>851</v>
      </c>
      <c r="J76" s="63">
        <v>17</v>
      </c>
      <c r="K76" s="90">
        <v>69</v>
      </c>
      <c r="L76" s="57">
        <f t="shared" si="35"/>
        <v>17</v>
      </c>
      <c r="M76" s="56">
        <f t="shared" si="25"/>
        <v>0</v>
      </c>
      <c r="N76" s="87"/>
      <c r="O76" t="s">
        <v>848</v>
      </c>
      <c r="P76" t="s">
        <v>105</v>
      </c>
      <c r="Q76" s="63">
        <v>14.25</v>
      </c>
      <c r="R76" s="90">
        <v>50</v>
      </c>
      <c r="S76" s="57">
        <f t="shared" si="26"/>
        <v>14.25</v>
      </c>
      <c r="T76" s="56">
        <f t="shared" si="27"/>
        <v>0</v>
      </c>
      <c r="U76" s="87"/>
      <c r="V76" t="s">
        <v>383</v>
      </c>
      <c r="W76" t="s">
        <v>384</v>
      </c>
      <c r="X76" s="63">
        <v>31</v>
      </c>
      <c r="Y76" s="90">
        <v>118</v>
      </c>
      <c r="Z76" s="57">
        <f t="shared" si="28"/>
        <v>29</v>
      </c>
      <c r="AA76" s="56">
        <f t="shared" si="29"/>
        <v>2</v>
      </c>
      <c r="AB76" s="87"/>
      <c r="AC76">
        <v>3832</v>
      </c>
      <c r="AD76" t="s">
        <v>97</v>
      </c>
      <c r="AE76" s="60">
        <v>19.75</v>
      </c>
      <c r="AF76" s="57">
        <f t="shared" si="30"/>
        <v>22</v>
      </c>
      <c r="AG76" s="56">
        <f t="shared" si="31"/>
        <v>-2.25</v>
      </c>
      <c r="AH76" s="87"/>
      <c r="AI76">
        <v>37160</v>
      </c>
      <c r="AJ76" t="s">
        <v>42</v>
      </c>
      <c r="AK76" s="60">
        <v>29</v>
      </c>
      <c r="AL76" s="57">
        <f t="shared" si="32"/>
        <v>27.5</v>
      </c>
      <c r="AM76" s="56">
        <f t="shared" si="33"/>
        <v>1.5</v>
      </c>
      <c r="AN76" s="87"/>
      <c r="AO76" s="46">
        <v>25205</v>
      </c>
      <c r="AP76" s="47" t="s">
        <v>108</v>
      </c>
      <c r="AQ76" s="48">
        <v>17</v>
      </c>
      <c r="AR76" s="49">
        <f t="shared" si="34"/>
        <v>21.25</v>
      </c>
      <c r="AS76" s="47">
        <f t="shared" si="36"/>
        <v>1.25</v>
      </c>
      <c r="AT76" s="47"/>
      <c r="AU76" s="50">
        <v>25205</v>
      </c>
      <c r="AV76" s="50" t="s">
        <v>108</v>
      </c>
      <c r="AW76" s="51">
        <v>17.82</v>
      </c>
      <c r="AX76" s="39">
        <f t="shared" si="37"/>
        <v>19.38</v>
      </c>
      <c r="AY76" s="53">
        <f t="shared" si="38"/>
        <v>-1.5599999999999987</v>
      </c>
    </row>
    <row r="77" spans="1:51" x14ac:dyDescent="0.25">
      <c r="A77" t="s">
        <v>1500</v>
      </c>
      <c r="B77" t="s">
        <v>1501</v>
      </c>
      <c r="C77" s="63">
        <v>56.35</v>
      </c>
      <c r="D77" s="90">
        <v>220</v>
      </c>
      <c r="E77" s="57">
        <f t="shared" si="24"/>
        <v>0</v>
      </c>
      <c r="F77" s="56">
        <f t="shared" si="23"/>
        <v>0</v>
      </c>
      <c r="G77" s="87"/>
      <c r="H77" t="s">
        <v>1067</v>
      </c>
      <c r="I77" t="s">
        <v>1068</v>
      </c>
      <c r="J77" s="63">
        <v>14.8</v>
      </c>
      <c r="K77" s="90">
        <v>60</v>
      </c>
      <c r="L77" s="57">
        <f t="shared" si="35"/>
        <v>0</v>
      </c>
      <c r="M77" s="56">
        <f t="shared" si="25"/>
        <v>0</v>
      </c>
      <c r="N77" s="87"/>
      <c r="O77" t="s">
        <v>849</v>
      </c>
      <c r="P77" t="s">
        <v>850</v>
      </c>
      <c r="Q77" s="63">
        <v>14</v>
      </c>
      <c r="R77" s="90">
        <v>57</v>
      </c>
      <c r="S77" s="57">
        <f t="shared" si="26"/>
        <v>0</v>
      </c>
      <c r="T77" s="56">
        <f t="shared" si="27"/>
        <v>0</v>
      </c>
      <c r="U77" s="87"/>
      <c r="V77" t="s">
        <v>718</v>
      </c>
      <c r="W77" t="s">
        <v>23</v>
      </c>
      <c r="X77" s="63">
        <v>31</v>
      </c>
      <c r="Y77" s="90">
        <v>115</v>
      </c>
      <c r="Z77" s="57">
        <f t="shared" si="28"/>
        <v>30</v>
      </c>
      <c r="AA77" s="56">
        <f t="shared" si="29"/>
        <v>1</v>
      </c>
      <c r="AB77" s="87"/>
      <c r="AC77" t="s">
        <v>260</v>
      </c>
      <c r="AD77" t="s">
        <v>206</v>
      </c>
      <c r="AE77" s="60">
        <v>27</v>
      </c>
      <c r="AF77" s="57">
        <f t="shared" si="30"/>
        <v>26.5</v>
      </c>
      <c r="AG77" s="56">
        <f t="shared" si="31"/>
        <v>0.5</v>
      </c>
      <c r="AH77" s="87"/>
      <c r="AI77">
        <v>37161</v>
      </c>
      <c r="AJ77" t="s">
        <v>127</v>
      </c>
      <c r="AK77" s="60">
        <v>33</v>
      </c>
      <c r="AL77" s="57">
        <f t="shared" si="32"/>
        <v>31.5</v>
      </c>
      <c r="AM77" s="56">
        <f t="shared" si="33"/>
        <v>1.5</v>
      </c>
      <c r="AN77" s="87"/>
      <c r="AO77" s="46">
        <v>25204</v>
      </c>
      <c r="AP77" s="47" t="s">
        <v>109</v>
      </c>
      <c r="AQ77" s="48">
        <v>14.5</v>
      </c>
      <c r="AR77" s="49">
        <f t="shared" si="34"/>
        <v>18.125</v>
      </c>
      <c r="AS77" s="47">
        <f t="shared" si="36"/>
        <v>1.25</v>
      </c>
      <c r="AT77" s="47"/>
      <c r="AU77" s="50">
        <v>25204</v>
      </c>
      <c r="AV77" s="50" t="s">
        <v>109</v>
      </c>
      <c r="AW77" s="51">
        <v>14.7</v>
      </c>
      <c r="AX77" s="39">
        <f t="shared" si="37"/>
        <v>16.529999999999998</v>
      </c>
      <c r="AY77" s="53">
        <f t="shared" si="38"/>
        <v>-1.8299999999999983</v>
      </c>
    </row>
    <row r="78" spans="1:51" x14ac:dyDescent="0.25">
      <c r="A78" t="s">
        <v>1502</v>
      </c>
      <c r="B78" t="s">
        <v>1503</v>
      </c>
      <c r="C78" s="63">
        <v>65</v>
      </c>
      <c r="D78" s="90">
        <v>240</v>
      </c>
      <c r="E78" s="57">
        <f t="shared" si="24"/>
        <v>0</v>
      </c>
      <c r="F78" s="56">
        <f t="shared" si="23"/>
        <v>0</v>
      </c>
      <c r="G78" s="87"/>
      <c r="H78" t="s">
        <v>1069</v>
      </c>
      <c r="I78" t="s">
        <v>1070</v>
      </c>
      <c r="J78" s="63">
        <v>31.9</v>
      </c>
      <c r="K78" s="90">
        <v>125</v>
      </c>
      <c r="L78" s="57">
        <f t="shared" si="35"/>
        <v>0</v>
      </c>
      <c r="M78" s="56">
        <f t="shared" si="25"/>
        <v>0</v>
      </c>
      <c r="N78" s="87"/>
      <c r="O78" t="s">
        <v>730</v>
      </c>
      <c r="P78" t="s">
        <v>398</v>
      </c>
      <c r="Q78" s="63">
        <v>21.75</v>
      </c>
      <c r="R78" s="90">
        <v>75</v>
      </c>
      <c r="S78" s="57">
        <f t="shared" si="26"/>
        <v>21.75</v>
      </c>
      <c r="T78" s="56">
        <f t="shared" si="27"/>
        <v>0</v>
      </c>
      <c r="U78" s="87"/>
      <c r="V78" t="s">
        <v>719</v>
      </c>
      <c r="W78" t="s">
        <v>98</v>
      </c>
      <c r="X78" s="63">
        <v>29.75</v>
      </c>
      <c r="Y78" s="90">
        <v>109</v>
      </c>
      <c r="Z78" s="57">
        <f t="shared" si="28"/>
        <v>27</v>
      </c>
      <c r="AA78" s="56">
        <f t="shared" si="29"/>
        <v>2.75</v>
      </c>
      <c r="AB78" s="87"/>
      <c r="AC78">
        <v>1369</v>
      </c>
      <c r="AD78" t="s">
        <v>98</v>
      </c>
      <c r="AE78" s="60">
        <v>27</v>
      </c>
      <c r="AF78" s="57">
        <f t="shared" si="30"/>
        <v>27</v>
      </c>
      <c r="AG78" s="56">
        <f t="shared" si="31"/>
        <v>0</v>
      </c>
      <c r="AH78" s="87"/>
      <c r="AI78">
        <v>37304</v>
      </c>
      <c r="AJ78" t="s">
        <v>92</v>
      </c>
      <c r="AK78" s="60">
        <v>36</v>
      </c>
      <c r="AL78" s="57">
        <f t="shared" si="32"/>
        <v>36</v>
      </c>
      <c r="AM78" s="56">
        <f t="shared" si="33"/>
        <v>0</v>
      </c>
      <c r="AN78" s="87"/>
      <c r="AO78" s="46">
        <v>25202</v>
      </c>
      <c r="AP78" s="47" t="s">
        <v>110</v>
      </c>
      <c r="AQ78" s="48">
        <v>17</v>
      </c>
      <c r="AR78" s="49">
        <f t="shared" si="34"/>
        <v>21.25</v>
      </c>
      <c r="AS78" s="47">
        <f t="shared" si="36"/>
        <v>1.25</v>
      </c>
      <c r="AT78" s="47"/>
      <c r="AU78" s="50">
        <v>25202</v>
      </c>
      <c r="AV78" s="50" t="s">
        <v>110</v>
      </c>
      <c r="AW78" s="51">
        <v>17.82</v>
      </c>
      <c r="AX78" s="39">
        <f t="shared" si="37"/>
        <v>19.38</v>
      </c>
      <c r="AY78" s="53">
        <f t="shared" si="38"/>
        <v>-1.5599999999999987</v>
      </c>
    </row>
    <row r="79" spans="1:51" x14ac:dyDescent="0.25">
      <c r="A79" t="s">
        <v>740</v>
      </c>
      <c r="B79" t="s">
        <v>741</v>
      </c>
      <c r="C79" s="63">
        <v>17.05</v>
      </c>
      <c r="D79" s="90">
        <v>70</v>
      </c>
      <c r="E79" s="57">
        <f t="shared" si="24"/>
        <v>17.25</v>
      </c>
      <c r="F79" s="56">
        <f t="shared" si="23"/>
        <v>-0.19999999999999929</v>
      </c>
      <c r="G79" s="87"/>
      <c r="H79" t="s">
        <v>1071</v>
      </c>
      <c r="I79" t="s">
        <v>1072</v>
      </c>
      <c r="J79" s="63">
        <v>13.75</v>
      </c>
      <c r="K79" s="90">
        <v>57</v>
      </c>
      <c r="L79" s="57">
        <f t="shared" si="35"/>
        <v>0</v>
      </c>
      <c r="M79" s="56">
        <f t="shared" si="25"/>
        <v>0</v>
      </c>
      <c r="N79" s="87"/>
      <c r="O79" t="s">
        <v>731</v>
      </c>
      <c r="P79" t="s">
        <v>399</v>
      </c>
      <c r="Q79" s="63">
        <v>21.75</v>
      </c>
      <c r="R79" s="90">
        <v>75</v>
      </c>
      <c r="S79" s="57">
        <f t="shared" si="26"/>
        <v>21.75</v>
      </c>
      <c r="T79" s="56">
        <f t="shared" si="27"/>
        <v>0</v>
      </c>
      <c r="U79" s="87"/>
      <c r="V79" t="s">
        <v>720</v>
      </c>
      <c r="W79" t="s">
        <v>99</v>
      </c>
      <c r="X79" s="63">
        <v>29.75</v>
      </c>
      <c r="Y79" s="90">
        <v>115</v>
      </c>
      <c r="Z79" s="57">
        <f t="shared" si="28"/>
        <v>28.75</v>
      </c>
      <c r="AA79" s="56">
        <f t="shared" si="29"/>
        <v>1</v>
      </c>
      <c r="AB79" s="87"/>
      <c r="AC79">
        <v>1451</v>
      </c>
      <c r="AD79" t="s">
        <v>99</v>
      </c>
      <c r="AE79" s="60">
        <v>28.75</v>
      </c>
      <c r="AF79" s="57">
        <f t="shared" si="30"/>
        <v>28.75</v>
      </c>
      <c r="AG79" s="56">
        <f t="shared" si="31"/>
        <v>0</v>
      </c>
      <c r="AH79" s="87"/>
      <c r="AI79">
        <v>37307</v>
      </c>
      <c r="AJ79" t="s">
        <v>57</v>
      </c>
      <c r="AK79" s="60">
        <v>40</v>
      </c>
      <c r="AL79" s="57">
        <f t="shared" si="32"/>
        <v>36</v>
      </c>
      <c r="AM79" s="56">
        <f t="shared" si="33"/>
        <v>4</v>
      </c>
      <c r="AN79" s="87"/>
      <c r="AO79" s="37">
        <v>25132</v>
      </c>
      <c r="AP79" s="37" t="s">
        <v>111</v>
      </c>
      <c r="AQ79" s="38">
        <v>23.25</v>
      </c>
      <c r="AR79" s="39">
        <f t="shared" si="34"/>
        <v>29.0625</v>
      </c>
      <c r="AS79" s="37">
        <f t="shared" si="36"/>
        <v>1.25</v>
      </c>
      <c r="AT79" s="37"/>
      <c r="AU79">
        <v>25132</v>
      </c>
      <c r="AV79" t="s">
        <v>111</v>
      </c>
      <c r="AW79" s="51">
        <v>27.66</v>
      </c>
      <c r="AX79" s="39">
        <f t="shared" si="37"/>
        <v>26.504999999999999</v>
      </c>
      <c r="AY79" s="53">
        <f t="shared" si="38"/>
        <v>1.1550000000000011</v>
      </c>
    </row>
    <row r="80" spans="1:51" x14ac:dyDescent="0.25">
      <c r="A80" t="s">
        <v>721</v>
      </c>
      <c r="B80" t="s">
        <v>722</v>
      </c>
      <c r="C80" s="63">
        <v>17.05</v>
      </c>
      <c r="D80" s="90">
        <v>70</v>
      </c>
      <c r="E80" s="57">
        <f t="shared" si="24"/>
        <v>17.25</v>
      </c>
      <c r="F80" s="56">
        <f t="shared" si="23"/>
        <v>-0.19999999999999929</v>
      </c>
      <c r="G80" s="87"/>
      <c r="H80" t="s">
        <v>854</v>
      </c>
      <c r="I80" t="s">
        <v>855</v>
      </c>
      <c r="J80" s="63">
        <v>37.799999999999997</v>
      </c>
      <c r="K80" s="90">
        <v>145</v>
      </c>
      <c r="L80" s="57">
        <f t="shared" si="35"/>
        <v>36.049999999999997</v>
      </c>
      <c r="M80" s="56">
        <f t="shared" si="25"/>
        <v>1.75</v>
      </c>
      <c r="N80" s="87"/>
      <c r="O80" t="s">
        <v>732</v>
      </c>
      <c r="P80" t="s">
        <v>109</v>
      </c>
      <c r="Q80" s="63">
        <v>21.75</v>
      </c>
      <c r="R80" s="90">
        <v>75</v>
      </c>
      <c r="S80" s="57">
        <f t="shared" si="26"/>
        <v>21.75</v>
      </c>
      <c r="T80" s="56">
        <f t="shared" si="27"/>
        <v>0</v>
      </c>
      <c r="U80" s="87"/>
      <c r="V80" t="s">
        <v>721</v>
      </c>
      <c r="W80" t="s">
        <v>722</v>
      </c>
      <c r="X80" s="63">
        <v>17.25</v>
      </c>
      <c r="Y80" s="90">
        <v>69</v>
      </c>
      <c r="Z80" s="57">
        <f t="shared" si="28"/>
        <v>0</v>
      </c>
      <c r="AA80" s="56">
        <f t="shared" si="29"/>
        <v>0</v>
      </c>
      <c r="AB80" s="87"/>
      <c r="AC80" t="s">
        <v>385</v>
      </c>
      <c r="AD80" t="s">
        <v>386</v>
      </c>
      <c r="AE80" s="60">
        <v>30</v>
      </c>
      <c r="AF80" s="57">
        <f t="shared" si="30"/>
        <v>0</v>
      </c>
      <c r="AG80" s="56">
        <f t="shared" si="31"/>
        <v>0</v>
      </c>
      <c r="AH80" s="87"/>
      <c r="AI80">
        <v>81670</v>
      </c>
      <c r="AJ80" t="s">
        <v>45</v>
      </c>
      <c r="AK80" s="60">
        <v>18.75</v>
      </c>
      <c r="AL80" s="57">
        <f t="shared" si="32"/>
        <v>15</v>
      </c>
      <c r="AM80" s="56">
        <f t="shared" si="33"/>
        <v>3.75</v>
      </c>
      <c r="AN80" s="87"/>
      <c r="AO80" s="40">
        <v>6137</v>
      </c>
      <c r="AP80" s="37" t="s">
        <v>112</v>
      </c>
      <c r="AQ80" s="38">
        <v>72.75</v>
      </c>
      <c r="AR80" s="39">
        <f t="shared" si="34"/>
        <v>90.9375</v>
      </c>
      <c r="AS80" s="37">
        <f t="shared" si="36"/>
        <v>1.25</v>
      </c>
      <c r="AT80" s="37"/>
      <c r="AU80">
        <v>6137</v>
      </c>
      <c r="AV80" t="s">
        <v>112</v>
      </c>
      <c r="AW80" s="51">
        <v>87.34</v>
      </c>
      <c r="AX80" s="39">
        <f t="shared" si="37"/>
        <v>82.934999999999988</v>
      </c>
      <c r="AY80" s="53">
        <f t="shared" si="38"/>
        <v>4.4050000000000153</v>
      </c>
    </row>
    <row r="81" spans="1:51" x14ac:dyDescent="0.25">
      <c r="A81" t="s">
        <v>758</v>
      </c>
      <c r="B81" t="s">
        <v>759</v>
      </c>
      <c r="C81" s="63">
        <v>17.920000000000002</v>
      </c>
      <c r="D81" s="90">
        <v>75</v>
      </c>
      <c r="E81" s="57">
        <f t="shared" si="24"/>
        <v>18.25</v>
      </c>
      <c r="F81" s="56">
        <f t="shared" si="23"/>
        <v>-0.32999999999999829</v>
      </c>
      <c r="G81" s="87"/>
      <c r="H81" t="s">
        <v>754</v>
      </c>
      <c r="I81" t="s">
        <v>122</v>
      </c>
      <c r="J81" s="63">
        <v>27.5</v>
      </c>
      <c r="K81" s="90">
        <v>99</v>
      </c>
      <c r="L81" s="57">
        <f t="shared" si="35"/>
        <v>27.5</v>
      </c>
      <c r="M81" s="56">
        <f t="shared" si="25"/>
        <v>0</v>
      </c>
      <c r="N81" s="87"/>
      <c r="O81" t="s">
        <v>733</v>
      </c>
      <c r="P81" t="s">
        <v>211</v>
      </c>
      <c r="Q81" s="63">
        <v>21.75</v>
      </c>
      <c r="R81" s="90">
        <v>75</v>
      </c>
      <c r="S81" s="57">
        <f t="shared" si="26"/>
        <v>21.75</v>
      </c>
      <c r="T81" s="56">
        <f t="shared" si="27"/>
        <v>0</v>
      </c>
      <c r="U81" s="87"/>
      <c r="V81" t="s">
        <v>387</v>
      </c>
      <c r="W81" t="s">
        <v>388</v>
      </c>
      <c r="X81" s="63">
        <v>20</v>
      </c>
      <c r="Y81" s="90">
        <v>80</v>
      </c>
      <c r="Z81" s="57">
        <f t="shared" si="28"/>
        <v>22.5</v>
      </c>
      <c r="AA81" s="56">
        <f t="shared" si="29"/>
        <v>-2.5</v>
      </c>
      <c r="AB81" s="87"/>
      <c r="AC81" t="s">
        <v>207</v>
      </c>
      <c r="AD81" t="s">
        <v>208</v>
      </c>
      <c r="AE81" s="60">
        <v>32</v>
      </c>
      <c r="AF81" s="57">
        <f t="shared" si="30"/>
        <v>33</v>
      </c>
      <c r="AG81" s="56">
        <f t="shared" si="31"/>
        <v>-1</v>
      </c>
      <c r="AH81" s="87"/>
      <c r="AI81">
        <v>90073</v>
      </c>
      <c r="AJ81" t="s">
        <v>189</v>
      </c>
      <c r="AK81" s="60">
        <v>22</v>
      </c>
      <c r="AL81" s="57">
        <f t="shared" si="32"/>
        <v>0</v>
      </c>
      <c r="AM81" s="56">
        <f t="shared" si="33"/>
        <v>0</v>
      </c>
      <c r="AN81" s="87"/>
      <c r="AO81" s="37">
        <v>25454</v>
      </c>
      <c r="AP81" s="37" t="s">
        <v>113</v>
      </c>
      <c r="AQ81" s="38">
        <v>32.25</v>
      </c>
      <c r="AR81" s="39">
        <f t="shared" si="34"/>
        <v>40.3125</v>
      </c>
      <c r="AS81" s="37">
        <f t="shared" si="36"/>
        <v>1.25</v>
      </c>
      <c r="AT81" s="37"/>
      <c r="AU81">
        <v>25454</v>
      </c>
      <c r="AV81" t="s">
        <v>113</v>
      </c>
      <c r="AW81" s="51">
        <v>38.909999999999997</v>
      </c>
      <c r="AX81" s="39">
        <f t="shared" si="37"/>
        <v>36.764999999999993</v>
      </c>
      <c r="AY81" s="53">
        <f t="shared" si="38"/>
        <v>2.1450000000000031</v>
      </c>
    </row>
    <row r="82" spans="1:51" x14ac:dyDescent="0.25">
      <c r="A82" t="s">
        <v>1065</v>
      </c>
      <c r="B82" t="s">
        <v>1066</v>
      </c>
      <c r="C82" s="63">
        <v>44.66</v>
      </c>
      <c r="D82" s="90">
        <v>169</v>
      </c>
      <c r="E82" s="57">
        <f t="shared" si="24"/>
        <v>35.25</v>
      </c>
      <c r="F82" s="56">
        <f t="shared" si="23"/>
        <v>9.4099999999999966</v>
      </c>
      <c r="G82" s="87"/>
      <c r="H82" t="s">
        <v>407</v>
      </c>
      <c r="I82" t="s">
        <v>125</v>
      </c>
      <c r="J82" s="63">
        <v>15</v>
      </c>
      <c r="K82" s="90">
        <v>57</v>
      </c>
      <c r="L82" s="57">
        <f t="shared" si="35"/>
        <v>15</v>
      </c>
      <c r="M82" s="56">
        <f t="shared" si="25"/>
        <v>0</v>
      </c>
      <c r="N82" s="87"/>
      <c r="O82" t="s">
        <v>734</v>
      </c>
      <c r="P82" t="s">
        <v>735</v>
      </c>
      <c r="Q82" s="63">
        <v>22.7</v>
      </c>
      <c r="R82" s="90">
        <v>80</v>
      </c>
      <c r="S82" s="57">
        <f t="shared" si="26"/>
        <v>22.5</v>
      </c>
      <c r="T82" s="56">
        <f t="shared" si="27"/>
        <v>0.19999999999999929</v>
      </c>
      <c r="U82" s="87"/>
      <c r="V82" t="s">
        <v>723</v>
      </c>
      <c r="W82" t="s">
        <v>724</v>
      </c>
      <c r="X82" s="63">
        <v>14.75</v>
      </c>
      <c r="Y82" s="90">
        <v>57</v>
      </c>
      <c r="Z82" s="57">
        <f t="shared" si="28"/>
        <v>0</v>
      </c>
      <c r="AA82" s="56">
        <f t="shared" si="29"/>
        <v>0</v>
      </c>
      <c r="AB82" s="87"/>
      <c r="AC82">
        <v>3833</v>
      </c>
      <c r="AD82" t="s">
        <v>101</v>
      </c>
      <c r="AE82" s="60">
        <v>19.75</v>
      </c>
      <c r="AF82" s="57">
        <f t="shared" si="30"/>
        <v>22</v>
      </c>
      <c r="AG82" s="56">
        <f t="shared" si="31"/>
        <v>-2.25</v>
      </c>
      <c r="AH82" s="87"/>
      <c r="AI82" t="s">
        <v>165</v>
      </c>
      <c r="AJ82" t="s">
        <v>166</v>
      </c>
      <c r="AK82" s="60">
        <v>27</v>
      </c>
      <c r="AL82" s="57">
        <f t="shared" si="32"/>
        <v>0</v>
      </c>
      <c r="AM82" s="56">
        <f t="shared" si="33"/>
        <v>0</v>
      </c>
      <c r="AN82" s="87"/>
      <c r="AO82" s="40">
        <v>25462</v>
      </c>
      <c r="AP82" s="37" t="s">
        <v>114</v>
      </c>
      <c r="AQ82" s="38">
        <v>15.25</v>
      </c>
      <c r="AR82" s="39">
        <f t="shared" si="34"/>
        <v>19.0625</v>
      </c>
      <c r="AS82" s="37">
        <f t="shared" si="36"/>
        <v>1.25</v>
      </c>
      <c r="AT82" s="37"/>
      <c r="AU82">
        <v>25462</v>
      </c>
      <c r="AV82" t="s">
        <v>114</v>
      </c>
      <c r="AW82" s="51">
        <v>17.66</v>
      </c>
      <c r="AX82" s="39">
        <f t="shared" si="37"/>
        <v>17.384999999999998</v>
      </c>
      <c r="AY82" s="53">
        <f t="shared" si="38"/>
        <v>0.27500000000000213</v>
      </c>
    </row>
    <row r="83" spans="1:51" x14ac:dyDescent="0.25">
      <c r="A83" t="s">
        <v>1504</v>
      </c>
      <c r="B83" t="s">
        <v>1505</v>
      </c>
      <c r="C83" s="63">
        <v>41.65</v>
      </c>
      <c r="D83" s="90">
        <v>159</v>
      </c>
      <c r="E83" s="57">
        <f t="shared" si="24"/>
        <v>0</v>
      </c>
      <c r="F83" s="56">
        <f t="shared" si="23"/>
        <v>0</v>
      </c>
      <c r="G83" s="87"/>
      <c r="H83" t="s">
        <v>1073</v>
      </c>
      <c r="I83" t="s">
        <v>1074</v>
      </c>
      <c r="J83" s="63">
        <v>13.75</v>
      </c>
      <c r="K83" s="90">
        <v>57</v>
      </c>
      <c r="L83" s="57">
        <f t="shared" si="35"/>
        <v>0</v>
      </c>
      <c r="M83" s="56">
        <f t="shared" si="25"/>
        <v>0</v>
      </c>
      <c r="N83" s="87"/>
      <c r="O83" t="s">
        <v>736</v>
      </c>
      <c r="P83" t="s">
        <v>212</v>
      </c>
      <c r="Q83" s="63">
        <v>21.75</v>
      </c>
      <c r="R83" s="90">
        <v>75</v>
      </c>
      <c r="S83" s="57">
        <f t="shared" si="26"/>
        <v>21.75</v>
      </c>
      <c r="T83" s="56">
        <f t="shared" si="27"/>
        <v>0</v>
      </c>
      <c r="U83" s="87"/>
      <c r="V83" t="s">
        <v>725</v>
      </c>
      <c r="W83" t="s">
        <v>103</v>
      </c>
      <c r="X83" s="63">
        <v>24.75</v>
      </c>
      <c r="Y83" s="90">
        <v>87</v>
      </c>
      <c r="Z83" s="57">
        <f t="shared" si="28"/>
        <v>24.75</v>
      </c>
      <c r="AA83" s="56">
        <f t="shared" si="29"/>
        <v>0</v>
      </c>
      <c r="AB83" s="87"/>
      <c r="AC83" t="s">
        <v>387</v>
      </c>
      <c r="AD83" t="s">
        <v>388</v>
      </c>
      <c r="AE83" s="60">
        <v>22.5</v>
      </c>
      <c r="AF83" s="57">
        <f t="shared" si="30"/>
        <v>0</v>
      </c>
      <c r="AG83" s="56">
        <f t="shared" si="31"/>
        <v>0</v>
      </c>
      <c r="AH83" s="87"/>
      <c r="AI83" t="s">
        <v>215</v>
      </c>
      <c r="AJ83" t="s">
        <v>216</v>
      </c>
      <c r="AK83" s="60">
        <v>19.399999999999999</v>
      </c>
      <c r="AL83" s="57">
        <f t="shared" si="32"/>
        <v>0</v>
      </c>
      <c r="AM83" s="56">
        <f t="shared" si="33"/>
        <v>0</v>
      </c>
      <c r="AN83" s="87"/>
      <c r="AO83" s="40">
        <v>25460</v>
      </c>
      <c r="AP83" s="37" t="s">
        <v>115</v>
      </c>
      <c r="AQ83" s="38">
        <v>13.5</v>
      </c>
      <c r="AR83" s="39">
        <f t="shared" si="34"/>
        <v>16.875</v>
      </c>
      <c r="AS83" s="37">
        <f t="shared" si="36"/>
        <v>1.25</v>
      </c>
      <c r="AT83" s="37"/>
      <c r="AU83">
        <v>25460</v>
      </c>
      <c r="AV83" t="s">
        <v>115</v>
      </c>
      <c r="AW83" s="51">
        <v>15.48</v>
      </c>
      <c r="AX83" s="39">
        <f t="shared" si="37"/>
        <v>15.389999999999999</v>
      </c>
      <c r="AY83" s="53">
        <f t="shared" si="38"/>
        <v>9.0000000000001634E-2</v>
      </c>
    </row>
    <row r="84" spans="1:51" x14ac:dyDescent="0.25">
      <c r="A84" t="s">
        <v>362</v>
      </c>
      <c r="B84" t="s">
        <v>363</v>
      </c>
      <c r="C84" s="63">
        <v>103.1</v>
      </c>
      <c r="D84" s="90">
        <v>415</v>
      </c>
      <c r="E84" s="57">
        <f t="shared" si="24"/>
        <v>99.1</v>
      </c>
      <c r="F84" s="56">
        <f t="shared" si="23"/>
        <v>4</v>
      </c>
      <c r="G84" s="87"/>
      <c r="H84" t="s">
        <v>757</v>
      </c>
      <c r="I84" t="s">
        <v>127</v>
      </c>
      <c r="J84" s="63">
        <v>41.4</v>
      </c>
      <c r="K84" s="90">
        <v>155</v>
      </c>
      <c r="L84" s="57">
        <f t="shared" si="35"/>
        <v>38.549999999999997</v>
      </c>
      <c r="M84" s="56">
        <f t="shared" si="25"/>
        <v>2.8500000000000014</v>
      </c>
      <c r="N84" s="87"/>
      <c r="O84" t="s">
        <v>737</v>
      </c>
      <c r="P84" t="s">
        <v>400</v>
      </c>
      <c r="Q84" s="63">
        <v>21.75</v>
      </c>
      <c r="R84" s="90">
        <v>75</v>
      </c>
      <c r="S84" s="57">
        <f t="shared" si="26"/>
        <v>21.75</v>
      </c>
      <c r="T84" s="56">
        <f t="shared" si="27"/>
        <v>0</v>
      </c>
      <c r="U84" s="87"/>
      <c r="V84" t="s">
        <v>391</v>
      </c>
      <c r="W84" t="s">
        <v>392</v>
      </c>
      <c r="X84" s="63">
        <v>35</v>
      </c>
      <c r="Y84" s="90">
        <v>135</v>
      </c>
      <c r="Z84" s="57">
        <f t="shared" si="28"/>
        <v>34</v>
      </c>
      <c r="AA84" s="56">
        <f t="shared" si="29"/>
        <v>1</v>
      </c>
      <c r="AB84" s="87"/>
      <c r="AC84" t="s">
        <v>389</v>
      </c>
      <c r="AD84" t="s">
        <v>390</v>
      </c>
      <c r="AE84" s="60">
        <v>15</v>
      </c>
      <c r="AF84" s="57">
        <f t="shared" si="30"/>
        <v>0</v>
      </c>
      <c r="AG84" s="56">
        <f t="shared" si="31"/>
        <v>0</v>
      </c>
      <c r="AH84" s="87"/>
      <c r="AI84" t="s">
        <v>223</v>
      </c>
      <c r="AJ84" t="s">
        <v>224</v>
      </c>
      <c r="AK84" s="60">
        <v>13.25</v>
      </c>
      <c r="AL84" s="57">
        <f t="shared" si="32"/>
        <v>0</v>
      </c>
      <c r="AM84" s="56">
        <f t="shared" si="33"/>
        <v>0</v>
      </c>
      <c r="AN84" s="87"/>
      <c r="AO84" s="40">
        <v>25467</v>
      </c>
      <c r="AP84" s="37" t="s">
        <v>116</v>
      </c>
      <c r="AQ84" s="38">
        <v>16</v>
      </c>
      <c r="AR84" s="39">
        <f t="shared" si="34"/>
        <v>20</v>
      </c>
      <c r="AS84" s="37">
        <f t="shared" si="36"/>
        <v>1.25</v>
      </c>
      <c r="AT84" s="37"/>
      <c r="AU84">
        <v>25467</v>
      </c>
      <c r="AV84" t="s">
        <v>116</v>
      </c>
      <c r="AW84" s="51">
        <v>18.600000000000001</v>
      </c>
      <c r="AX84" s="39">
        <f t="shared" si="37"/>
        <v>18.239999999999998</v>
      </c>
      <c r="AY84" s="53">
        <f t="shared" si="38"/>
        <v>0.36000000000000298</v>
      </c>
    </row>
    <row r="85" spans="1:51" x14ac:dyDescent="0.25">
      <c r="A85" t="s">
        <v>416</v>
      </c>
      <c r="B85" t="s">
        <v>417</v>
      </c>
      <c r="C85" s="63">
        <v>105.42</v>
      </c>
      <c r="D85" s="90">
        <v>425</v>
      </c>
      <c r="E85" s="57">
        <f t="shared" si="24"/>
        <v>105.6</v>
      </c>
      <c r="F85" s="56">
        <f t="shared" si="23"/>
        <v>-0.17999999999999261</v>
      </c>
      <c r="G85" s="87"/>
      <c r="H85" t="s">
        <v>758</v>
      </c>
      <c r="I85" t="s">
        <v>759</v>
      </c>
      <c r="J85" s="63">
        <v>18.25</v>
      </c>
      <c r="K85" s="90">
        <v>74</v>
      </c>
      <c r="L85" s="57">
        <f t="shared" si="35"/>
        <v>18.25</v>
      </c>
      <c r="M85" s="56">
        <f t="shared" si="25"/>
        <v>0</v>
      </c>
      <c r="N85" s="87"/>
      <c r="O85" t="s">
        <v>401</v>
      </c>
      <c r="P85" t="s">
        <v>402</v>
      </c>
      <c r="Q85" s="63">
        <v>22.5</v>
      </c>
      <c r="R85" s="90">
        <v>80</v>
      </c>
      <c r="S85" s="57">
        <f t="shared" si="26"/>
        <v>22.5</v>
      </c>
      <c r="T85" s="56">
        <f t="shared" si="27"/>
        <v>0</v>
      </c>
      <c r="U85" s="87"/>
      <c r="V85" t="s">
        <v>726</v>
      </c>
      <c r="W85" t="s">
        <v>727</v>
      </c>
      <c r="X85" s="63">
        <v>31</v>
      </c>
      <c r="Y85" s="90">
        <v>118</v>
      </c>
      <c r="Z85" s="57">
        <f t="shared" si="28"/>
        <v>0</v>
      </c>
      <c r="AA85" s="56">
        <f t="shared" si="29"/>
        <v>0</v>
      </c>
      <c r="AB85" s="87"/>
      <c r="AC85">
        <v>25109</v>
      </c>
      <c r="AD85" t="s">
        <v>103</v>
      </c>
      <c r="AE85" s="60">
        <v>24.75</v>
      </c>
      <c r="AF85" s="57">
        <f t="shared" si="30"/>
        <v>24.75</v>
      </c>
      <c r="AG85" s="56">
        <f t="shared" si="31"/>
        <v>0</v>
      </c>
      <c r="AH85" s="87"/>
      <c r="AI85" t="s">
        <v>161</v>
      </c>
      <c r="AJ85" t="s">
        <v>162</v>
      </c>
      <c r="AK85" s="60">
        <v>10.85</v>
      </c>
      <c r="AL85" s="57">
        <f t="shared" si="32"/>
        <v>0</v>
      </c>
      <c r="AM85" s="56">
        <f t="shared" si="33"/>
        <v>0</v>
      </c>
      <c r="AN85" s="87"/>
      <c r="AO85" s="40">
        <v>37310</v>
      </c>
      <c r="AP85" s="37" t="s">
        <v>117</v>
      </c>
      <c r="AQ85" s="38">
        <v>36</v>
      </c>
      <c r="AR85" s="39">
        <f t="shared" si="34"/>
        <v>45</v>
      </c>
      <c r="AS85" s="37">
        <f t="shared" si="36"/>
        <v>1.25</v>
      </c>
      <c r="AT85" s="37"/>
      <c r="AU85">
        <v>37310</v>
      </c>
      <c r="AV85" t="s">
        <v>117</v>
      </c>
      <c r="AW85" s="51">
        <v>41.4</v>
      </c>
      <c r="AX85" s="39">
        <f t="shared" si="37"/>
        <v>41.04</v>
      </c>
      <c r="AY85" s="53">
        <f t="shared" si="38"/>
        <v>0.35999999999999943</v>
      </c>
    </row>
    <row r="86" spans="1:51" x14ac:dyDescent="0.25">
      <c r="A86" t="s">
        <v>656</v>
      </c>
      <c r="B86" t="s">
        <v>657</v>
      </c>
      <c r="C86" s="63">
        <v>111.65</v>
      </c>
      <c r="D86" s="90">
        <v>425</v>
      </c>
      <c r="E86" s="57">
        <f t="shared" si="24"/>
        <v>111.6</v>
      </c>
      <c r="F86" s="56">
        <f t="shared" si="23"/>
        <v>5.0000000000011369E-2</v>
      </c>
      <c r="G86" s="87"/>
      <c r="H86" t="s">
        <v>416</v>
      </c>
      <c r="I86" t="s">
        <v>417</v>
      </c>
      <c r="J86" s="63">
        <v>105.6</v>
      </c>
      <c r="K86" s="90">
        <v>425</v>
      </c>
      <c r="L86" s="57">
        <f t="shared" si="35"/>
        <v>100</v>
      </c>
      <c r="M86" s="56">
        <f t="shared" si="25"/>
        <v>5.5999999999999943</v>
      </c>
      <c r="N86" s="87"/>
      <c r="O86" t="s">
        <v>740</v>
      </c>
      <c r="P86" t="s">
        <v>741</v>
      </c>
      <c r="Q86" s="63">
        <v>17.25</v>
      </c>
      <c r="R86" s="90">
        <v>69</v>
      </c>
      <c r="S86" s="57">
        <f t="shared" si="26"/>
        <v>17.25</v>
      </c>
      <c r="T86" s="56">
        <f t="shared" si="27"/>
        <v>0</v>
      </c>
      <c r="U86" s="87"/>
      <c r="V86" t="s">
        <v>393</v>
      </c>
      <c r="W86" t="s">
        <v>104</v>
      </c>
      <c r="X86" s="63">
        <v>20.45</v>
      </c>
      <c r="Y86" s="90">
        <v>82</v>
      </c>
      <c r="Z86" s="57">
        <f t="shared" si="28"/>
        <v>20.45</v>
      </c>
      <c r="AA86" s="56">
        <f t="shared" si="29"/>
        <v>0</v>
      </c>
      <c r="AB86" s="87"/>
      <c r="AC86" t="s">
        <v>391</v>
      </c>
      <c r="AD86" t="s">
        <v>392</v>
      </c>
      <c r="AE86" s="60">
        <v>34</v>
      </c>
      <c r="AF86" s="57">
        <f t="shared" si="30"/>
        <v>0</v>
      </c>
      <c r="AG86" s="56">
        <f t="shared" si="31"/>
        <v>0</v>
      </c>
      <c r="AH86" s="87"/>
      <c r="AI86" t="s">
        <v>173</v>
      </c>
      <c r="AJ86" t="s">
        <v>174</v>
      </c>
      <c r="AK86" s="60">
        <v>18</v>
      </c>
      <c r="AL86" s="57">
        <f t="shared" si="32"/>
        <v>0</v>
      </c>
      <c r="AM86" s="56">
        <f t="shared" si="33"/>
        <v>0</v>
      </c>
      <c r="AN86" s="87"/>
      <c r="AO86" s="37">
        <v>25445</v>
      </c>
      <c r="AP86" s="37" t="s">
        <v>118</v>
      </c>
      <c r="AQ86" s="38">
        <v>13.5</v>
      </c>
      <c r="AR86" s="39">
        <f t="shared" si="34"/>
        <v>16.875</v>
      </c>
      <c r="AS86" s="37">
        <f t="shared" si="36"/>
        <v>1.25</v>
      </c>
      <c r="AT86" s="37"/>
      <c r="AU86">
        <v>25445</v>
      </c>
      <c r="AV86" t="s">
        <v>118</v>
      </c>
      <c r="AW86" s="51">
        <v>15.48</v>
      </c>
      <c r="AX86" s="39">
        <f t="shared" si="37"/>
        <v>15.389999999999999</v>
      </c>
      <c r="AY86" s="53">
        <f t="shared" si="38"/>
        <v>9.0000000000001634E-2</v>
      </c>
    </row>
    <row r="87" spans="1:51" x14ac:dyDescent="0.25">
      <c r="A87" t="s">
        <v>705</v>
      </c>
      <c r="B87" t="s">
        <v>706</v>
      </c>
      <c r="C87" s="63">
        <v>105.42</v>
      </c>
      <c r="D87" s="90">
        <v>425</v>
      </c>
      <c r="E87" s="57">
        <f t="shared" si="24"/>
        <v>105.6</v>
      </c>
      <c r="F87" s="56">
        <f t="shared" si="23"/>
        <v>-0.17999999999999261</v>
      </c>
      <c r="G87" s="87"/>
      <c r="H87" t="s">
        <v>760</v>
      </c>
      <c r="I87" t="s">
        <v>761</v>
      </c>
      <c r="J87" s="63">
        <v>14.25</v>
      </c>
      <c r="K87" s="90">
        <v>57</v>
      </c>
      <c r="L87" s="57">
        <f t="shared" si="35"/>
        <v>14.25</v>
      </c>
      <c r="M87" s="56">
        <f t="shared" si="25"/>
        <v>0</v>
      </c>
      <c r="N87" s="87"/>
      <c r="O87">
        <v>81690</v>
      </c>
      <c r="P87" t="s">
        <v>851</v>
      </c>
      <c r="Q87" s="63">
        <v>17</v>
      </c>
      <c r="R87" s="90">
        <v>69</v>
      </c>
      <c r="S87" s="57">
        <f t="shared" si="26"/>
        <v>0</v>
      </c>
      <c r="T87" s="56">
        <f t="shared" si="27"/>
        <v>0</v>
      </c>
      <c r="U87" s="87"/>
      <c r="V87" t="s">
        <v>394</v>
      </c>
      <c r="W87" t="s">
        <v>395</v>
      </c>
      <c r="X87" s="63">
        <v>15.25</v>
      </c>
      <c r="Y87" s="90">
        <v>57</v>
      </c>
      <c r="Z87" s="57">
        <f t="shared" si="28"/>
        <v>15</v>
      </c>
      <c r="AA87" s="56">
        <f t="shared" si="29"/>
        <v>0.25</v>
      </c>
      <c r="AB87" s="87"/>
      <c r="AC87">
        <v>25111</v>
      </c>
      <c r="AD87" t="s">
        <v>104</v>
      </c>
      <c r="AE87" s="60">
        <v>20.45</v>
      </c>
      <c r="AF87" s="57">
        <f t="shared" si="30"/>
        <v>20.45</v>
      </c>
      <c r="AG87" s="56">
        <f t="shared" si="31"/>
        <v>0</v>
      </c>
      <c r="AH87" s="87"/>
      <c r="AI87" t="s">
        <v>159</v>
      </c>
      <c r="AJ87" t="s">
        <v>160</v>
      </c>
      <c r="AK87" s="60">
        <v>18.75</v>
      </c>
      <c r="AL87" s="57">
        <f t="shared" si="32"/>
        <v>0</v>
      </c>
      <c r="AM87" s="56">
        <f t="shared" si="33"/>
        <v>0</v>
      </c>
      <c r="AN87" s="87"/>
      <c r="AO87" s="37">
        <v>25505</v>
      </c>
      <c r="AP87" s="37" t="s">
        <v>119</v>
      </c>
      <c r="AQ87" s="38">
        <v>8.75</v>
      </c>
      <c r="AR87" s="39">
        <f t="shared" si="34"/>
        <v>10.9375</v>
      </c>
      <c r="AS87" s="37">
        <f t="shared" si="36"/>
        <v>1.25</v>
      </c>
      <c r="AT87" s="37"/>
      <c r="AU87">
        <v>25505</v>
      </c>
      <c r="AV87" t="s">
        <v>119</v>
      </c>
      <c r="AW87" s="51">
        <v>9.5399999999999991</v>
      </c>
      <c r="AX87" s="39">
        <f t="shared" si="37"/>
        <v>9.9749999999999996</v>
      </c>
      <c r="AY87" s="53">
        <f t="shared" si="38"/>
        <v>-0.4350000000000005</v>
      </c>
    </row>
    <row r="88" spans="1:51" x14ac:dyDescent="0.25">
      <c r="A88" t="s">
        <v>1087</v>
      </c>
      <c r="B88" t="s">
        <v>1088</v>
      </c>
      <c r="C88" s="63">
        <v>110.1</v>
      </c>
      <c r="D88" s="90">
        <v>415</v>
      </c>
      <c r="E88" s="57">
        <f t="shared" si="24"/>
        <v>106.25</v>
      </c>
      <c r="F88" s="56">
        <f t="shared" si="23"/>
        <v>3.8499999999999943</v>
      </c>
      <c r="G88" s="87"/>
      <c r="H88" t="s">
        <v>764</v>
      </c>
      <c r="I88" t="s">
        <v>131</v>
      </c>
      <c r="J88" s="63">
        <v>39.6</v>
      </c>
      <c r="K88" s="90">
        <v>149</v>
      </c>
      <c r="L88" s="57">
        <f t="shared" si="35"/>
        <v>36.85</v>
      </c>
      <c r="M88" s="56">
        <f t="shared" si="25"/>
        <v>2.75</v>
      </c>
      <c r="N88" s="87"/>
      <c r="O88" t="s">
        <v>744</v>
      </c>
      <c r="P88" t="s">
        <v>745</v>
      </c>
      <c r="Q88" s="63">
        <v>14.5</v>
      </c>
      <c r="R88" s="90">
        <v>57</v>
      </c>
      <c r="S88" s="57">
        <f t="shared" si="26"/>
        <v>14.5</v>
      </c>
      <c r="T88" s="56">
        <f t="shared" si="27"/>
        <v>0</v>
      </c>
      <c r="U88" s="87"/>
      <c r="V88" t="s">
        <v>396</v>
      </c>
      <c r="W88" t="s">
        <v>397</v>
      </c>
      <c r="X88" s="63">
        <v>42.5</v>
      </c>
      <c r="Y88" s="90">
        <v>170</v>
      </c>
      <c r="Z88" s="57">
        <f t="shared" si="28"/>
        <v>39</v>
      </c>
      <c r="AA88" s="56">
        <f t="shared" si="29"/>
        <v>3.5</v>
      </c>
      <c r="AB88" s="87"/>
      <c r="AC88" t="s">
        <v>394</v>
      </c>
      <c r="AD88" t="s">
        <v>395</v>
      </c>
      <c r="AE88" s="60">
        <v>15</v>
      </c>
      <c r="AF88" s="57">
        <f t="shared" si="30"/>
        <v>0</v>
      </c>
      <c r="AG88" s="56">
        <f t="shared" si="31"/>
        <v>0</v>
      </c>
      <c r="AH88" s="87"/>
      <c r="AI88" t="s">
        <v>217</v>
      </c>
      <c r="AJ88" t="s">
        <v>218</v>
      </c>
      <c r="AK88" s="60">
        <v>28</v>
      </c>
      <c r="AL88" s="57">
        <f t="shared" si="32"/>
        <v>0</v>
      </c>
      <c r="AM88" s="56">
        <f t="shared" si="33"/>
        <v>0</v>
      </c>
      <c r="AN88" s="87"/>
      <c r="AO88" s="37">
        <v>6139</v>
      </c>
      <c r="AP88" s="37" t="s">
        <v>120</v>
      </c>
      <c r="AQ88" s="38">
        <v>72.75</v>
      </c>
      <c r="AR88" s="39">
        <f t="shared" si="34"/>
        <v>90.9375</v>
      </c>
      <c r="AS88" s="37">
        <f t="shared" si="36"/>
        <v>1.25</v>
      </c>
      <c r="AT88" s="37"/>
      <c r="AU88">
        <v>6139</v>
      </c>
      <c r="AV88" t="s">
        <v>120</v>
      </c>
      <c r="AW88" s="51">
        <v>87.34</v>
      </c>
      <c r="AX88" s="39">
        <f t="shared" si="37"/>
        <v>82.934999999999988</v>
      </c>
      <c r="AY88" s="53">
        <f t="shared" si="38"/>
        <v>4.4050000000000153</v>
      </c>
    </row>
    <row r="89" spans="1:51" x14ac:dyDescent="0.25">
      <c r="A89" t="s">
        <v>1046</v>
      </c>
      <c r="B89" t="s">
        <v>1047</v>
      </c>
      <c r="C89" s="63">
        <v>107.25</v>
      </c>
      <c r="D89" s="90">
        <v>399</v>
      </c>
      <c r="E89" s="57">
        <f t="shared" si="24"/>
        <v>99.65</v>
      </c>
      <c r="F89" s="56">
        <f t="shared" si="23"/>
        <v>7.5999999999999943</v>
      </c>
      <c r="G89" s="87"/>
      <c r="H89" t="s">
        <v>1075</v>
      </c>
      <c r="I89" t="s">
        <v>1076</v>
      </c>
      <c r="J89" s="63">
        <v>13.75</v>
      </c>
      <c r="K89" s="90">
        <v>57</v>
      </c>
      <c r="L89" s="57">
        <f t="shared" si="35"/>
        <v>0</v>
      </c>
      <c r="M89" s="56">
        <f t="shared" si="25"/>
        <v>0</v>
      </c>
      <c r="N89" s="87"/>
      <c r="O89" t="s">
        <v>852</v>
      </c>
      <c r="P89" t="s">
        <v>853</v>
      </c>
      <c r="Q89" s="63">
        <v>39.15</v>
      </c>
      <c r="R89" s="90">
        <v>149</v>
      </c>
      <c r="S89" s="57">
        <f t="shared" si="26"/>
        <v>0</v>
      </c>
      <c r="T89" s="56">
        <f t="shared" si="27"/>
        <v>0</v>
      </c>
      <c r="U89" s="87"/>
      <c r="V89">
        <v>25507</v>
      </c>
      <c r="W89" t="s">
        <v>105</v>
      </c>
      <c r="X89" s="63">
        <v>14.25</v>
      </c>
      <c r="Y89" s="90">
        <v>50</v>
      </c>
      <c r="Z89" s="57">
        <f t="shared" si="28"/>
        <v>14.25</v>
      </c>
      <c r="AA89" s="56">
        <f t="shared" si="29"/>
        <v>0</v>
      </c>
      <c r="AB89" s="87"/>
      <c r="AC89" t="s">
        <v>396</v>
      </c>
      <c r="AD89" t="s">
        <v>397</v>
      </c>
      <c r="AE89" s="60">
        <v>39</v>
      </c>
      <c r="AF89" s="57">
        <f t="shared" si="30"/>
        <v>0</v>
      </c>
      <c r="AG89" s="56">
        <f t="shared" si="31"/>
        <v>0</v>
      </c>
      <c r="AH89" s="87"/>
      <c r="AI89" t="s">
        <v>171</v>
      </c>
      <c r="AJ89" t="s">
        <v>172</v>
      </c>
      <c r="AK89" s="60">
        <v>31.25</v>
      </c>
      <c r="AL89" s="57">
        <f t="shared" si="32"/>
        <v>0</v>
      </c>
      <c r="AM89" s="56">
        <f t="shared" si="33"/>
        <v>0</v>
      </c>
      <c r="AN89" s="87"/>
      <c r="AO89" s="40">
        <v>6128</v>
      </c>
      <c r="AP89" s="37" t="s">
        <v>121</v>
      </c>
      <c r="AQ89" s="38">
        <v>72.75</v>
      </c>
      <c r="AR89" s="39">
        <f t="shared" si="34"/>
        <v>90.9375</v>
      </c>
      <c r="AS89" s="37">
        <f t="shared" si="36"/>
        <v>1.25</v>
      </c>
      <c r="AT89" s="37"/>
      <c r="AU89">
        <v>6128</v>
      </c>
      <c r="AV89" t="s">
        <v>121</v>
      </c>
      <c r="AW89" s="51">
        <v>87.34</v>
      </c>
      <c r="AX89" s="39">
        <f t="shared" si="37"/>
        <v>82.934999999999988</v>
      </c>
      <c r="AY89" s="53">
        <f t="shared" si="38"/>
        <v>4.4050000000000153</v>
      </c>
    </row>
    <row r="90" spans="1:51" x14ac:dyDescent="0.25">
      <c r="A90" t="s">
        <v>1879</v>
      </c>
      <c r="B90" t="s">
        <v>1506</v>
      </c>
      <c r="C90" s="63">
        <v>124.65</v>
      </c>
      <c r="D90" s="90">
        <v>440</v>
      </c>
      <c r="E90" s="57">
        <f t="shared" si="24"/>
        <v>0</v>
      </c>
      <c r="F90" s="56">
        <f t="shared" si="23"/>
        <v>0</v>
      </c>
      <c r="G90" s="87"/>
      <c r="H90" t="s">
        <v>765</v>
      </c>
      <c r="I90" t="s">
        <v>766</v>
      </c>
      <c r="J90" s="63">
        <v>16.75</v>
      </c>
      <c r="K90" s="90">
        <v>63</v>
      </c>
      <c r="L90" s="57">
        <f t="shared" si="35"/>
        <v>16.75</v>
      </c>
      <c r="M90" s="56">
        <f t="shared" si="25"/>
        <v>0</v>
      </c>
      <c r="N90" s="87"/>
      <c r="O90" t="s">
        <v>854</v>
      </c>
      <c r="P90" t="s">
        <v>855</v>
      </c>
      <c r="Q90" s="63">
        <v>36.049999999999997</v>
      </c>
      <c r="R90" s="90">
        <v>139</v>
      </c>
      <c r="S90" s="57">
        <f t="shared" si="26"/>
        <v>0</v>
      </c>
      <c r="T90" s="56">
        <f t="shared" si="27"/>
        <v>0</v>
      </c>
      <c r="U90" s="87"/>
      <c r="V90" t="s">
        <v>728</v>
      </c>
      <c r="W90" t="s">
        <v>729</v>
      </c>
      <c r="X90" s="63">
        <v>18.25</v>
      </c>
      <c r="Y90" s="90">
        <v>73</v>
      </c>
      <c r="Z90" s="57">
        <f t="shared" si="28"/>
        <v>0</v>
      </c>
      <c r="AA90" s="56">
        <f t="shared" si="29"/>
        <v>0</v>
      </c>
      <c r="AB90" s="87"/>
      <c r="AC90">
        <v>25507</v>
      </c>
      <c r="AD90" t="s">
        <v>105</v>
      </c>
      <c r="AE90" s="60">
        <v>14.25</v>
      </c>
      <c r="AF90" s="57">
        <f t="shared" si="30"/>
        <v>14.85</v>
      </c>
      <c r="AG90" s="56">
        <f t="shared" si="31"/>
        <v>-0.59999999999999964</v>
      </c>
      <c r="AH90" s="87"/>
      <c r="AI90" t="s">
        <v>169</v>
      </c>
      <c r="AJ90" t="s">
        <v>170</v>
      </c>
      <c r="AK90" s="60">
        <v>14</v>
      </c>
      <c r="AL90" s="57">
        <f t="shared" si="32"/>
        <v>0</v>
      </c>
      <c r="AM90" s="56">
        <f t="shared" si="33"/>
        <v>0</v>
      </c>
      <c r="AN90" s="87"/>
      <c r="AO90" s="40">
        <v>25100</v>
      </c>
      <c r="AP90" s="37" t="s">
        <v>122</v>
      </c>
      <c r="AQ90" s="38">
        <v>23.75</v>
      </c>
      <c r="AR90" s="39">
        <f t="shared" si="34"/>
        <v>29.6875</v>
      </c>
      <c r="AS90" s="37">
        <f t="shared" si="36"/>
        <v>1.25</v>
      </c>
      <c r="AT90" s="37"/>
      <c r="AU90">
        <v>25100</v>
      </c>
      <c r="AV90" t="s">
        <v>122</v>
      </c>
      <c r="AW90" s="51">
        <v>28.29</v>
      </c>
      <c r="AX90" s="39">
        <f t="shared" si="37"/>
        <v>27.074999999999999</v>
      </c>
      <c r="AY90" s="53">
        <f t="shared" si="38"/>
        <v>1.2149999999999999</v>
      </c>
    </row>
    <row r="91" spans="1:51" x14ac:dyDescent="0.25">
      <c r="A91" t="s">
        <v>1880</v>
      </c>
      <c r="B91" t="s">
        <v>1507</v>
      </c>
      <c r="C91" s="63">
        <v>116.75</v>
      </c>
      <c r="D91" s="90">
        <v>425</v>
      </c>
      <c r="E91" s="57">
        <f t="shared" si="24"/>
        <v>0</v>
      </c>
      <c r="F91" s="56">
        <f t="shared" si="23"/>
        <v>0</v>
      </c>
      <c r="G91" s="87"/>
      <c r="H91" t="s">
        <v>1077</v>
      </c>
      <c r="I91" t="s">
        <v>1078</v>
      </c>
      <c r="J91" s="63">
        <v>33.1</v>
      </c>
      <c r="K91" s="90">
        <v>125</v>
      </c>
      <c r="L91" s="57">
        <f t="shared" si="35"/>
        <v>0</v>
      </c>
      <c r="M91" s="56">
        <f t="shared" si="25"/>
        <v>0</v>
      </c>
      <c r="N91" s="87"/>
      <c r="O91" t="s">
        <v>754</v>
      </c>
      <c r="P91" t="s">
        <v>122</v>
      </c>
      <c r="Q91" s="63">
        <v>27.5</v>
      </c>
      <c r="R91" s="90">
        <v>99</v>
      </c>
      <c r="S91" s="57">
        <f t="shared" si="26"/>
        <v>27.5</v>
      </c>
      <c r="T91" s="56">
        <f t="shared" si="27"/>
        <v>0</v>
      </c>
      <c r="U91" s="87"/>
      <c r="V91" t="s">
        <v>730</v>
      </c>
      <c r="W91" t="s">
        <v>398</v>
      </c>
      <c r="X91" s="63">
        <v>21.75</v>
      </c>
      <c r="Y91" s="90">
        <v>75</v>
      </c>
      <c r="Z91" s="57">
        <f t="shared" si="28"/>
        <v>20</v>
      </c>
      <c r="AA91" s="56">
        <f t="shared" si="29"/>
        <v>1.75</v>
      </c>
      <c r="AB91" s="87"/>
      <c r="AC91">
        <v>25203</v>
      </c>
      <c r="AD91" t="s">
        <v>398</v>
      </c>
      <c r="AE91" s="60">
        <v>20</v>
      </c>
      <c r="AF91" s="57">
        <f t="shared" si="30"/>
        <v>20.5</v>
      </c>
      <c r="AG91" s="56">
        <f t="shared" si="31"/>
        <v>-0.5</v>
      </c>
      <c r="AH91" s="87"/>
      <c r="AI91" t="s">
        <v>219</v>
      </c>
      <c r="AJ91" t="s">
        <v>220</v>
      </c>
      <c r="AK91" s="60">
        <v>20</v>
      </c>
      <c r="AL91" s="57">
        <f t="shared" si="32"/>
        <v>0</v>
      </c>
      <c r="AM91" s="56">
        <f t="shared" si="33"/>
        <v>0</v>
      </c>
      <c r="AN91" s="87"/>
      <c r="AO91" s="40">
        <v>1371</v>
      </c>
      <c r="AP91" s="37" t="s">
        <v>123</v>
      </c>
      <c r="AQ91" s="38">
        <v>26.5</v>
      </c>
      <c r="AR91" s="39">
        <f t="shared" si="34"/>
        <v>33.125</v>
      </c>
      <c r="AS91" s="37">
        <f t="shared" si="36"/>
        <v>1.25</v>
      </c>
      <c r="AT91" s="37"/>
      <c r="AU91">
        <v>1371</v>
      </c>
      <c r="AV91" t="s">
        <v>123</v>
      </c>
      <c r="AW91" s="51">
        <v>29.53</v>
      </c>
      <c r="AX91" s="39">
        <f t="shared" si="37"/>
        <v>30.209999999999997</v>
      </c>
      <c r="AY91" s="53">
        <f t="shared" si="38"/>
        <v>-0.67999999999999616</v>
      </c>
    </row>
    <row r="92" spans="1:51" x14ac:dyDescent="0.25">
      <c r="A92" t="s">
        <v>233</v>
      </c>
      <c r="B92" t="s">
        <v>234</v>
      </c>
      <c r="C92" s="63">
        <v>41</v>
      </c>
      <c r="D92" s="90">
        <v>155</v>
      </c>
      <c r="E92" s="57">
        <f t="shared" si="24"/>
        <v>37.450000000000003</v>
      </c>
      <c r="F92" s="56">
        <f t="shared" si="23"/>
        <v>3.5499999999999972</v>
      </c>
      <c r="G92" s="87"/>
      <c r="H92" t="s">
        <v>773</v>
      </c>
      <c r="I92" t="s">
        <v>422</v>
      </c>
      <c r="J92" s="63">
        <v>18.5</v>
      </c>
      <c r="K92" s="90">
        <v>69</v>
      </c>
      <c r="L92" s="57">
        <f t="shared" si="35"/>
        <v>18.5</v>
      </c>
      <c r="M92" s="56">
        <f t="shared" si="25"/>
        <v>0</v>
      </c>
      <c r="N92" s="87"/>
      <c r="O92" t="s">
        <v>407</v>
      </c>
      <c r="P92" t="s">
        <v>125</v>
      </c>
      <c r="Q92" s="63">
        <v>15</v>
      </c>
      <c r="R92" s="90">
        <v>57</v>
      </c>
      <c r="S92" s="57">
        <f t="shared" si="26"/>
        <v>15</v>
      </c>
      <c r="T92" s="56">
        <f t="shared" si="27"/>
        <v>0</v>
      </c>
      <c r="U92" s="87"/>
      <c r="V92" t="s">
        <v>731</v>
      </c>
      <c r="W92" t="s">
        <v>399</v>
      </c>
      <c r="X92" s="63">
        <v>21.75</v>
      </c>
      <c r="Y92" s="90">
        <v>75</v>
      </c>
      <c r="Z92" s="57">
        <f t="shared" si="28"/>
        <v>20</v>
      </c>
      <c r="AA92" s="56">
        <f t="shared" si="29"/>
        <v>1.75</v>
      </c>
      <c r="AB92" s="87"/>
      <c r="AC92">
        <v>25205</v>
      </c>
      <c r="AD92" t="s">
        <v>399</v>
      </c>
      <c r="AE92" s="60">
        <v>20</v>
      </c>
      <c r="AF92" s="57">
        <f t="shared" si="30"/>
        <v>20.5</v>
      </c>
      <c r="AG92" s="56">
        <f t="shared" si="31"/>
        <v>-0.5</v>
      </c>
      <c r="AH92" s="87"/>
      <c r="AI92" t="s">
        <v>179</v>
      </c>
      <c r="AJ92" t="s">
        <v>180</v>
      </c>
      <c r="AK92" s="60">
        <v>14</v>
      </c>
      <c r="AL92" s="57">
        <f t="shared" si="32"/>
        <v>0</v>
      </c>
      <c r="AM92" s="56">
        <f t="shared" si="33"/>
        <v>0</v>
      </c>
      <c r="AN92" s="87"/>
      <c r="AO92" s="40">
        <v>6135</v>
      </c>
      <c r="AP92" s="37" t="s">
        <v>124</v>
      </c>
      <c r="AQ92" s="38">
        <v>72.75</v>
      </c>
      <c r="AR92" s="39">
        <f t="shared" si="34"/>
        <v>90.9375</v>
      </c>
      <c r="AS92" s="37">
        <f t="shared" si="36"/>
        <v>1.25</v>
      </c>
      <c r="AT92" s="37"/>
      <c r="AU92">
        <v>6135</v>
      </c>
      <c r="AV92" t="s">
        <v>124</v>
      </c>
      <c r="AW92" s="51">
        <v>87.34</v>
      </c>
      <c r="AX92" s="39">
        <f t="shared" si="37"/>
        <v>82.934999999999988</v>
      </c>
      <c r="AY92" s="53">
        <f t="shared" si="38"/>
        <v>4.4050000000000153</v>
      </c>
    </row>
    <row r="93" spans="1:51" x14ac:dyDescent="0.25">
      <c r="A93" t="s">
        <v>854</v>
      </c>
      <c r="B93" t="s">
        <v>855</v>
      </c>
      <c r="C93" s="63">
        <v>41.15</v>
      </c>
      <c r="D93" s="90">
        <v>155</v>
      </c>
      <c r="E93" s="57">
        <f t="shared" si="24"/>
        <v>37.799999999999997</v>
      </c>
      <c r="F93" s="56">
        <f>IF(E93=0,0,C93-E93)</f>
        <v>3.3500000000000014</v>
      </c>
      <c r="G93" s="87"/>
      <c r="H93" t="s">
        <v>774</v>
      </c>
      <c r="I93" t="s">
        <v>775</v>
      </c>
      <c r="J93" s="63">
        <v>14.75</v>
      </c>
      <c r="K93" s="90">
        <v>57</v>
      </c>
      <c r="L93" s="57">
        <f t="shared" si="35"/>
        <v>14.75</v>
      </c>
      <c r="M93" s="56">
        <f t="shared" si="25"/>
        <v>0</v>
      </c>
      <c r="N93" s="87"/>
      <c r="O93" t="s">
        <v>856</v>
      </c>
      <c r="P93" t="s">
        <v>857</v>
      </c>
      <c r="Q93" s="63">
        <v>14.4</v>
      </c>
      <c r="R93" s="90">
        <v>57</v>
      </c>
      <c r="S93" s="57">
        <f t="shared" si="26"/>
        <v>0</v>
      </c>
      <c r="T93" s="56">
        <f t="shared" si="27"/>
        <v>0</v>
      </c>
      <c r="U93" s="87"/>
      <c r="V93" t="s">
        <v>732</v>
      </c>
      <c r="W93" t="s">
        <v>109</v>
      </c>
      <c r="X93" s="63">
        <v>21.75</v>
      </c>
      <c r="Y93" s="90">
        <v>75</v>
      </c>
      <c r="Z93" s="57">
        <f t="shared" si="28"/>
        <v>20</v>
      </c>
      <c r="AA93" s="56">
        <f t="shared" si="29"/>
        <v>1.75</v>
      </c>
      <c r="AB93" s="87"/>
      <c r="AC93">
        <v>25204</v>
      </c>
      <c r="AD93" t="s">
        <v>109</v>
      </c>
      <c r="AE93" s="60">
        <v>20</v>
      </c>
      <c r="AF93" s="57">
        <f t="shared" si="30"/>
        <v>17.5</v>
      </c>
      <c r="AG93" s="56">
        <f t="shared" si="31"/>
        <v>2.5</v>
      </c>
      <c r="AH93" s="87"/>
      <c r="AI93" t="s">
        <v>227</v>
      </c>
      <c r="AJ93" t="s">
        <v>228</v>
      </c>
      <c r="AK93" s="60">
        <v>14</v>
      </c>
      <c r="AL93" s="57">
        <f t="shared" si="32"/>
        <v>0</v>
      </c>
      <c r="AM93" s="56">
        <f t="shared" si="33"/>
        <v>0</v>
      </c>
      <c r="AN93" s="87"/>
      <c r="AO93" s="37">
        <v>25440</v>
      </c>
      <c r="AP93" s="37" t="s">
        <v>125</v>
      </c>
      <c r="AQ93" s="38">
        <v>13.5</v>
      </c>
      <c r="AR93" s="39">
        <f t="shared" si="34"/>
        <v>16.875</v>
      </c>
      <c r="AS93" s="37">
        <f t="shared" si="36"/>
        <v>1.25</v>
      </c>
      <c r="AT93" s="37"/>
      <c r="AU93">
        <v>25440</v>
      </c>
      <c r="AV93" t="s">
        <v>125</v>
      </c>
      <c r="AW93" s="51">
        <v>15.48</v>
      </c>
      <c r="AX93" s="39">
        <f t="shared" si="37"/>
        <v>15.389999999999999</v>
      </c>
      <c r="AY93" s="53">
        <f t="shared" si="38"/>
        <v>9.0000000000001634E-2</v>
      </c>
    </row>
    <row r="94" spans="1:51" x14ac:dyDescent="0.25">
      <c r="A94" t="s">
        <v>1077</v>
      </c>
      <c r="B94" t="s">
        <v>1078</v>
      </c>
      <c r="C94" s="63">
        <v>33.1</v>
      </c>
      <c r="D94" s="90">
        <v>125</v>
      </c>
      <c r="E94" s="57">
        <f t="shared" si="24"/>
        <v>33.1</v>
      </c>
      <c r="F94" s="56">
        <f>IF(E94=0,0,C94-E94)</f>
        <v>0</v>
      </c>
      <c r="G94" s="87"/>
      <c r="H94" t="s">
        <v>233</v>
      </c>
      <c r="I94" t="s">
        <v>234</v>
      </c>
      <c r="J94" s="63">
        <v>37.450000000000003</v>
      </c>
      <c r="K94" s="90">
        <v>145</v>
      </c>
      <c r="L94" s="57">
        <f t="shared" si="35"/>
        <v>35.700000000000003</v>
      </c>
      <c r="M94" s="56">
        <f t="shared" si="25"/>
        <v>1.75</v>
      </c>
      <c r="N94" s="87"/>
      <c r="O94" t="s">
        <v>858</v>
      </c>
      <c r="P94" t="s">
        <v>859</v>
      </c>
      <c r="Q94" s="63">
        <v>15.55</v>
      </c>
      <c r="R94" s="90">
        <v>59</v>
      </c>
      <c r="S94" s="57">
        <f t="shared" si="26"/>
        <v>0</v>
      </c>
      <c r="T94" s="56">
        <f t="shared" si="27"/>
        <v>0</v>
      </c>
      <c r="U94" s="87"/>
      <c r="V94" t="s">
        <v>733</v>
      </c>
      <c r="W94" t="s">
        <v>211</v>
      </c>
      <c r="X94" s="63">
        <v>21.75</v>
      </c>
      <c r="Y94" s="90">
        <v>75</v>
      </c>
      <c r="Z94" s="57">
        <f t="shared" si="28"/>
        <v>20</v>
      </c>
      <c r="AA94" s="56">
        <f t="shared" si="29"/>
        <v>1.75</v>
      </c>
      <c r="AB94" s="87"/>
      <c r="AC94">
        <v>25238</v>
      </c>
      <c r="AD94" t="s">
        <v>211</v>
      </c>
      <c r="AE94" s="60">
        <v>20</v>
      </c>
      <c r="AF94" s="57">
        <f t="shared" si="30"/>
        <v>20.5</v>
      </c>
      <c r="AG94" s="56">
        <f t="shared" si="31"/>
        <v>-0.5</v>
      </c>
      <c r="AH94" s="87"/>
      <c r="AI94" t="s">
        <v>194</v>
      </c>
      <c r="AJ94" t="s">
        <v>195</v>
      </c>
      <c r="AK94" s="60">
        <v>14</v>
      </c>
      <c r="AL94" s="57">
        <f t="shared" si="32"/>
        <v>0</v>
      </c>
      <c r="AM94" s="56">
        <f t="shared" si="33"/>
        <v>0</v>
      </c>
      <c r="AN94" s="87"/>
      <c r="AO94" s="37">
        <v>25134</v>
      </c>
      <c r="AP94" s="37" t="s">
        <v>126</v>
      </c>
      <c r="AQ94" s="38">
        <v>16</v>
      </c>
      <c r="AR94" s="39">
        <f t="shared" si="34"/>
        <v>20</v>
      </c>
      <c r="AS94" s="37">
        <f t="shared" si="36"/>
        <v>1.25</v>
      </c>
      <c r="AT94" s="37"/>
      <c r="AU94">
        <v>25134</v>
      </c>
      <c r="AV94" t="s">
        <v>126</v>
      </c>
      <c r="AW94" s="51">
        <v>18.600000000000001</v>
      </c>
      <c r="AX94" s="39">
        <f t="shared" si="37"/>
        <v>18.239999999999998</v>
      </c>
      <c r="AY94" s="53">
        <f t="shared" si="38"/>
        <v>0.36000000000000298</v>
      </c>
    </row>
    <row r="95" spans="1:51" x14ac:dyDescent="0.25">
      <c r="A95" t="s">
        <v>1069</v>
      </c>
      <c r="B95" t="s">
        <v>1070</v>
      </c>
      <c r="C95" s="63">
        <v>37.25</v>
      </c>
      <c r="D95" s="90">
        <v>139</v>
      </c>
      <c r="E95" s="57">
        <f t="shared" si="24"/>
        <v>31.9</v>
      </c>
      <c r="F95" s="56">
        <f>IF(E95=0,0,C95-E95)</f>
        <v>5.3500000000000014</v>
      </c>
      <c r="G95" s="87"/>
      <c r="H95" t="s">
        <v>781</v>
      </c>
      <c r="I95" t="s">
        <v>782</v>
      </c>
      <c r="J95" s="63">
        <v>49.1</v>
      </c>
      <c r="K95" s="90">
        <v>199</v>
      </c>
      <c r="L95" s="57">
        <f t="shared" si="35"/>
        <v>46.85</v>
      </c>
      <c r="M95" s="56">
        <f t="shared" si="25"/>
        <v>2.25</v>
      </c>
      <c r="N95" s="87"/>
      <c r="O95" t="s">
        <v>757</v>
      </c>
      <c r="P95" t="s">
        <v>127</v>
      </c>
      <c r="Q95" s="63">
        <v>38.549999999999997</v>
      </c>
      <c r="R95" s="90">
        <v>145</v>
      </c>
      <c r="S95" s="57">
        <f t="shared" si="26"/>
        <v>35</v>
      </c>
      <c r="T95" s="56">
        <f t="shared" si="27"/>
        <v>3.5499999999999972</v>
      </c>
      <c r="U95" s="87"/>
      <c r="V95" t="s">
        <v>734</v>
      </c>
      <c r="W95" t="s">
        <v>735</v>
      </c>
      <c r="X95" s="63">
        <v>22.5</v>
      </c>
      <c r="Y95" s="90">
        <v>78</v>
      </c>
      <c r="Z95" s="57">
        <f t="shared" si="28"/>
        <v>0</v>
      </c>
      <c r="AA95" s="56">
        <f t="shared" si="29"/>
        <v>0</v>
      </c>
      <c r="AB95" s="87"/>
      <c r="AC95">
        <v>25237</v>
      </c>
      <c r="AD95" t="s">
        <v>212</v>
      </c>
      <c r="AE95" s="60">
        <v>20</v>
      </c>
      <c r="AF95" s="57">
        <f t="shared" si="30"/>
        <v>20.5</v>
      </c>
      <c r="AG95" s="56">
        <f t="shared" si="31"/>
        <v>-0.5</v>
      </c>
      <c r="AH95" s="87"/>
      <c r="AI95" t="s">
        <v>229</v>
      </c>
      <c r="AJ95" t="s">
        <v>230</v>
      </c>
      <c r="AK95" s="60">
        <v>15.5</v>
      </c>
      <c r="AL95" s="57">
        <f t="shared" si="32"/>
        <v>0</v>
      </c>
      <c r="AM95" s="56">
        <f t="shared" si="33"/>
        <v>0</v>
      </c>
      <c r="AN95" s="87"/>
      <c r="AO95" s="40">
        <v>37161</v>
      </c>
      <c r="AP95" s="37" t="s">
        <v>127</v>
      </c>
      <c r="AQ95" s="38">
        <v>31.5</v>
      </c>
      <c r="AR95" s="39">
        <f t="shared" si="34"/>
        <v>39.375</v>
      </c>
      <c r="AS95" s="37">
        <f t="shared" si="36"/>
        <v>1.25</v>
      </c>
      <c r="AT95" s="37"/>
      <c r="AU95">
        <v>37161</v>
      </c>
      <c r="AV95" t="s">
        <v>127</v>
      </c>
      <c r="AW95" s="51">
        <v>35.78</v>
      </c>
      <c r="AX95" s="39">
        <f t="shared" si="37"/>
        <v>35.909999999999997</v>
      </c>
      <c r="AY95" s="53">
        <f t="shared" si="38"/>
        <v>-0.12999999999999545</v>
      </c>
    </row>
    <row r="96" spans="1:51" x14ac:dyDescent="0.25">
      <c r="A96" t="s">
        <v>1477</v>
      </c>
      <c r="B96" t="s">
        <v>1048</v>
      </c>
      <c r="C96" s="63">
        <v>39.369999999999997</v>
      </c>
      <c r="D96" s="90">
        <v>149</v>
      </c>
      <c r="E96" s="57">
        <f t="shared" si="24"/>
        <v>39.950000000000003</v>
      </c>
      <c r="F96" s="56">
        <f>IF(E96=0,0,C96-E96)</f>
        <v>-0.5800000000000054</v>
      </c>
      <c r="G96" s="87"/>
      <c r="H96" t="s">
        <v>785</v>
      </c>
      <c r="I96" t="s">
        <v>137</v>
      </c>
      <c r="J96" s="63">
        <v>25.5</v>
      </c>
      <c r="K96" s="90">
        <v>90</v>
      </c>
      <c r="L96" s="57">
        <f t="shared" si="35"/>
        <v>25.5</v>
      </c>
      <c r="M96" s="56">
        <f t="shared" si="25"/>
        <v>0</v>
      </c>
      <c r="N96" s="87"/>
      <c r="O96" t="s">
        <v>758</v>
      </c>
      <c r="P96" t="s">
        <v>759</v>
      </c>
      <c r="Q96" s="63">
        <v>18.25</v>
      </c>
      <c r="R96" s="90">
        <v>73</v>
      </c>
      <c r="S96" s="57">
        <f t="shared" si="26"/>
        <v>18.25</v>
      </c>
      <c r="T96" s="56">
        <f t="shared" si="27"/>
        <v>0</v>
      </c>
      <c r="U96" s="87"/>
      <c r="V96" t="s">
        <v>736</v>
      </c>
      <c r="W96" t="s">
        <v>212</v>
      </c>
      <c r="X96" s="63">
        <v>21.75</v>
      </c>
      <c r="Y96" s="90">
        <v>75</v>
      </c>
      <c r="Z96" s="57">
        <f t="shared" si="28"/>
        <v>20</v>
      </c>
      <c r="AA96" s="56">
        <f t="shared" si="29"/>
        <v>1.75</v>
      </c>
      <c r="AB96" s="87"/>
      <c r="AC96">
        <v>25202</v>
      </c>
      <c r="AD96" t="s">
        <v>400</v>
      </c>
      <c r="AE96" s="60">
        <v>20</v>
      </c>
      <c r="AF96" s="57">
        <f t="shared" si="30"/>
        <v>20.5</v>
      </c>
      <c r="AG96" s="56">
        <f t="shared" si="31"/>
        <v>-0.5</v>
      </c>
      <c r="AH96" s="87"/>
      <c r="AI96" t="s">
        <v>187</v>
      </c>
      <c r="AJ96" t="s">
        <v>188</v>
      </c>
      <c r="AK96" s="60">
        <v>14</v>
      </c>
      <c r="AL96" s="57">
        <f t="shared" si="32"/>
        <v>0</v>
      </c>
      <c r="AM96" s="56">
        <f t="shared" si="33"/>
        <v>0</v>
      </c>
      <c r="AN96" s="87"/>
      <c r="AO96" s="37">
        <v>25441</v>
      </c>
      <c r="AP96" s="37" t="s">
        <v>128</v>
      </c>
      <c r="AQ96" s="38">
        <v>13.5</v>
      </c>
      <c r="AR96" s="39">
        <f t="shared" si="34"/>
        <v>16.875</v>
      </c>
      <c r="AS96" s="37">
        <f t="shared" si="36"/>
        <v>1.25</v>
      </c>
      <c r="AT96" s="37"/>
      <c r="AU96">
        <v>25441</v>
      </c>
      <c r="AV96" t="s">
        <v>128</v>
      </c>
      <c r="AW96" s="51">
        <v>15.48</v>
      </c>
      <c r="AX96" s="39">
        <f t="shared" si="37"/>
        <v>15.389999999999999</v>
      </c>
      <c r="AY96" s="53">
        <f t="shared" si="38"/>
        <v>9.0000000000001634E-2</v>
      </c>
    </row>
    <row r="97" spans="1:51" x14ac:dyDescent="0.25">
      <c r="A97" t="s">
        <v>1083</v>
      </c>
      <c r="B97" t="s">
        <v>1084</v>
      </c>
      <c r="C97" s="63">
        <v>41.82</v>
      </c>
      <c r="D97" s="90">
        <v>159</v>
      </c>
      <c r="E97" s="57">
        <f t="shared" si="24"/>
        <v>35.35</v>
      </c>
      <c r="F97" s="56">
        <f t="shared" si="23"/>
        <v>6.4699999999999989</v>
      </c>
      <c r="G97" s="87"/>
      <c r="H97" t="s">
        <v>788</v>
      </c>
      <c r="I97" t="s">
        <v>139</v>
      </c>
      <c r="J97" s="63">
        <v>26</v>
      </c>
      <c r="K97" s="90">
        <v>95</v>
      </c>
      <c r="L97" s="57">
        <f t="shared" si="35"/>
        <v>26</v>
      </c>
      <c r="M97" s="56">
        <f t="shared" si="25"/>
        <v>0</v>
      </c>
      <c r="N97" s="87"/>
      <c r="O97" t="s">
        <v>860</v>
      </c>
      <c r="P97" t="s">
        <v>861</v>
      </c>
      <c r="Q97" s="63">
        <v>36</v>
      </c>
      <c r="R97" s="90">
        <v>139</v>
      </c>
      <c r="S97" s="57">
        <f t="shared" si="26"/>
        <v>0</v>
      </c>
      <c r="T97" s="56">
        <f t="shared" si="27"/>
        <v>0</v>
      </c>
      <c r="U97" s="87"/>
      <c r="V97" t="s">
        <v>737</v>
      </c>
      <c r="W97" t="s">
        <v>400</v>
      </c>
      <c r="X97" s="63">
        <v>21.75</v>
      </c>
      <c r="Y97" s="90">
        <v>75</v>
      </c>
      <c r="Z97" s="57">
        <f t="shared" si="28"/>
        <v>20</v>
      </c>
      <c r="AA97" s="56">
        <f t="shared" si="29"/>
        <v>1.75</v>
      </c>
      <c r="AB97" s="87"/>
      <c r="AC97" t="s">
        <v>401</v>
      </c>
      <c r="AD97" t="s">
        <v>402</v>
      </c>
      <c r="AE97" s="60">
        <v>22</v>
      </c>
      <c r="AF97" s="57">
        <f t="shared" si="30"/>
        <v>0</v>
      </c>
      <c r="AG97" s="56">
        <f t="shared" si="31"/>
        <v>0</v>
      </c>
      <c r="AH97" s="87"/>
      <c r="AI97" t="s">
        <v>192</v>
      </c>
      <c r="AJ97" t="s">
        <v>193</v>
      </c>
      <c r="AK97" s="60">
        <v>14</v>
      </c>
      <c r="AL97" s="57">
        <f t="shared" si="32"/>
        <v>0</v>
      </c>
      <c r="AM97" s="56">
        <f t="shared" si="33"/>
        <v>0</v>
      </c>
      <c r="AN97" s="87"/>
      <c r="AO97" s="40">
        <v>25334</v>
      </c>
      <c r="AP97" s="37" t="s">
        <v>129</v>
      </c>
      <c r="AQ97" s="38">
        <v>17</v>
      </c>
      <c r="AR97" s="39">
        <f t="shared" si="34"/>
        <v>21.25</v>
      </c>
      <c r="AS97" s="37">
        <f t="shared" si="36"/>
        <v>1.25</v>
      </c>
      <c r="AT97" s="37"/>
      <c r="AU97">
        <v>25334</v>
      </c>
      <c r="AV97" t="s">
        <v>129</v>
      </c>
      <c r="AW97" s="51">
        <v>19.850000000000001</v>
      </c>
      <c r="AX97" s="39">
        <f t="shared" si="37"/>
        <v>19.38</v>
      </c>
      <c r="AY97" s="53">
        <f t="shared" si="38"/>
        <v>0.47000000000000242</v>
      </c>
    </row>
    <row r="98" spans="1:51" x14ac:dyDescent="0.25">
      <c r="A98" t="s">
        <v>1508</v>
      </c>
      <c r="B98" t="s">
        <v>1509</v>
      </c>
      <c r="C98" s="63">
        <v>37.65</v>
      </c>
      <c r="D98" s="90">
        <v>135</v>
      </c>
      <c r="E98" s="57">
        <f t="shared" si="24"/>
        <v>0</v>
      </c>
      <c r="F98" s="56">
        <f t="shared" si="23"/>
        <v>0</v>
      </c>
      <c r="G98" s="87"/>
      <c r="H98" t="s">
        <v>1079</v>
      </c>
      <c r="I98" t="s">
        <v>1080</v>
      </c>
      <c r="J98" s="63">
        <v>14.45</v>
      </c>
      <c r="K98" s="90">
        <v>60</v>
      </c>
      <c r="L98" s="57">
        <f t="shared" si="35"/>
        <v>0</v>
      </c>
      <c r="M98" s="56">
        <f t="shared" si="25"/>
        <v>0</v>
      </c>
      <c r="N98" s="87"/>
      <c r="O98" t="s">
        <v>416</v>
      </c>
      <c r="P98" t="s">
        <v>417</v>
      </c>
      <c r="Q98" s="63">
        <v>100</v>
      </c>
      <c r="R98" s="90">
        <v>399</v>
      </c>
      <c r="S98" s="57">
        <f t="shared" si="26"/>
        <v>100</v>
      </c>
      <c r="T98" s="56">
        <f t="shared" si="27"/>
        <v>0</v>
      </c>
      <c r="U98" s="87"/>
      <c r="V98" t="s">
        <v>401</v>
      </c>
      <c r="W98" t="s">
        <v>402</v>
      </c>
      <c r="X98" s="63">
        <v>22.5</v>
      </c>
      <c r="Y98" s="90">
        <v>78</v>
      </c>
      <c r="Z98" s="57">
        <f t="shared" si="28"/>
        <v>22</v>
      </c>
      <c r="AA98" s="56">
        <f t="shared" si="29"/>
        <v>0.5</v>
      </c>
      <c r="AB98" s="87"/>
      <c r="AC98" t="s">
        <v>213</v>
      </c>
      <c r="AD98" t="s">
        <v>214</v>
      </c>
      <c r="AE98" s="60">
        <v>82</v>
      </c>
      <c r="AF98" s="57">
        <f t="shared" si="30"/>
        <v>80</v>
      </c>
      <c r="AG98" s="56">
        <f t="shared" si="31"/>
        <v>2</v>
      </c>
      <c r="AH98" s="87"/>
      <c r="AI98" t="s">
        <v>239</v>
      </c>
      <c r="AJ98" t="s">
        <v>240</v>
      </c>
      <c r="AK98" s="60">
        <v>33.75</v>
      </c>
      <c r="AL98" s="57">
        <f t="shared" si="32"/>
        <v>0</v>
      </c>
      <c r="AM98" s="56">
        <f t="shared" si="33"/>
        <v>0</v>
      </c>
      <c r="AN98" s="87"/>
      <c r="AO98" s="40">
        <v>37309</v>
      </c>
      <c r="AP98" s="37" t="s">
        <v>130</v>
      </c>
      <c r="AQ98" s="38">
        <v>36</v>
      </c>
      <c r="AR98" s="39">
        <f t="shared" si="34"/>
        <v>45</v>
      </c>
      <c r="AS98" s="37">
        <f t="shared" si="36"/>
        <v>1.25</v>
      </c>
      <c r="AT98" s="37"/>
      <c r="AU98">
        <v>37309</v>
      </c>
      <c r="AV98" t="s">
        <v>130</v>
      </c>
      <c r="AW98" s="51">
        <v>41.4</v>
      </c>
      <c r="AX98" s="39">
        <f t="shared" si="37"/>
        <v>41.04</v>
      </c>
      <c r="AY98" s="53">
        <f t="shared" si="38"/>
        <v>0.35999999999999943</v>
      </c>
    </row>
    <row r="99" spans="1:51" x14ac:dyDescent="0.25">
      <c r="A99" t="s">
        <v>1510</v>
      </c>
      <c r="B99" t="s">
        <v>1511</v>
      </c>
      <c r="C99" s="63">
        <v>37.299999999999997</v>
      </c>
      <c r="D99" s="90">
        <v>145</v>
      </c>
      <c r="E99" s="57">
        <f t="shared" si="24"/>
        <v>0</v>
      </c>
      <c r="F99" s="56">
        <f t="shared" si="23"/>
        <v>0</v>
      </c>
      <c r="G99" s="87"/>
      <c r="H99" t="s">
        <v>1081</v>
      </c>
      <c r="I99" t="s">
        <v>1082</v>
      </c>
      <c r="J99" s="63">
        <v>13.75</v>
      </c>
      <c r="K99" s="90">
        <v>57</v>
      </c>
      <c r="L99" s="57">
        <f t="shared" si="35"/>
        <v>0</v>
      </c>
      <c r="M99" s="56">
        <f t="shared" si="25"/>
        <v>0</v>
      </c>
      <c r="N99" s="87"/>
      <c r="O99" t="s">
        <v>760</v>
      </c>
      <c r="P99" t="s">
        <v>761</v>
      </c>
      <c r="Q99" s="63">
        <v>14.25</v>
      </c>
      <c r="R99" s="90">
        <v>57</v>
      </c>
      <c r="S99" s="57">
        <f t="shared" si="26"/>
        <v>14.25</v>
      </c>
      <c r="T99" s="56">
        <f t="shared" si="27"/>
        <v>0</v>
      </c>
      <c r="U99" s="87"/>
      <c r="V99" t="s">
        <v>738</v>
      </c>
      <c r="W99" t="s">
        <v>739</v>
      </c>
      <c r="X99" s="63">
        <v>32.5</v>
      </c>
      <c r="Y99" s="90">
        <v>125</v>
      </c>
      <c r="Z99" s="57">
        <f t="shared" ref="Z99:Z130" si="39">SUMIF(AC:AC,V99,AE:AE)</f>
        <v>0</v>
      </c>
      <c r="AA99" s="56">
        <f t="shared" ref="AA99:AA130" si="40">IF(Z99=0,0,X99-Z99)</f>
        <v>0</v>
      </c>
      <c r="AB99" s="87"/>
      <c r="AC99" t="s">
        <v>403</v>
      </c>
      <c r="AD99" t="s">
        <v>404</v>
      </c>
      <c r="AE99" s="60">
        <v>44</v>
      </c>
      <c r="AF99" s="57">
        <f t="shared" ref="AF99:AF134" si="41">SUMIF(AI:AI,AC99,AK:AK)</f>
        <v>0</v>
      </c>
      <c r="AG99" s="56">
        <f t="shared" ref="AG99:AG130" si="42">IF(AF99=0,0,AE99-AF99)</f>
        <v>0</v>
      </c>
      <c r="AH99" s="87"/>
      <c r="AI99" t="s">
        <v>167</v>
      </c>
      <c r="AJ99" t="s">
        <v>168</v>
      </c>
      <c r="AK99" s="60">
        <v>33.75</v>
      </c>
      <c r="AL99" s="57">
        <f t="shared" ref="AL99:AL120" si="43">SUMIF(AO:AO,AI99,AQ:AQ)</f>
        <v>0</v>
      </c>
      <c r="AM99" s="56">
        <f t="shared" ref="AM99:AM120" si="44">IF(AL99=0,0,AK99-AL99)</f>
        <v>0</v>
      </c>
      <c r="AN99" s="87"/>
      <c r="AO99" s="40">
        <v>7100</v>
      </c>
      <c r="AP99" s="37" t="s">
        <v>131</v>
      </c>
      <c r="AQ99" s="38">
        <v>27.5</v>
      </c>
      <c r="AR99" s="39">
        <f t="shared" si="34"/>
        <v>34.375</v>
      </c>
      <c r="AS99" s="37">
        <f t="shared" si="36"/>
        <v>1.25</v>
      </c>
      <c r="AT99" s="37"/>
      <c r="AU99">
        <v>7100</v>
      </c>
      <c r="AV99" t="s">
        <v>131</v>
      </c>
      <c r="AW99" s="51">
        <v>30.78</v>
      </c>
      <c r="AX99" s="39">
        <f t="shared" si="37"/>
        <v>31.349999999999998</v>
      </c>
      <c r="AY99" s="53">
        <f t="shared" si="38"/>
        <v>-0.56999999999999673</v>
      </c>
    </row>
    <row r="100" spans="1:51" x14ac:dyDescent="0.25">
      <c r="A100" t="s">
        <v>181</v>
      </c>
      <c r="B100" t="s">
        <v>182</v>
      </c>
      <c r="C100" s="63">
        <v>42.51</v>
      </c>
      <c r="D100" s="90">
        <v>159</v>
      </c>
      <c r="E100" s="57">
        <f t="shared" si="24"/>
        <v>39.4</v>
      </c>
      <c r="F100" s="56">
        <f t="shared" si="23"/>
        <v>3.1099999999999994</v>
      </c>
      <c r="G100" s="87"/>
      <c r="H100" t="s">
        <v>522</v>
      </c>
      <c r="I100" t="s">
        <v>144</v>
      </c>
      <c r="J100" s="63">
        <v>33.6</v>
      </c>
      <c r="K100" s="90">
        <v>125</v>
      </c>
      <c r="L100" s="57">
        <f t="shared" si="35"/>
        <v>32.200000000000003</v>
      </c>
      <c r="M100" s="56">
        <f t="shared" si="25"/>
        <v>1.3999999999999986</v>
      </c>
      <c r="N100" s="87"/>
      <c r="O100" t="s">
        <v>764</v>
      </c>
      <c r="P100" t="s">
        <v>131</v>
      </c>
      <c r="Q100" s="63">
        <v>36.85</v>
      </c>
      <c r="R100" s="90">
        <v>139</v>
      </c>
      <c r="S100" s="57">
        <f t="shared" si="26"/>
        <v>33.25</v>
      </c>
      <c r="T100" s="56">
        <f t="shared" si="27"/>
        <v>3.6000000000000014</v>
      </c>
      <c r="U100" s="87"/>
      <c r="V100" t="s">
        <v>740</v>
      </c>
      <c r="W100" t="s">
        <v>741</v>
      </c>
      <c r="X100" s="63">
        <v>17.25</v>
      </c>
      <c r="Y100" s="90">
        <v>69</v>
      </c>
      <c r="Z100" s="57">
        <f t="shared" si="39"/>
        <v>0</v>
      </c>
      <c r="AA100" s="56">
        <f t="shared" si="40"/>
        <v>0</v>
      </c>
      <c r="AB100" s="87"/>
      <c r="AC100" t="s">
        <v>405</v>
      </c>
      <c r="AD100" t="s">
        <v>406</v>
      </c>
      <c r="AE100" s="60">
        <v>28.25</v>
      </c>
      <c r="AF100" s="57">
        <f t="shared" si="41"/>
        <v>0</v>
      </c>
      <c r="AG100" s="56">
        <f t="shared" si="42"/>
        <v>0</v>
      </c>
      <c r="AH100" s="87"/>
      <c r="AI100" t="s">
        <v>163</v>
      </c>
      <c r="AJ100" t="s">
        <v>164</v>
      </c>
      <c r="AK100" s="60">
        <v>33.75</v>
      </c>
      <c r="AL100" s="57">
        <f t="shared" si="43"/>
        <v>0</v>
      </c>
      <c r="AM100" s="56">
        <f t="shared" si="44"/>
        <v>0</v>
      </c>
      <c r="AN100" s="87"/>
      <c r="AO100" s="37">
        <v>7054</v>
      </c>
      <c r="AP100" s="40" t="s">
        <v>132</v>
      </c>
      <c r="AQ100" s="38">
        <v>23</v>
      </c>
      <c r="AR100" s="39">
        <f t="shared" si="34"/>
        <v>28.75</v>
      </c>
      <c r="AS100" s="37">
        <f t="shared" si="36"/>
        <v>1.25</v>
      </c>
      <c r="AT100" s="37"/>
      <c r="AU100">
        <v>7054</v>
      </c>
      <c r="AV100" t="s">
        <v>132</v>
      </c>
      <c r="AW100" s="51">
        <v>25.15</v>
      </c>
      <c r="AX100" s="39">
        <f t="shared" si="37"/>
        <v>26.22</v>
      </c>
      <c r="AY100" s="53">
        <f t="shared" si="38"/>
        <v>-1.0700000000000003</v>
      </c>
    </row>
    <row r="101" spans="1:51" x14ac:dyDescent="0.25">
      <c r="A101" t="s">
        <v>325</v>
      </c>
      <c r="B101" t="s">
        <v>326</v>
      </c>
      <c r="C101" s="63">
        <v>44.05</v>
      </c>
      <c r="D101" s="90">
        <v>169</v>
      </c>
      <c r="E101" s="57">
        <f t="shared" si="24"/>
        <v>40.5</v>
      </c>
      <c r="F101" s="56">
        <f t="shared" si="23"/>
        <v>3.5499999999999972</v>
      </c>
      <c r="G101" s="87"/>
      <c r="H101" t="s">
        <v>1083</v>
      </c>
      <c r="I101" t="s">
        <v>1084</v>
      </c>
      <c r="J101" s="63">
        <v>35.35</v>
      </c>
      <c r="K101" s="90">
        <v>135</v>
      </c>
      <c r="L101" s="57">
        <f t="shared" si="35"/>
        <v>0</v>
      </c>
      <c r="M101" s="56">
        <f t="shared" si="25"/>
        <v>0</v>
      </c>
      <c r="N101" s="87"/>
      <c r="O101" t="s">
        <v>229</v>
      </c>
      <c r="P101" t="s">
        <v>230</v>
      </c>
      <c r="Q101" s="63">
        <v>16</v>
      </c>
      <c r="R101" s="90">
        <v>59</v>
      </c>
      <c r="S101" s="57">
        <f t="shared" si="26"/>
        <v>16</v>
      </c>
      <c r="T101" s="56">
        <f t="shared" si="27"/>
        <v>0</v>
      </c>
      <c r="U101" s="87"/>
      <c r="V101" t="s">
        <v>742</v>
      </c>
      <c r="W101" t="s">
        <v>743</v>
      </c>
      <c r="X101" s="63">
        <v>17</v>
      </c>
      <c r="Y101" s="90">
        <v>65</v>
      </c>
      <c r="Z101" s="57">
        <f t="shared" si="39"/>
        <v>0</v>
      </c>
      <c r="AA101" s="56">
        <f t="shared" si="40"/>
        <v>0</v>
      </c>
      <c r="AB101" s="87"/>
      <c r="AC101">
        <v>25100</v>
      </c>
      <c r="AD101" t="s">
        <v>122</v>
      </c>
      <c r="AE101" s="60">
        <v>27.5</v>
      </c>
      <c r="AF101" s="57">
        <f t="shared" si="41"/>
        <v>28.75</v>
      </c>
      <c r="AG101" s="56">
        <f t="shared" si="42"/>
        <v>-1.25</v>
      </c>
      <c r="AH101" s="87"/>
      <c r="AI101" t="s">
        <v>207</v>
      </c>
      <c r="AJ101" t="s">
        <v>208</v>
      </c>
      <c r="AK101" s="60">
        <v>33</v>
      </c>
      <c r="AL101" s="57">
        <f t="shared" si="43"/>
        <v>0</v>
      </c>
      <c r="AM101" s="56">
        <f t="shared" si="44"/>
        <v>0</v>
      </c>
      <c r="AN101" s="87"/>
      <c r="AO101" s="37">
        <v>25439</v>
      </c>
      <c r="AP101" s="37" t="s">
        <v>133</v>
      </c>
      <c r="AQ101" s="38">
        <v>13.5</v>
      </c>
      <c r="AR101" s="39">
        <f t="shared" si="34"/>
        <v>16.875</v>
      </c>
      <c r="AS101" s="37">
        <f t="shared" si="36"/>
        <v>1.25</v>
      </c>
      <c r="AT101" s="37"/>
      <c r="AU101">
        <v>25439</v>
      </c>
      <c r="AV101" t="s">
        <v>133</v>
      </c>
      <c r="AW101" s="51">
        <v>15.48</v>
      </c>
      <c r="AX101" s="39">
        <f t="shared" si="37"/>
        <v>15.389999999999999</v>
      </c>
      <c r="AY101" s="53">
        <f t="shared" si="38"/>
        <v>9.0000000000001634E-2</v>
      </c>
    </row>
    <row r="102" spans="1:51" x14ac:dyDescent="0.25">
      <c r="A102" t="s">
        <v>1890</v>
      </c>
      <c r="B102" t="s">
        <v>1891</v>
      </c>
      <c r="C102" s="63">
        <v>44</v>
      </c>
      <c r="D102" s="90">
        <v>145</v>
      </c>
      <c r="E102" s="57"/>
      <c r="F102" s="56"/>
      <c r="G102" s="87"/>
      <c r="H102" t="s">
        <v>1085</v>
      </c>
      <c r="I102" t="s">
        <v>1086</v>
      </c>
      <c r="J102" s="63">
        <v>14.4</v>
      </c>
      <c r="K102" s="90">
        <v>60</v>
      </c>
      <c r="L102" s="57">
        <f t="shared" si="35"/>
        <v>0</v>
      </c>
      <c r="M102" s="56">
        <f t="shared" si="25"/>
        <v>0</v>
      </c>
      <c r="N102" s="87"/>
      <c r="O102" t="s">
        <v>765</v>
      </c>
      <c r="P102" t="s">
        <v>766</v>
      </c>
      <c r="Q102" s="63">
        <v>16.75</v>
      </c>
      <c r="R102" s="90">
        <v>63</v>
      </c>
      <c r="S102" s="57">
        <f t="shared" si="26"/>
        <v>16.75</v>
      </c>
      <c r="T102" s="56">
        <f t="shared" si="27"/>
        <v>0</v>
      </c>
      <c r="U102" s="87"/>
      <c r="V102" t="s">
        <v>744</v>
      </c>
      <c r="W102" t="s">
        <v>745</v>
      </c>
      <c r="X102" s="63">
        <v>14.5</v>
      </c>
      <c r="Y102" s="90">
        <v>57</v>
      </c>
      <c r="Z102" s="57">
        <f t="shared" si="39"/>
        <v>0</v>
      </c>
      <c r="AA102" s="56">
        <f t="shared" si="40"/>
        <v>0</v>
      </c>
      <c r="AB102" s="87"/>
      <c r="AC102">
        <v>25440</v>
      </c>
      <c r="AD102" t="s">
        <v>125</v>
      </c>
      <c r="AE102" s="60">
        <v>15</v>
      </c>
      <c r="AF102" s="57">
        <f t="shared" si="41"/>
        <v>14</v>
      </c>
      <c r="AG102" s="56">
        <f t="shared" si="42"/>
        <v>1</v>
      </c>
      <c r="AH102" s="87"/>
      <c r="AI102" t="s">
        <v>177</v>
      </c>
      <c r="AJ102" t="s">
        <v>178</v>
      </c>
      <c r="AK102" s="60">
        <v>37.5</v>
      </c>
      <c r="AL102" s="57">
        <f t="shared" si="43"/>
        <v>0</v>
      </c>
      <c r="AM102" s="56">
        <f t="shared" si="44"/>
        <v>0</v>
      </c>
      <c r="AN102" s="87"/>
      <c r="AO102" s="40">
        <v>25469</v>
      </c>
      <c r="AP102" s="37" t="s">
        <v>134</v>
      </c>
      <c r="AQ102" s="38">
        <v>13.5</v>
      </c>
      <c r="AR102" s="39">
        <f t="shared" si="34"/>
        <v>16.875</v>
      </c>
      <c r="AS102" s="37">
        <f t="shared" si="36"/>
        <v>1.25</v>
      </c>
      <c r="AT102" s="37"/>
      <c r="AU102">
        <v>25469</v>
      </c>
      <c r="AV102" t="s">
        <v>134</v>
      </c>
      <c r="AW102" s="51">
        <v>15.48</v>
      </c>
      <c r="AX102" s="39">
        <f t="shared" si="37"/>
        <v>15.389999999999999</v>
      </c>
      <c r="AY102" s="53">
        <f t="shared" si="38"/>
        <v>9.0000000000001634E-2</v>
      </c>
    </row>
    <row r="103" spans="1:51" x14ac:dyDescent="0.25">
      <c r="A103" t="s">
        <v>1892</v>
      </c>
      <c r="B103" t="s">
        <v>1893</v>
      </c>
      <c r="C103" s="63">
        <v>45.05</v>
      </c>
      <c r="D103" s="90">
        <v>150</v>
      </c>
      <c r="E103" s="57"/>
      <c r="F103" s="56"/>
      <c r="G103" s="87"/>
      <c r="H103" t="s">
        <v>1087</v>
      </c>
      <c r="I103" t="s">
        <v>1088</v>
      </c>
      <c r="J103" s="63">
        <v>106.25</v>
      </c>
      <c r="K103" s="90">
        <v>399</v>
      </c>
      <c r="L103" s="57">
        <f t="shared" si="35"/>
        <v>0</v>
      </c>
      <c r="M103" s="56">
        <f t="shared" si="25"/>
        <v>0</v>
      </c>
      <c r="N103" s="87"/>
      <c r="O103" t="s">
        <v>767</v>
      </c>
      <c r="P103" t="s">
        <v>768</v>
      </c>
      <c r="Q103" s="63">
        <v>14.5</v>
      </c>
      <c r="R103" s="90">
        <v>57</v>
      </c>
      <c r="S103" s="57">
        <f t="shared" si="26"/>
        <v>14.5</v>
      </c>
      <c r="T103" s="56">
        <f t="shared" si="27"/>
        <v>0</v>
      </c>
      <c r="U103" s="87"/>
      <c r="V103" t="s">
        <v>746</v>
      </c>
      <c r="W103" t="s">
        <v>747</v>
      </c>
      <c r="X103" s="63">
        <v>17.25</v>
      </c>
      <c r="Y103" s="90">
        <v>69</v>
      </c>
      <c r="Z103" s="57">
        <f t="shared" si="39"/>
        <v>0</v>
      </c>
      <c r="AA103" s="56">
        <f t="shared" si="40"/>
        <v>0</v>
      </c>
      <c r="AB103" s="87"/>
      <c r="AC103" t="s">
        <v>408</v>
      </c>
      <c r="AD103" t="s">
        <v>409</v>
      </c>
      <c r="AE103" s="60">
        <v>70</v>
      </c>
      <c r="AF103" s="57">
        <f t="shared" si="41"/>
        <v>0</v>
      </c>
      <c r="AG103" s="56">
        <f t="shared" si="42"/>
        <v>0</v>
      </c>
      <c r="AH103" s="87"/>
      <c r="AI103" t="s">
        <v>202</v>
      </c>
      <c r="AJ103" t="s">
        <v>203</v>
      </c>
      <c r="AK103" s="60">
        <v>35</v>
      </c>
      <c r="AL103" s="57">
        <f t="shared" si="43"/>
        <v>0</v>
      </c>
      <c r="AM103" s="56">
        <f t="shared" si="44"/>
        <v>0</v>
      </c>
      <c r="AN103" s="87"/>
      <c r="AO103" s="40">
        <v>3819</v>
      </c>
      <c r="AP103" s="37" t="s">
        <v>135</v>
      </c>
      <c r="AQ103" s="38">
        <v>25.5</v>
      </c>
      <c r="AR103" s="39">
        <f t="shared" si="34"/>
        <v>31.875</v>
      </c>
      <c r="AS103" s="37">
        <f t="shared" si="36"/>
        <v>1.25</v>
      </c>
      <c r="AT103" s="37"/>
      <c r="AU103">
        <v>3819</v>
      </c>
      <c r="AV103" t="s">
        <v>135</v>
      </c>
      <c r="AW103" s="51">
        <v>28.28</v>
      </c>
      <c r="AX103" s="39">
        <f t="shared" si="37"/>
        <v>29.069999999999997</v>
      </c>
      <c r="AY103" s="53">
        <f t="shared" si="38"/>
        <v>-0.78999999999999559</v>
      </c>
    </row>
    <row r="104" spans="1:51" x14ac:dyDescent="0.25">
      <c r="A104" t="s">
        <v>1894</v>
      </c>
      <c r="B104" t="s">
        <v>1895</v>
      </c>
      <c r="C104" s="63">
        <v>49.75</v>
      </c>
      <c r="D104" s="90">
        <v>160</v>
      </c>
      <c r="E104" s="57"/>
      <c r="F104" s="56"/>
      <c r="G104" s="87"/>
      <c r="H104" t="s">
        <v>791</v>
      </c>
      <c r="I104" t="s">
        <v>146</v>
      </c>
      <c r="J104" s="63">
        <v>31.5</v>
      </c>
      <c r="K104" s="90">
        <v>110</v>
      </c>
      <c r="L104" s="57">
        <f t="shared" si="35"/>
        <v>31.5</v>
      </c>
      <c r="M104" s="56">
        <f t="shared" si="25"/>
        <v>0</v>
      </c>
      <c r="N104" s="87"/>
      <c r="O104" t="s">
        <v>862</v>
      </c>
      <c r="P104" t="s">
        <v>863</v>
      </c>
      <c r="Q104" s="63">
        <v>47.25</v>
      </c>
      <c r="R104" s="90">
        <v>185</v>
      </c>
      <c r="S104" s="57">
        <f t="shared" si="26"/>
        <v>0</v>
      </c>
      <c r="T104" s="56">
        <f t="shared" si="27"/>
        <v>0</v>
      </c>
      <c r="U104" s="87"/>
      <c r="V104" t="s">
        <v>748</v>
      </c>
      <c r="W104" t="s">
        <v>749</v>
      </c>
      <c r="X104" s="63">
        <v>31</v>
      </c>
      <c r="Y104" s="90">
        <v>118</v>
      </c>
      <c r="Z104" s="57">
        <f t="shared" si="39"/>
        <v>0</v>
      </c>
      <c r="AA104" s="56">
        <f t="shared" si="40"/>
        <v>0</v>
      </c>
      <c r="AB104" s="87"/>
      <c r="AC104">
        <v>25134</v>
      </c>
      <c r="AD104" t="s">
        <v>126</v>
      </c>
      <c r="AE104" s="60">
        <v>19.399999999999999</v>
      </c>
      <c r="AF104" s="57">
        <f t="shared" si="41"/>
        <v>17.600000000000001</v>
      </c>
      <c r="AG104" s="56">
        <f t="shared" si="42"/>
        <v>1.7999999999999972</v>
      </c>
      <c r="AH104" s="87"/>
      <c r="AI104" t="s">
        <v>198</v>
      </c>
      <c r="AJ104" t="s">
        <v>199</v>
      </c>
      <c r="AK104" s="60">
        <v>44</v>
      </c>
      <c r="AL104" s="57">
        <f t="shared" si="43"/>
        <v>0</v>
      </c>
      <c r="AM104" s="56">
        <f t="shared" si="44"/>
        <v>0</v>
      </c>
      <c r="AN104" s="87"/>
      <c r="AO104" s="40">
        <v>25458</v>
      </c>
      <c r="AP104" s="37" t="s">
        <v>136</v>
      </c>
      <c r="AQ104" s="38">
        <v>13.5</v>
      </c>
      <c r="AR104" s="39">
        <f t="shared" si="34"/>
        <v>16.875</v>
      </c>
      <c r="AS104" s="37">
        <f t="shared" si="36"/>
        <v>1.25</v>
      </c>
      <c r="AT104" s="37"/>
      <c r="AU104">
        <v>25458</v>
      </c>
      <c r="AV104" t="s">
        <v>136</v>
      </c>
      <c r="AW104" s="51">
        <v>15.48</v>
      </c>
      <c r="AX104" s="39">
        <f t="shared" si="37"/>
        <v>15.389999999999999</v>
      </c>
      <c r="AY104" s="53">
        <f t="shared" si="38"/>
        <v>9.0000000000001634E-2</v>
      </c>
    </row>
    <row r="105" spans="1:51" x14ac:dyDescent="0.25">
      <c r="A105" t="s">
        <v>1896</v>
      </c>
      <c r="B105" t="s">
        <v>1897</v>
      </c>
      <c r="C105" s="63">
        <v>20.440000000000001</v>
      </c>
      <c r="D105" s="90">
        <v>76</v>
      </c>
      <c r="E105" s="57"/>
      <c r="F105" s="56"/>
      <c r="G105" s="87"/>
      <c r="H105" t="s">
        <v>792</v>
      </c>
      <c r="I105" t="s">
        <v>148</v>
      </c>
      <c r="J105" s="63">
        <v>52</v>
      </c>
      <c r="K105" s="90">
        <v>175</v>
      </c>
      <c r="L105" s="57">
        <f t="shared" si="35"/>
        <v>52</v>
      </c>
      <c r="M105" s="56">
        <f t="shared" si="25"/>
        <v>0</v>
      </c>
      <c r="N105" s="87"/>
      <c r="O105" t="s">
        <v>771</v>
      </c>
      <c r="P105" t="s">
        <v>772</v>
      </c>
      <c r="Q105" s="63">
        <v>49.7</v>
      </c>
      <c r="R105" s="90">
        <v>195</v>
      </c>
      <c r="S105" s="57">
        <f t="shared" si="26"/>
        <v>43.5</v>
      </c>
      <c r="T105" s="56">
        <f t="shared" si="27"/>
        <v>6.2000000000000028</v>
      </c>
      <c r="U105" s="87"/>
      <c r="V105" t="s">
        <v>750</v>
      </c>
      <c r="W105" t="s">
        <v>751</v>
      </c>
      <c r="X105" s="63">
        <v>87</v>
      </c>
      <c r="Y105" s="90">
        <v>330</v>
      </c>
      <c r="Z105" s="57">
        <f t="shared" si="39"/>
        <v>0</v>
      </c>
      <c r="AA105" s="56">
        <f t="shared" si="40"/>
        <v>0</v>
      </c>
      <c r="AB105" s="87"/>
      <c r="AC105" t="s">
        <v>215</v>
      </c>
      <c r="AD105" t="s">
        <v>216</v>
      </c>
      <c r="AE105" s="60">
        <v>19.399999999999999</v>
      </c>
      <c r="AF105" s="57">
        <f t="shared" si="41"/>
        <v>19.399999999999999</v>
      </c>
      <c r="AG105" s="56">
        <f t="shared" si="42"/>
        <v>0</v>
      </c>
      <c r="AH105" s="87"/>
      <c r="AI105" t="s">
        <v>204</v>
      </c>
      <c r="AJ105" t="s">
        <v>205</v>
      </c>
      <c r="AK105" s="60">
        <v>42.5</v>
      </c>
      <c r="AL105" s="57">
        <f t="shared" si="43"/>
        <v>0</v>
      </c>
      <c r="AM105" s="56">
        <f t="shared" si="44"/>
        <v>0</v>
      </c>
      <c r="AN105" s="87"/>
      <c r="AO105" s="40">
        <v>25101</v>
      </c>
      <c r="AP105" s="37" t="s">
        <v>137</v>
      </c>
      <c r="AQ105" s="38">
        <v>21</v>
      </c>
      <c r="AR105" s="39">
        <f t="shared" si="34"/>
        <v>26.25</v>
      </c>
      <c r="AS105" s="37">
        <f t="shared" si="36"/>
        <v>1.25</v>
      </c>
      <c r="AT105" s="37"/>
      <c r="AU105">
        <v>25101</v>
      </c>
      <c r="AV105" t="s">
        <v>137</v>
      </c>
      <c r="AW105" s="51">
        <v>24.85</v>
      </c>
      <c r="AX105" s="39">
        <f t="shared" si="37"/>
        <v>23.939999999999998</v>
      </c>
      <c r="AY105" s="53">
        <f t="shared" si="38"/>
        <v>0.91000000000000369</v>
      </c>
    </row>
    <row r="106" spans="1:51" x14ac:dyDescent="0.25">
      <c r="A106" t="s">
        <v>1898</v>
      </c>
      <c r="B106" t="s">
        <v>1899</v>
      </c>
      <c r="C106" s="63">
        <v>37.15</v>
      </c>
      <c r="D106" s="90">
        <v>125</v>
      </c>
      <c r="E106" s="57"/>
      <c r="F106" s="56"/>
      <c r="G106" s="87"/>
      <c r="H106" t="s">
        <v>793</v>
      </c>
      <c r="I106" t="s">
        <v>794</v>
      </c>
      <c r="J106" s="63">
        <v>52.3</v>
      </c>
      <c r="K106" s="90">
        <v>210</v>
      </c>
      <c r="L106" s="57">
        <f t="shared" si="35"/>
        <v>48.65</v>
      </c>
      <c r="M106" s="56">
        <f t="shared" si="25"/>
        <v>3.6499999999999986</v>
      </c>
      <c r="N106" s="87"/>
      <c r="O106" t="s">
        <v>773</v>
      </c>
      <c r="P106" t="s">
        <v>422</v>
      </c>
      <c r="Q106" s="63">
        <v>18.5</v>
      </c>
      <c r="R106" s="90">
        <v>69</v>
      </c>
      <c r="S106" s="57">
        <f t="shared" si="26"/>
        <v>18.5</v>
      </c>
      <c r="T106" s="56">
        <f t="shared" si="27"/>
        <v>0</v>
      </c>
      <c r="U106" s="87"/>
      <c r="V106" t="s">
        <v>752</v>
      </c>
      <c r="W106" t="s">
        <v>753</v>
      </c>
      <c r="X106" s="63">
        <v>14.75</v>
      </c>
      <c r="Y106" s="90">
        <v>57</v>
      </c>
      <c r="Z106" s="57">
        <f t="shared" si="39"/>
        <v>0</v>
      </c>
      <c r="AA106" s="56">
        <f t="shared" si="40"/>
        <v>0</v>
      </c>
      <c r="AB106" s="87"/>
      <c r="AC106">
        <v>37161</v>
      </c>
      <c r="AD106" t="s">
        <v>127</v>
      </c>
      <c r="AE106" s="60">
        <v>32</v>
      </c>
      <c r="AF106" s="57">
        <f t="shared" si="41"/>
        <v>33</v>
      </c>
      <c r="AG106" s="56">
        <f t="shared" si="42"/>
        <v>-1</v>
      </c>
      <c r="AH106" s="87"/>
      <c r="AI106" t="s">
        <v>213</v>
      </c>
      <c r="AJ106" t="s">
        <v>214</v>
      </c>
      <c r="AK106" s="60">
        <v>80</v>
      </c>
      <c r="AL106" s="57">
        <f t="shared" si="43"/>
        <v>0</v>
      </c>
      <c r="AM106" s="56">
        <f t="shared" si="44"/>
        <v>0</v>
      </c>
      <c r="AN106" s="87"/>
      <c r="AO106" s="37">
        <v>25578</v>
      </c>
      <c r="AP106" s="37" t="s">
        <v>138</v>
      </c>
      <c r="AQ106" s="38">
        <v>12</v>
      </c>
      <c r="AR106" s="39">
        <f t="shared" si="34"/>
        <v>15</v>
      </c>
      <c r="AS106" s="37">
        <f t="shared" si="36"/>
        <v>1.25</v>
      </c>
      <c r="AT106" s="37"/>
      <c r="AU106">
        <v>25578</v>
      </c>
      <c r="AV106" t="s">
        <v>138</v>
      </c>
      <c r="AW106" s="51">
        <v>13.6</v>
      </c>
      <c r="AX106" s="39">
        <f t="shared" si="37"/>
        <v>13.68</v>
      </c>
      <c r="AY106" s="53">
        <f t="shared" si="38"/>
        <v>-8.0000000000000071E-2</v>
      </c>
    </row>
    <row r="107" spans="1:51" x14ac:dyDescent="0.25">
      <c r="A107" t="s">
        <v>1900</v>
      </c>
      <c r="B107" t="s">
        <v>1901</v>
      </c>
      <c r="C107" s="63">
        <v>47.95</v>
      </c>
      <c r="D107" s="90">
        <v>155</v>
      </c>
      <c r="E107" s="57"/>
      <c r="F107" s="56"/>
      <c r="G107" s="87"/>
      <c r="H107" t="s">
        <v>1089</v>
      </c>
      <c r="I107" t="s">
        <v>1090</v>
      </c>
      <c r="J107" s="63">
        <v>13.75</v>
      </c>
      <c r="K107" s="90">
        <v>57</v>
      </c>
      <c r="L107" s="57">
        <f t="shared" si="35"/>
        <v>0</v>
      </c>
      <c r="M107" s="56">
        <f t="shared" si="25"/>
        <v>0</v>
      </c>
      <c r="N107" s="87"/>
      <c r="O107" t="s">
        <v>774</v>
      </c>
      <c r="P107" t="s">
        <v>775</v>
      </c>
      <c r="Q107" s="63">
        <v>14.75</v>
      </c>
      <c r="R107" s="90">
        <v>57</v>
      </c>
      <c r="S107" s="57">
        <f t="shared" si="26"/>
        <v>14.75</v>
      </c>
      <c r="T107" s="56">
        <f t="shared" si="27"/>
        <v>0</v>
      </c>
      <c r="U107" s="87"/>
      <c r="V107" t="s">
        <v>754</v>
      </c>
      <c r="W107" t="s">
        <v>122</v>
      </c>
      <c r="X107" s="63">
        <v>27.5</v>
      </c>
      <c r="Y107" s="90">
        <v>99</v>
      </c>
      <c r="Z107" s="57">
        <f t="shared" si="39"/>
        <v>27.5</v>
      </c>
      <c r="AA107" s="56">
        <f t="shared" si="40"/>
        <v>0</v>
      </c>
      <c r="AB107" s="87"/>
      <c r="AC107" t="s">
        <v>410</v>
      </c>
      <c r="AD107" t="s">
        <v>411</v>
      </c>
      <c r="AE107" s="60">
        <v>27</v>
      </c>
      <c r="AF107" s="57">
        <f t="shared" si="41"/>
        <v>0</v>
      </c>
      <c r="AG107" s="56">
        <f t="shared" si="42"/>
        <v>0</v>
      </c>
      <c r="AH107" s="87"/>
      <c r="AI107" t="s">
        <v>235</v>
      </c>
      <c r="AJ107" t="s">
        <v>236</v>
      </c>
      <c r="AK107" s="60">
        <v>106</v>
      </c>
      <c r="AL107" s="57">
        <f t="shared" si="43"/>
        <v>0</v>
      </c>
      <c r="AM107" s="56">
        <f t="shared" si="44"/>
        <v>0</v>
      </c>
      <c r="AN107" s="87"/>
      <c r="AO107" s="37">
        <v>25102</v>
      </c>
      <c r="AP107" s="37" t="s">
        <v>139</v>
      </c>
      <c r="AQ107" s="38">
        <v>23.75</v>
      </c>
      <c r="AR107" s="39">
        <f t="shared" si="34"/>
        <v>29.6875</v>
      </c>
      <c r="AS107" s="37">
        <f t="shared" si="36"/>
        <v>1.25</v>
      </c>
      <c r="AT107" s="37"/>
      <c r="AU107">
        <v>25102</v>
      </c>
      <c r="AV107" t="s">
        <v>139</v>
      </c>
      <c r="AW107" s="51">
        <v>18.29</v>
      </c>
      <c r="AX107" s="39">
        <f t="shared" si="37"/>
        <v>27.074999999999999</v>
      </c>
      <c r="AY107" s="53">
        <f t="shared" si="38"/>
        <v>-8.7850000000000001</v>
      </c>
    </row>
    <row r="108" spans="1:51" x14ac:dyDescent="0.25">
      <c r="A108" t="s">
        <v>285</v>
      </c>
      <c r="B108" t="s">
        <v>1902</v>
      </c>
      <c r="C108" s="63">
        <v>45.5</v>
      </c>
      <c r="D108" s="90">
        <v>150</v>
      </c>
      <c r="E108" s="57"/>
      <c r="F108" s="56"/>
      <c r="G108" s="87"/>
      <c r="H108" t="s">
        <v>239</v>
      </c>
      <c r="I108" t="s">
        <v>240</v>
      </c>
      <c r="J108" s="63">
        <v>48.2</v>
      </c>
      <c r="K108" s="90">
        <v>195</v>
      </c>
      <c r="L108" s="57">
        <f t="shared" si="35"/>
        <v>45.65</v>
      </c>
      <c r="M108" s="56">
        <f t="shared" si="25"/>
        <v>2.5500000000000043</v>
      </c>
      <c r="N108" s="87"/>
      <c r="O108" t="s">
        <v>776</v>
      </c>
      <c r="P108" t="s">
        <v>136</v>
      </c>
      <c r="Q108" s="63">
        <v>15</v>
      </c>
      <c r="R108" s="90">
        <v>57</v>
      </c>
      <c r="S108" s="57">
        <f t="shared" si="26"/>
        <v>15</v>
      </c>
      <c r="T108" s="56">
        <f t="shared" si="27"/>
        <v>0</v>
      </c>
      <c r="U108" s="87"/>
      <c r="V108" t="s">
        <v>755</v>
      </c>
      <c r="W108" t="s">
        <v>756</v>
      </c>
      <c r="X108" s="63">
        <v>31.5</v>
      </c>
      <c r="Y108" s="90">
        <v>125</v>
      </c>
      <c r="Z108" s="57">
        <f t="shared" si="39"/>
        <v>0</v>
      </c>
      <c r="AA108" s="56">
        <f t="shared" si="40"/>
        <v>0</v>
      </c>
      <c r="AB108" s="87"/>
      <c r="AC108" t="s">
        <v>412</v>
      </c>
      <c r="AD108" t="s">
        <v>413</v>
      </c>
      <c r="AE108" s="60">
        <v>30</v>
      </c>
      <c r="AF108" s="57">
        <f t="shared" si="41"/>
        <v>0</v>
      </c>
      <c r="AG108" s="56">
        <f t="shared" si="42"/>
        <v>0</v>
      </c>
      <c r="AH108" s="87"/>
      <c r="AI108" t="s">
        <v>221</v>
      </c>
      <c r="AJ108" t="s">
        <v>222</v>
      </c>
      <c r="AK108" s="60">
        <v>117</v>
      </c>
      <c r="AL108" s="57">
        <f t="shared" si="43"/>
        <v>0</v>
      </c>
      <c r="AM108" s="56">
        <f t="shared" si="44"/>
        <v>0</v>
      </c>
      <c r="AN108" s="87"/>
      <c r="AO108" s="40">
        <v>6138</v>
      </c>
      <c r="AP108" s="37" t="s">
        <v>140</v>
      </c>
      <c r="AQ108" s="38">
        <v>72.75</v>
      </c>
      <c r="AR108" s="39">
        <f t="shared" si="34"/>
        <v>90.9375</v>
      </c>
      <c r="AS108" s="37">
        <f t="shared" si="36"/>
        <v>1.25</v>
      </c>
      <c r="AT108" s="37"/>
      <c r="AU108">
        <v>6138</v>
      </c>
      <c r="AV108" t="s">
        <v>140</v>
      </c>
      <c r="AW108" s="51">
        <v>87.34</v>
      </c>
      <c r="AX108" s="39">
        <f t="shared" si="37"/>
        <v>82.934999999999988</v>
      </c>
      <c r="AY108" s="53">
        <f t="shared" si="38"/>
        <v>4.4050000000000153</v>
      </c>
    </row>
    <row r="109" spans="1:51" x14ac:dyDescent="0.25">
      <c r="A109" t="s">
        <v>1903</v>
      </c>
      <c r="B109" t="s">
        <v>1904</v>
      </c>
      <c r="C109" s="63">
        <v>21.35</v>
      </c>
      <c r="D109" s="90">
        <v>76</v>
      </c>
      <c r="E109" s="57"/>
      <c r="F109" s="56"/>
      <c r="G109" s="87"/>
      <c r="H109" t="s">
        <v>803</v>
      </c>
      <c r="I109" t="s">
        <v>155</v>
      </c>
      <c r="J109" s="63">
        <v>32.950000000000003</v>
      </c>
      <c r="K109" s="90">
        <v>125</v>
      </c>
      <c r="L109" s="57">
        <f t="shared" si="35"/>
        <v>31.5</v>
      </c>
      <c r="M109" s="56">
        <f t="shared" si="25"/>
        <v>1.4500000000000028</v>
      </c>
      <c r="N109" s="87"/>
      <c r="O109" t="s">
        <v>864</v>
      </c>
      <c r="P109" t="s">
        <v>865</v>
      </c>
      <c r="Q109" s="63">
        <v>13.65</v>
      </c>
      <c r="R109" s="90">
        <v>57</v>
      </c>
      <c r="S109" s="57">
        <f t="shared" si="26"/>
        <v>0</v>
      </c>
      <c r="T109" s="56">
        <f t="shared" si="27"/>
        <v>0</v>
      </c>
      <c r="U109" s="87"/>
      <c r="V109" t="s">
        <v>407</v>
      </c>
      <c r="W109" t="s">
        <v>125</v>
      </c>
      <c r="X109" s="63">
        <v>15</v>
      </c>
      <c r="Y109" s="90">
        <v>57</v>
      </c>
      <c r="Z109" s="57">
        <f t="shared" si="39"/>
        <v>15</v>
      </c>
      <c r="AA109" s="56">
        <f t="shared" si="40"/>
        <v>0</v>
      </c>
      <c r="AB109" s="87"/>
      <c r="AC109" t="s">
        <v>414</v>
      </c>
      <c r="AD109" t="s">
        <v>415</v>
      </c>
      <c r="AE109" s="60">
        <v>15</v>
      </c>
      <c r="AF109" s="57">
        <f t="shared" si="41"/>
        <v>0</v>
      </c>
      <c r="AG109" s="56">
        <f t="shared" si="42"/>
        <v>0</v>
      </c>
      <c r="AH109" s="87"/>
      <c r="AI109" t="s">
        <v>185</v>
      </c>
      <c r="AJ109" t="s">
        <v>186</v>
      </c>
      <c r="AK109" s="60">
        <v>80</v>
      </c>
      <c r="AL109" s="57">
        <f t="shared" si="43"/>
        <v>0</v>
      </c>
      <c r="AM109" s="56">
        <f t="shared" si="44"/>
        <v>0</v>
      </c>
      <c r="AN109" s="87"/>
      <c r="AO109" s="40">
        <v>25465</v>
      </c>
      <c r="AP109" s="37" t="s">
        <v>141</v>
      </c>
      <c r="AQ109" s="38">
        <v>16</v>
      </c>
      <c r="AR109" s="39">
        <f t="shared" si="34"/>
        <v>20</v>
      </c>
      <c r="AS109" s="37">
        <f t="shared" si="36"/>
        <v>1.25</v>
      </c>
      <c r="AT109" s="37"/>
      <c r="AU109">
        <v>25465</v>
      </c>
      <c r="AV109" t="s">
        <v>141</v>
      </c>
      <c r="AW109" s="51">
        <v>18.600000000000001</v>
      </c>
      <c r="AX109" s="39">
        <f t="shared" si="37"/>
        <v>18.239999999999998</v>
      </c>
      <c r="AY109" s="53">
        <f t="shared" si="38"/>
        <v>0.36000000000000298</v>
      </c>
    </row>
    <row r="110" spans="1:51" x14ac:dyDescent="0.25">
      <c r="A110" t="s">
        <v>276</v>
      </c>
      <c r="B110" t="s">
        <v>1905</v>
      </c>
      <c r="C110" s="63">
        <v>43</v>
      </c>
      <c r="D110" s="90">
        <v>145</v>
      </c>
      <c r="E110" s="57"/>
      <c r="F110" s="56"/>
      <c r="G110" s="87"/>
      <c r="K110" s="90"/>
      <c r="L110" s="57"/>
      <c r="M110" s="56"/>
      <c r="N110" s="87"/>
      <c r="O110" t="s">
        <v>233</v>
      </c>
      <c r="P110" t="s">
        <v>234</v>
      </c>
      <c r="Q110" s="63">
        <v>35.700000000000003</v>
      </c>
      <c r="R110" s="90">
        <v>139</v>
      </c>
      <c r="S110" s="57">
        <f t="shared" si="26"/>
        <v>32</v>
      </c>
      <c r="T110" s="56">
        <f t="shared" si="27"/>
        <v>3.7000000000000028</v>
      </c>
      <c r="U110" s="87"/>
      <c r="V110" t="s">
        <v>757</v>
      </c>
      <c r="W110" t="s">
        <v>127</v>
      </c>
      <c r="X110" s="63">
        <v>35</v>
      </c>
      <c r="Y110" s="90">
        <v>130</v>
      </c>
      <c r="Z110" s="57">
        <f t="shared" si="39"/>
        <v>32</v>
      </c>
      <c r="AA110" s="56">
        <f t="shared" si="40"/>
        <v>3</v>
      </c>
      <c r="AB110" s="87"/>
      <c r="AC110">
        <v>25334</v>
      </c>
      <c r="AD110" t="s">
        <v>129</v>
      </c>
      <c r="AE110" s="60">
        <v>18</v>
      </c>
      <c r="AF110" s="57">
        <f t="shared" si="41"/>
        <v>18</v>
      </c>
      <c r="AG110" s="56">
        <f t="shared" si="42"/>
        <v>0</v>
      </c>
      <c r="AH110" s="87"/>
      <c r="AI110" t="s">
        <v>200</v>
      </c>
      <c r="AJ110" t="s">
        <v>201</v>
      </c>
      <c r="AK110" s="60">
        <v>156.80000000000001</v>
      </c>
      <c r="AL110" s="57">
        <f t="shared" si="43"/>
        <v>0</v>
      </c>
      <c r="AM110" s="56">
        <f t="shared" si="44"/>
        <v>0</v>
      </c>
      <c r="AN110" s="87"/>
      <c r="AO110" s="40">
        <v>7051</v>
      </c>
      <c r="AP110" s="37" t="s">
        <v>142</v>
      </c>
      <c r="AQ110" s="38">
        <v>23</v>
      </c>
      <c r="AR110" s="39">
        <f t="shared" si="34"/>
        <v>28.75</v>
      </c>
      <c r="AS110" s="37">
        <f t="shared" si="36"/>
        <v>1.25</v>
      </c>
      <c r="AT110" s="37"/>
      <c r="AU110">
        <v>7051</v>
      </c>
      <c r="AV110" t="s">
        <v>142</v>
      </c>
      <c r="AW110" s="51">
        <v>25.15</v>
      </c>
      <c r="AX110" s="39">
        <f t="shared" si="37"/>
        <v>26.22</v>
      </c>
      <c r="AY110" s="53">
        <f t="shared" si="38"/>
        <v>-1.0700000000000003</v>
      </c>
    </row>
    <row r="111" spans="1:51" x14ac:dyDescent="0.25">
      <c r="A111" t="s">
        <v>1906</v>
      </c>
      <c r="B111" t="s">
        <v>1907</v>
      </c>
      <c r="C111" s="63">
        <v>20.2</v>
      </c>
      <c r="D111" s="90">
        <v>71</v>
      </c>
      <c r="E111" s="57"/>
      <c r="F111" s="56"/>
      <c r="G111" s="87"/>
      <c r="K111" s="90"/>
      <c r="L111" s="57"/>
      <c r="M111" s="56"/>
      <c r="N111" s="87"/>
      <c r="O111" t="s">
        <v>781</v>
      </c>
      <c r="P111" t="s">
        <v>782</v>
      </c>
      <c r="Q111" s="63">
        <v>46.85</v>
      </c>
      <c r="R111" s="90">
        <v>190</v>
      </c>
      <c r="S111" s="57">
        <f t="shared" si="26"/>
        <v>42.5</v>
      </c>
      <c r="T111" s="56">
        <f t="shared" si="27"/>
        <v>4.3500000000000014</v>
      </c>
      <c r="U111" s="87"/>
      <c r="V111" t="s">
        <v>758</v>
      </c>
      <c r="W111" t="s">
        <v>759</v>
      </c>
      <c r="X111" s="63">
        <v>18.25</v>
      </c>
      <c r="Y111" s="90">
        <v>73</v>
      </c>
      <c r="Z111" s="57">
        <f t="shared" si="39"/>
        <v>0</v>
      </c>
      <c r="AA111" s="56">
        <f t="shared" si="40"/>
        <v>0</v>
      </c>
      <c r="AB111" s="87"/>
      <c r="AC111" t="s">
        <v>416</v>
      </c>
      <c r="AD111" t="s">
        <v>417</v>
      </c>
      <c r="AE111" s="60">
        <v>100</v>
      </c>
      <c r="AF111" s="57">
        <f t="shared" si="41"/>
        <v>0</v>
      </c>
      <c r="AG111" s="56">
        <f t="shared" si="42"/>
        <v>0</v>
      </c>
      <c r="AH111" s="87"/>
      <c r="AI111" t="s">
        <v>183</v>
      </c>
      <c r="AJ111" t="s">
        <v>184</v>
      </c>
      <c r="AK111" s="60">
        <v>26.5</v>
      </c>
      <c r="AL111" s="57">
        <f t="shared" si="43"/>
        <v>0</v>
      </c>
      <c r="AM111" s="56">
        <f t="shared" si="44"/>
        <v>0</v>
      </c>
      <c r="AN111" s="87"/>
      <c r="AO111" s="40">
        <v>7050</v>
      </c>
      <c r="AP111" s="37" t="s">
        <v>143</v>
      </c>
      <c r="AQ111" s="38">
        <v>23</v>
      </c>
      <c r="AR111" s="39">
        <f t="shared" si="34"/>
        <v>28.75</v>
      </c>
      <c r="AS111" s="37">
        <f t="shared" si="36"/>
        <v>1.25</v>
      </c>
      <c r="AT111" s="37"/>
      <c r="AU111">
        <v>7050</v>
      </c>
      <c r="AV111" t="s">
        <v>143</v>
      </c>
      <c r="AW111" s="51">
        <v>25.15</v>
      </c>
      <c r="AX111" s="39">
        <f t="shared" si="37"/>
        <v>26.22</v>
      </c>
      <c r="AY111" s="53">
        <f t="shared" si="38"/>
        <v>-1.0700000000000003</v>
      </c>
    </row>
    <row r="112" spans="1:51" x14ac:dyDescent="0.25">
      <c r="A112" t="s">
        <v>1908</v>
      </c>
      <c r="B112" t="s">
        <v>1909</v>
      </c>
      <c r="C112" s="63">
        <v>21.7</v>
      </c>
      <c r="D112" s="90">
        <v>79</v>
      </c>
      <c r="E112" s="57"/>
      <c r="F112" s="56"/>
      <c r="G112" s="87"/>
      <c r="K112" s="90"/>
      <c r="L112" s="57"/>
      <c r="M112" s="56"/>
      <c r="N112" s="87"/>
      <c r="O112" t="s">
        <v>1034</v>
      </c>
      <c r="P112" t="s">
        <v>784</v>
      </c>
      <c r="Q112" s="63">
        <v>32.35</v>
      </c>
      <c r="R112" s="90">
        <v>119</v>
      </c>
      <c r="S112" s="57">
        <f t="shared" si="26"/>
        <v>0</v>
      </c>
      <c r="T112" s="56">
        <f t="shared" si="27"/>
        <v>0</v>
      </c>
      <c r="U112" s="87"/>
      <c r="V112" t="s">
        <v>414</v>
      </c>
      <c r="W112" t="s">
        <v>415</v>
      </c>
      <c r="X112" s="63">
        <v>15</v>
      </c>
      <c r="Y112" s="90">
        <v>57</v>
      </c>
      <c r="Z112" s="57">
        <f t="shared" si="39"/>
        <v>15</v>
      </c>
      <c r="AA112" s="56">
        <f t="shared" si="40"/>
        <v>0</v>
      </c>
      <c r="AB112" s="87"/>
      <c r="AC112" t="s">
        <v>418</v>
      </c>
      <c r="AD112" t="s">
        <v>419</v>
      </c>
      <c r="AE112" s="60">
        <v>31</v>
      </c>
      <c r="AF112" s="57">
        <f t="shared" si="41"/>
        <v>0</v>
      </c>
      <c r="AG112" s="56">
        <f t="shared" si="42"/>
        <v>0</v>
      </c>
      <c r="AH112" s="87"/>
      <c r="AI112" t="s">
        <v>260</v>
      </c>
      <c r="AJ112" t="s">
        <v>206</v>
      </c>
      <c r="AK112" s="60">
        <v>26.5</v>
      </c>
      <c r="AL112" s="57">
        <f t="shared" si="43"/>
        <v>0</v>
      </c>
      <c r="AM112" s="56">
        <f t="shared" si="44"/>
        <v>0</v>
      </c>
      <c r="AN112" s="87"/>
      <c r="AO112" s="40">
        <v>7001</v>
      </c>
      <c r="AP112" s="37" t="s">
        <v>144</v>
      </c>
      <c r="AQ112" s="38">
        <v>23</v>
      </c>
      <c r="AR112" s="39">
        <f t="shared" si="34"/>
        <v>28.75</v>
      </c>
      <c r="AS112" s="37">
        <f t="shared" si="36"/>
        <v>1.25</v>
      </c>
      <c r="AT112" s="37"/>
      <c r="AU112">
        <v>7001</v>
      </c>
      <c r="AV112" t="s">
        <v>144</v>
      </c>
      <c r="AW112" s="51">
        <v>25.15</v>
      </c>
      <c r="AX112" s="39">
        <f t="shared" si="37"/>
        <v>26.22</v>
      </c>
      <c r="AY112" s="53">
        <f t="shared" si="38"/>
        <v>-1.0700000000000003</v>
      </c>
    </row>
    <row r="113" spans="1:51" x14ac:dyDescent="0.25">
      <c r="A113" t="s">
        <v>1910</v>
      </c>
      <c r="B113" t="s">
        <v>1911</v>
      </c>
      <c r="C113" s="63">
        <v>24.05</v>
      </c>
      <c r="D113" s="90">
        <v>89</v>
      </c>
      <c r="E113" s="57"/>
      <c r="F113" s="56"/>
      <c r="G113" s="87"/>
      <c r="K113" s="90"/>
      <c r="L113" s="57"/>
      <c r="M113" s="56"/>
      <c r="N113" s="87"/>
      <c r="O113" t="s">
        <v>785</v>
      </c>
      <c r="P113" t="s">
        <v>137</v>
      </c>
      <c r="Q113" s="63">
        <v>25.5</v>
      </c>
      <c r="R113" s="90">
        <v>90</v>
      </c>
      <c r="S113" s="57">
        <f t="shared" si="26"/>
        <v>25.5</v>
      </c>
      <c r="T113" s="56">
        <f t="shared" si="27"/>
        <v>0</v>
      </c>
      <c r="U113" s="87"/>
      <c r="V113" t="s">
        <v>416</v>
      </c>
      <c r="W113" t="s">
        <v>417</v>
      </c>
      <c r="X113" s="63">
        <v>100</v>
      </c>
      <c r="Y113" s="90">
        <v>375</v>
      </c>
      <c r="Z113" s="57">
        <f t="shared" si="39"/>
        <v>100</v>
      </c>
      <c r="AA113" s="56">
        <f t="shared" si="40"/>
        <v>0</v>
      </c>
      <c r="AB113" s="87"/>
      <c r="AC113">
        <v>7100</v>
      </c>
      <c r="AD113" t="s">
        <v>131</v>
      </c>
      <c r="AE113" s="60">
        <v>32</v>
      </c>
      <c r="AF113" s="57">
        <f t="shared" si="41"/>
        <v>29.5</v>
      </c>
      <c r="AG113" s="56">
        <f t="shared" si="42"/>
        <v>2.5</v>
      </c>
      <c r="AH113" s="87"/>
      <c r="AI113" t="s">
        <v>175</v>
      </c>
      <c r="AJ113" t="s">
        <v>176</v>
      </c>
      <c r="AK113" s="60">
        <v>26.5</v>
      </c>
      <c r="AL113" s="57">
        <f t="shared" si="43"/>
        <v>0</v>
      </c>
      <c r="AM113" s="56">
        <f t="shared" si="44"/>
        <v>0</v>
      </c>
      <c r="AN113" s="87"/>
      <c r="AO113" s="37">
        <v>25586</v>
      </c>
      <c r="AP113" s="37" t="s">
        <v>145</v>
      </c>
      <c r="AQ113" s="38">
        <v>16</v>
      </c>
      <c r="AR113" s="39">
        <f t="shared" si="34"/>
        <v>20</v>
      </c>
      <c r="AS113" s="37">
        <f t="shared" si="36"/>
        <v>1.25</v>
      </c>
      <c r="AT113" s="37"/>
      <c r="AU113">
        <v>25586</v>
      </c>
      <c r="AV113" t="s">
        <v>145</v>
      </c>
      <c r="AW113" s="51">
        <v>18.600000000000001</v>
      </c>
      <c r="AX113" s="39">
        <f t="shared" si="37"/>
        <v>18.239999999999998</v>
      </c>
      <c r="AY113" s="53">
        <f t="shared" si="38"/>
        <v>0.36000000000000298</v>
      </c>
    </row>
    <row r="114" spans="1:51" x14ac:dyDescent="0.25">
      <c r="A114" t="s">
        <v>288</v>
      </c>
      <c r="B114" t="s">
        <v>1912</v>
      </c>
      <c r="C114" s="63">
        <v>12.05</v>
      </c>
      <c r="D114" s="89">
        <v>43</v>
      </c>
      <c r="G114" s="87"/>
      <c r="K114" s="90"/>
      <c r="L114" s="57"/>
      <c r="M114" s="56"/>
      <c r="N114" s="87"/>
      <c r="O114" t="s">
        <v>786</v>
      </c>
      <c r="P114" t="s">
        <v>787</v>
      </c>
      <c r="Q114" s="63">
        <v>14.5</v>
      </c>
      <c r="R114" s="90">
        <v>57</v>
      </c>
      <c r="S114" s="57">
        <f t="shared" si="26"/>
        <v>14.5</v>
      </c>
      <c r="T114" s="56">
        <f t="shared" si="27"/>
        <v>0</v>
      </c>
      <c r="U114" s="87"/>
      <c r="V114" t="s">
        <v>760</v>
      </c>
      <c r="W114" t="s">
        <v>761</v>
      </c>
      <c r="X114" s="63">
        <v>14.25</v>
      </c>
      <c r="Y114" s="90">
        <v>57</v>
      </c>
      <c r="Z114" s="57">
        <f t="shared" si="39"/>
        <v>0</v>
      </c>
      <c r="AA114" s="56">
        <f t="shared" si="40"/>
        <v>0</v>
      </c>
      <c r="AB114" s="87"/>
      <c r="AC114" t="s">
        <v>229</v>
      </c>
      <c r="AD114" t="s">
        <v>230</v>
      </c>
      <c r="AE114" s="60">
        <v>15.5</v>
      </c>
      <c r="AF114" s="57">
        <f t="shared" si="41"/>
        <v>15.5</v>
      </c>
      <c r="AG114" s="56">
        <f t="shared" si="42"/>
        <v>0</v>
      </c>
      <c r="AH114" s="87"/>
      <c r="AI114" t="s">
        <v>209</v>
      </c>
      <c r="AJ114" t="s">
        <v>210</v>
      </c>
      <c r="AK114" s="60">
        <v>29</v>
      </c>
      <c r="AL114" s="57">
        <f t="shared" si="43"/>
        <v>0</v>
      </c>
      <c r="AM114" s="56">
        <f t="shared" si="44"/>
        <v>0</v>
      </c>
      <c r="AN114" s="87"/>
      <c r="AO114" s="40">
        <v>25105</v>
      </c>
      <c r="AP114" s="37" t="s">
        <v>146</v>
      </c>
      <c r="AQ114" s="38">
        <v>26.25</v>
      </c>
      <c r="AR114" s="39">
        <f t="shared" si="34"/>
        <v>32.8125</v>
      </c>
      <c r="AS114" s="37">
        <f t="shared" si="36"/>
        <v>1.25</v>
      </c>
      <c r="AT114" s="37"/>
      <c r="AU114">
        <v>25105</v>
      </c>
      <c r="AV114" t="s">
        <v>146</v>
      </c>
      <c r="AW114" s="51">
        <v>31.41</v>
      </c>
      <c r="AX114" s="39">
        <f t="shared" si="37"/>
        <v>29.924999999999997</v>
      </c>
      <c r="AY114" s="53">
        <f t="shared" si="38"/>
        <v>1.485000000000003</v>
      </c>
    </row>
    <row r="115" spans="1:51" x14ac:dyDescent="0.25">
      <c r="A115" t="s">
        <v>1913</v>
      </c>
      <c r="B115" t="s">
        <v>1914</v>
      </c>
      <c r="C115" s="63">
        <v>37.770000000000003</v>
      </c>
      <c r="D115" s="89">
        <v>125</v>
      </c>
      <c r="G115" s="87"/>
      <c r="K115" s="90"/>
      <c r="L115" s="57"/>
      <c r="M115" s="56"/>
      <c r="N115" s="87"/>
      <c r="O115" t="s">
        <v>788</v>
      </c>
      <c r="P115" t="s">
        <v>139</v>
      </c>
      <c r="Q115" s="63">
        <v>26</v>
      </c>
      <c r="R115" s="90">
        <v>95</v>
      </c>
      <c r="S115" s="57">
        <f t="shared" si="26"/>
        <v>26</v>
      </c>
      <c r="T115" s="56">
        <f t="shared" si="27"/>
        <v>0</v>
      </c>
      <c r="U115" s="87"/>
      <c r="V115" t="s">
        <v>762</v>
      </c>
      <c r="W115" t="s">
        <v>763</v>
      </c>
      <c r="X115" s="63">
        <v>43.5</v>
      </c>
      <c r="Y115" s="90">
        <v>170</v>
      </c>
      <c r="Z115" s="57">
        <f t="shared" si="39"/>
        <v>0</v>
      </c>
      <c r="AA115" s="56">
        <f t="shared" si="40"/>
        <v>0</v>
      </c>
      <c r="AB115" s="87"/>
      <c r="AC115" t="s">
        <v>420</v>
      </c>
      <c r="AD115" t="s">
        <v>421</v>
      </c>
      <c r="AE115" s="60">
        <v>22.5</v>
      </c>
      <c r="AF115" s="57">
        <f t="shared" si="41"/>
        <v>0</v>
      </c>
      <c r="AG115" s="56">
        <f t="shared" si="42"/>
        <v>0</v>
      </c>
      <c r="AH115" s="87"/>
      <c r="AI115" t="s">
        <v>196</v>
      </c>
      <c r="AJ115" t="s">
        <v>197</v>
      </c>
      <c r="AK115" s="60">
        <v>29</v>
      </c>
      <c r="AL115" s="57">
        <f t="shared" si="43"/>
        <v>0</v>
      </c>
      <c r="AM115" s="56">
        <f t="shared" si="44"/>
        <v>0</v>
      </c>
      <c r="AN115" s="87"/>
      <c r="AO115" s="37">
        <v>7057</v>
      </c>
      <c r="AP115" s="37" t="s">
        <v>147</v>
      </c>
      <c r="AQ115" s="38">
        <v>24</v>
      </c>
      <c r="AR115" s="39">
        <f t="shared" si="34"/>
        <v>30</v>
      </c>
      <c r="AS115" s="37">
        <f t="shared" si="36"/>
        <v>1.25</v>
      </c>
      <c r="AT115" s="37"/>
      <c r="AU115">
        <v>7057</v>
      </c>
      <c r="AV115" t="s">
        <v>147</v>
      </c>
      <c r="AW115" s="51">
        <v>26.4</v>
      </c>
      <c r="AX115" s="39">
        <f t="shared" si="37"/>
        <v>27.36</v>
      </c>
      <c r="AY115" s="53">
        <f t="shared" si="38"/>
        <v>-0.96000000000000085</v>
      </c>
    </row>
    <row r="116" spans="1:51" x14ac:dyDescent="0.25">
      <c r="A116" t="s">
        <v>305</v>
      </c>
      <c r="B116" t="s">
        <v>313</v>
      </c>
      <c r="C116" s="63">
        <v>37.9</v>
      </c>
      <c r="D116" s="89">
        <v>125</v>
      </c>
      <c r="G116" s="87"/>
      <c r="K116" s="90"/>
      <c r="L116" s="57"/>
      <c r="M116" s="56"/>
      <c r="N116" s="87"/>
      <c r="O116" t="s">
        <v>522</v>
      </c>
      <c r="P116" t="s">
        <v>144</v>
      </c>
      <c r="Q116" s="63">
        <v>32.200000000000003</v>
      </c>
      <c r="R116" s="90">
        <v>119</v>
      </c>
      <c r="S116" s="57">
        <f t="shared" si="26"/>
        <v>28.5</v>
      </c>
      <c r="T116" s="56">
        <f t="shared" si="27"/>
        <v>3.7000000000000028</v>
      </c>
      <c r="U116" s="87"/>
      <c r="V116" t="s">
        <v>764</v>
      </c>
      <c r="W116" t="s">
        <v>131</v>
      </c>
      <c r="X116" s="63">
        <v>33.25</v>
      </c>
      <c r="Y116" s="90">
        <v>125</v>
      </c>
      <c r="Z116" s="57">
        <f t="shared" si="39"/>
        <v>32</v>
      </c>
      <c r="AA116" s="56">
        <f t="shared" si="40"/>
        <v>1.25</v>
      </c>
      <c r="AB116" s="87"/>
      <c r="AC116">
        <v>25439</v>
      </c>
      <c r="AD116" t="s">
        <v>133</v>
      </c>
      <c r="AE116" s="60">
        <v>15</v>
      </c>
      <c r="AF116" s="57">
        <f t="shared" si="41"/>
        <v>15</v>
      </c>
      <c r="AG116" s="56">
        <f t="shared" si="42"/>
        <v>0</v>
      </c>
      <c r="AH116" s="87"/>
      <c r="AI116" t="s">
        <v>225</v>
      </c>
      <c r="AJ116" t="s">
        <v>226</v>
      </c>
      <c r="AK116" s="60">
        <v>29</v>
      </c>
      <c r="AL116" s="57">
        <f t="shared" si="43"/>
        <v>0</v>
      </c>
      <c r="AM116" s="56">
        <f t="shared" si="44"/>
        <v>0</v>
      </c>
      <c r="AN116" s="87"/>
      <c r="AO116" s="37">
        <v>25119</v>
      </c>
      <c r="AP116" s="37" t="s">
        <v>148</v>
      </c>
      <c r="AQ116" s="38">
        <v>46.5</v>
      </c>
      <c r="AR116" s="39">
        <f t="shared" si="34"/>
        <v>58.125</v>
      </c>
      <c r="AS116" s="37">
        <f t="shared" si="36"/>
        <v>1.25</v>
      </c>
      <c r="AT116" s="37"/>
      <c r="AU116">
        <v>25119</v>
      </c>
      <c r="AV116" t="s">
        <v>148</v>
      </c>
      <c r="AW116" s="51">
        <v>56.73</v>
      </c>
      <c r="AX116" s="39">
        <f t="shared" si="37"/>
        <v>53.01</v>
      </c>
      <c r="AY116" s="53">
        <f t="shared" si="38"/>
        <v>3.7199999999999989</v>
      </c>
    </row>
    <row r="117" spans="1:51" x14ac:dyDescent="0.25">
      <c r="A117" t="s">
        <v>293</v>
      </c>
      <c r="B117" t="s">
        <v>1915</v>
      </c>
      <c r="C117" s="63">
        <v>35.9</v>
      </c>
      <c r="D117" s="89">
        <v>120</v>
      </c>
      <c r="G117" s="87"/>
      <c r="K117" s="90"/>
      <c r="L117" s="57"/>
      <c r="M117" s="56"/>
      <c r="N117" s="87"/>
      <c r="O117" t="s">
        <v>791</v>
      </c>
      <c r="P117" t="s">
        <v>146</v>
      </c>
      <c r="Q117" s="63">
        <v>31.5</v>
      </c>
      <c r="R117" s="90">
        <v>110</v>
      </c>
      <c r="S117" s="57">
        <f t="shared" si="26"/>
        <v>31.5</v>
      </c>
      <c r="T117" s="56">
        <f t="shared" si="27"/>
        <v>0</v>
      </c>
      <c r="U117" s="87"/>
      <c r="V117" t="s">
        <v>229</v>
      </c>
      <c r="W117" t="s">
        <v>230</v>
      </c>
      <c r="X117" s="63">
        <v>16</v>
      </c>
      <c r="Y117" s="90">
        <v>59</v>
      </c>
      <c r="Z117" s="57">
        <f t="shared" si="39"/>
        <v>15.5</v>
      </c>
      <c r="AA117" s="56">
        <f t="shared" si="40"/>
        <v>0.5</v>
      </c>
      <c r="AB117" s="87"/>
      <c r="AC117">
        <v>3828</v>
      </c>
      <c r="AD117" t="s">
        <v>422</v>
      </c>
      <c r="AE117" s="60">
        <v>18.5</v>
      </c>
      <c r="AF117" s="57">
        <f t="shared" si="41"/>
        <v>0</v>
      </c>
      <c r="AG117" s="56">
        <f t="shared" si="42"/>
        <v>0</v>
      </c>
      <c r="AH117" s="87"/>
      <c r="AI117" t="s">
        <v>237</v>
      </c>
      <c r="AJ117" t="s">
        <v>238</v>
      </c>
      <c r="AK117" s="60">
        <v>32.25</v>
      </c>
      <c r="AL117" s="57">
        <f t="shared" si="43"/>
        <v>0</v>
      </c>
      <c r="AM117" s="56">
        <f t="shared" si="44"/>
        <v>0</v>
      </c>
      <c r="AN117" s="87"/>
      <c r="AO117" s="37">
        <v>25331</v>
      </c>
      <c r="AP117" s="37" t="s">
        <v>149</v>
      </c>
      <c r="AQ117" s="38">
        <v>17</v>
      </c>
      <c r="AR117" s="39">
        <f t="shared" si="34"/>
        <v>21.25</v>
      </c>
      <c r="AS117" s="37">
        <f t="shared" si="36"/>
        <v>1.25</v>
      </c>
      <c r="AT117" s="37"/>
      <c r="AU117">
        <v>25331</v>
      </c>
      <c r="AV117" t="s">
        <v>149</v>
      </c>
      <c r="AW117" s="51">
        <v>19.850000000000001</v>
      </c>
      <c r="AX117" s="39">
        <f t="shared" si="37"/>
        <v>19.38</v>
      </c>
      <c r="AY117" s="53">
        <f t="shared" si="38"/>
        <v>0.47000000000000242</v>
      </c>
    </row>
    <row r="118" spans="1:51" x14ac:dyDescent="0.25">
      <c r="A118" t="s">
        <v>286</v>
      </c>
      <c r="B118" t="s">
        <v>1916</v>
      </c>
      <c r="C118" s="63">
        <v>45.8</v>
      </c>
      <c r="D118" s="89">
        <v>150</v>
      </c>
      <c r="G118" s="87"/>
      <c r="K118" s="90"/>
      <c r="L118" s="57"/>
      <c r="M118" s="56"/>
      <c r="N118" s="87"/>
      <c r="O118" t="s">
        <v>792</v>
      </c>
      <c r="P118" t="s">
        <v>148</v>
      </c>
      <c r="Q118" s="63">
        <v>52</v>
      </c>
      <c r="R118" s="90">
        <v>175</v>
      </c>
      <c r="S118" s="57">
        <f t="shared" si="26"/>
        <v>52</v>
      </c>
      <c r="T118" s="56">
        <f t="shared" si="27"/>
        <v>0</v>
      </c>
      <c r="U118" s="87"/>
      <c r="V118" t="s">
        <v>765</v>
      </c>
      <c r="W118" t="s">
        <v>766</v>
      </c>
      <c r="X118" s="63">
        <v>16.75</v>
      </c>
      <c r="Y118" s="90">
        <v>63</v>
      </c>
      <c r="Z118" s="57">
        <f t="shared" si="39"/>
        <v>0</v>
      </c>
      <c r="AA118" s="56">
        <f t="shared" si="40"/>
        <v>0</v>
      </c>
      <c r="AB118" s="87"/>
      <c r="AC118">
        <v>25458</v>
      </c>
      <c r="AD118" t="s">
        <v>136</v>
      </c>
      <c r="AE118" s="60">
        <v>15</v>
      </c>
      <c r="AF118" s="57">
        <f t="shared" si="41"/>
        <v>14</v>
      </c>
      <c r="AG118" s="56">
        <f t="shared" si="42"/>
        <v>1</v>
      </c>
      <c r="AH118" s="87"/>
      <c r="AI118" t="s">
        <v>231</v>
      </c>
      <c r="AJ118" t="s">
        <v>232</v>
      </c>
      <c r="AK118" s="60">
        <v>29.5</v>
      </c>
      <c r="AL118" s="57">
        <f t="shared" si="43"/>
        <v>0</v>
      </c>
      <c r="AM118" s="56">
        <f t="shared" si="44"/>
        <v>0</v>
      </c>
      <c r="AN118" s="87"/>
      <c r="AO118" s="40">
        <v>37168</v>
      </c>
      <c r="AP118" s="37" t="s">
        <v>150</v>
      </c>
      <c r="AQ118" s="38">
        <v>31.5</v>
      </c>
      <c r="AR118" s="39">
        <f t="shared" si="34"/>
        <v>39.375</v>
      </c>
      <c r="AS118" s="37">
        <f t="shared" si="36"/>
        <v>1.25</v>
      </c>
      <c r="AT118" s="37"/>
      <c r="AU118">
        <v>37168</v>
      </c>
      <c r="AV118" t="s">
        <v>150</v>
      </c>
      <c r="AW118" s="51">
        <v>35.78</v>
      </c>
      <c r="AX118" s="39">
        <f t="shared" si="37"/>
        <v>35.909999999999997</v>
      </c>
      <c r="AY118" s="53">
        <f t="shared" si="38"/>
        <v>-0.12999999999999545</v>
      </c>
    </row>
    <row r="119" spans="1:51" x14ac:dyDescent="0.25">
      <c r="A119" t="s">
        <v>1917</v>
      </c>
      <c r="B119" t="s">
        <v>1918</v>
      </c>
      <c r="C119" s="63">
        <v>46</v>
      </c>
      <c r="D119" s="89">
        <v>155</v>
      </c>
      <c r="G119" s="87"/>
      <c r="K119" s="90"/>
      <c r="L119" s="57"/>
      <c r="M119" s="56"/>
      <c r="N119" s="87"/>
      <c r="O119" t="s">
        <v>793</v>
      </c>
      <c r="P119" t="s">
        <v>794</v>
      </c>
      <c r="Q119" s="63">
        <v>48.65</v>
      </c>
      <c r="R119" s="90">
        <v>195</v>
      </c>
      <c r="S119" s="57">
        <f t="shared" si="26"/>
        <v>42.5</v>
      </c>
      <c r="T119" s="56">
        <f t="shared" si="27"/>
        <v>6.1499999999999986</v>
      </c>
      <c r="U119" s="87"/>
      <c r="V119" t="s">
        <v>420</v>
      </c>
      <c r="W119" t="s">
        <v>421</v>
      </c>
      <c r="X119" s="63">
        <v>22</v>
      </c>
      <c r="Y119" s="90">
        <v>83</v>
      </c>
      <c r="Z119" s="57">
        <f t="shared" si="39"/>
        <v>22.5</v>
      </c>
      <c r="AA119" s="56">
        <f t="shared" si="40"/>
        <v>-0.5</v>
      </c>
      <c r="AB119" s="87"/>
      <c r="AC119" t="s">
        <v>233</v>
      </c>
      <c r="AD119" t="s">
        <v>234</v>
      </c>
      <c r="AE119" s="60">
        <v>31</v>
      </c>
      <c r="AF119" s="57">
        <f t="shared" si="41"/>
        <v>29.5</v>
      </c>
      <c r="AG119" s="56">
        <f t="shared" si="42"/>
        <v>1.5</v>
      </c>
      <c r="AH119" s="87"/>
      <c r="AI119" t="s">
        <v>233</v>
      </c>
      <c r="AJ119" t="s">
        <v>234</v>
      </c>
      <c r="AK119" s="60">
        <v>29.5</v>
      </c>
      <c r="AL119" s="57">
        <f t="shared" si="43"/>
        <v>0</v>
      </c>
      <c r="AM119" s="56">
        <f t="shared" si="44"/>
        <v>0</v>
      </c>
      <c r="AN119" s="87"/>
      <c r="AO119" s="40">
        <v>25136</v>
      </c>
      <c r="AP119" s="37" t="s">
        <v>151</v>
      </c>
      <c r="AQ119" s="38">
        <v>36.5</v>
      </c>
      <c r="AR119" s="39">
        <f t="shared" si="34"/>
        <v>45.625</v>
      </c>
      <c r="AS119" s="37">
        <f t="shared" si="36"/>
        <v>1.25</v>
      </c>
      <c r="AT119" s="37"/>
      <c r="AU119">
        <v>25136</v>
      </c>
      <c r="AV119" t="s">
        <v>151</v>
      </c>
      <c r="AW119" s="51">
        <v>44.23</v>
      </c>
      <c r="AX119" s="39">
        <f t="shared" si="37"/>
        <v>41.61</v>
      </c>
      <c r="AY119" s="53">
        <f t="shared" si="38"/>
        <v>2.6199999999999974</v>
      </c>
    </row>
    <row r="120" spans="1:51" x14ac:dyDescent="0.25">
      <c r="A120" s="131" t="s">
        <v>1524</v>
      </c>
      <c r="B120" s="131" t="s">
        <v>1525</v>
      </c>
      <c r="C120" s="132">
        <v>55.35</v>
      </c>
      <c r="D120" s="90">
        <v>185</v>
      </c>
      <c r="E120" s="57">
        <f>SUMIF(H:H,A120,J:J)</f>
        <v>0</v>
      </c>
      <c r="F120" s="56">
        <f>IF(E120=0,0,C120-E120)</f>
        <v>0</v>
      </c>
      <c r="G120" s="87"/>
      <c r="K120" s="90"/>
      <c r="L120" s="57"/>
      <c r="M120" s="56"/>
      <c r="N120" s="87"/>
      <c r="O120" t="s">
        <v>795</v>
      </c>
      <c r="P120" t="s">
        <v>796</v>
      </c>
      <c r="Q120" s="63">
        <v>41.75</v>
      </c>
      <c r="R120" s="90">
        <v>149</v>
      </c>
      <c r="S120" s="57">
        <f t="shared" si="26"/>
        <v>34.25</v>
      </c>
      <c r="T120" s="56">
        <f t="shared" si="27"/>
        <v>7.5</v>
      </c>
      <c r="U120" s="87"/>
      <c r="V120" t="s">
        <v>767</v>
      </c>
      <c r="W120" t="s">
        <v>768</v>
      </c>
      <c r="X120" s="63">
        <v>14.5</v>
      </c>
      <c r="Y120" s="90">
        <v>57</v>
      </c>
      <c r="Z120" s="57">
        <f t="shared" si="39"/>
        <v>0</v>
      </c>
      <c r="AA120" s="56">
        <f t="shared" si="40"/>
        <v>0</v>
      </c>
      <c r="AB120" s="87"/>
      <c r="AC120">
        <v>25101</v>
      </c>
      <c r="AD120" t="s">
        <v>137</v>
      </c>
      <c r="AE120" s="60">
        <v>25.5</v>
      </c>
      <c r="AF120" s="57">
        <f t="shared" si="41"/>
        <v>25.5</v>
      </c>
      <c r="AG120" s="56">
        <f t="shared" si="42"/>
        <v>0</v>
      </c>
      <c r="AH120" s="87"/>
      <c r="AI120" t="s">
        <v>181</v>
      </c>
      <c r="AJ120" t="s">
        <v>182</v>
      </c>
      <c r="AK120" s="60">
        <v>29.5</v>
      </c>
      <c r="AL120" s="57">
        <f t="shared" si="43"/>
        <v>0</v>
      </c>
      <c r="AM120" s="56">
        <f t="shared" si="44"/>
        <v>0</v>
      </c>
      <c r="AN120" s="87"/>
      <c r="AO120" s="37">
        <v>25444</v>
      </c>
      <c r="AP120" s="37" t="s">
        <v>152</v>
      </c>
      <c r="AQ120" s="38">
        <v>13.5</v>
      </c>
      <c r="AR120" s="39">
        <f t="shared" si="34"/>
        <v>16.875</v>
      </c>
      <c r="AS120" s="37">
        <f t="shared" si="36"/>
        <v>1.25</v>
      </c>
      <c r="AT120" s="37"/>
      <c r="AU120">
        <v>25444</v>
      </c>
      <c r="AV120" t="s">
        <v>152</v>
      </c>
      <c r="AW120" s="51">
        <v>15.48</v>
      </c>
      <c r="AX120" s="39">
        <f t="shared" si="37"/>
        <v>15.389999999999999</v>
      </c>
      <c r="AY120" s="53">
        <f t="shared" si="38"/>
        <v>9.0000000000001634E-2</v>
      </c>
    </row>
    <row r="121" spans="1:51" x14ac:dyDescent="0.25">
      <c r="A121" t="s">
        <v>1919</v>
      </c>
      <c r="B121" t="s">
        <v>1920</v>
      </c>
      <c r="C121" s="63">
        <v>44.45</v>
      </c>
      <c r="D121" s="89">
        <v>150</v>
      </c>
      <c r="G121" s="87"/>
      <c r="K121" s="90"/>
      <c r="L121" s="57"/>
      <c r="M121" s="56"/>
      <c r="N121" s="87"/>
      <c r="O121" t="s">
        <v>239</v>
      </c>
      <c r="P121" t="s">
        <v>240</v>
      </c>
      <c r="Q121" s="63">
        <v>45.65</v>
      </c>
      <c r="R121" s="90">
        <v>185</v>
      </c>
      <c r="S121" s="57">
        <f t="shared" si="26"/>
        <v>41.3</v>
      </c>
      <c r="T121" s="56">
        <f t="shared" si="27"/>
        <v>4.3500000000000014</v>
      </c>
      <c r="U121" s="87"/>
      <c r="V121" t="s">
        <v>769</v>
      </c>
      <c r="W121" t="s">
        <v>770</v>
      </c>
      <c r="X121" s="63">
        <v>32.75</v>
      </c>
      <c r="Y121" s="90">
        <v>130</v>
      </c>
      <c r="Z121" s="57">
        <f t="shared" si="39"/>
        <v>0</v>
      </c>
      <c r="AA121" s="56">
        <f t="shared" si="40"/>
        <v>0</v>
      </c>
      <c r="AB121" s="87"/>
      <c r="AC121" t="s">
        <v>423</v>
      </c>
      <c r="AD121" t="s">
        <v>424</v>
      </c>
      <c r="AE121" s="60">
        <v>18</v>
      </c>
      <c r="AF121" s="57">
        <f t="shared" si="41"/>
        <v>0</v>
      </c>
      <c r="AG121" s="56">
        <f t="shared" si="42"/>
        <v>0</v>
      </c>
      <c r="AH121" s="87"/>
      <c r="AK121" s="62"/>
      <c r="AL121" s="38"/>
      <c r="AM121" s="38"/>
      <c r="AN121" s="87"/>
      <c r="AO121" s="37">
        <v>25503</v>
      </c>
      <c r="AP121" s="37" t="s">
        <v>153</v>
      </c>
      <c r="AQ121" s="38">
        <v>9.75</v>
      </c>
      <c r="AR121" s="39">
        <f t="shared" si="34"/>
        <v>12.1875</v>
      </c>
      <c r="AS121" s="37">
        <f t="shared" si="36"/>
        <v>1.25</v>
      </c>
      <c r="AT121" s="37"/>
      <c r="AU121">
        <v>25503</v>
      </c>
      <c r="AV121" t="s">
        <v>153</v>
      </c>
      <c r="AW121" s="51">
        <v>10.79</v>
      </c>
      <c r="AX121" s="39">
        <f t="shared" si="37"/>
        <v>11.114999999999998</v>
      </c>
      <c r="AY121" s="53">
        <f t="shared" si="38"/>
        <v>-0.32499999999999929</v>
      </c>
    </row>
    <row r="122" spans="1:51" x14ac:dyDescent="0.25">
      <c r="A122" s="131" t="s">
        <v>1528</v>
      </c>
      <c r="B122" s="131" t="s">
        <v>1529</v>
      </c>
      <c r="C122" s="132">
        <v>49.75</v>
      </c>
      <c r="D122" s="90">
        <v>165</v>
      </c>
      <c r="E122" s="57">
        <f>SUMIF(H:H,A122,J:J)</f>
        <v>0</v>
      </c>
      <c r="F122" s="56">
        <f>IF(E122=0,0,C122-E122)</f>
        <v>0</v>
      </c>
      <c r="G122" s="87"/>
      <c r="K122" s="90"/>
      <c r="L122" s="57"/>
      <c r="M122" s="56"/>
      <c r="N122" s="87"/>
      <c r="O122" t="s">
        <v>801</v>
      </c>
      <c r="P122" t="s">
        <v>802</v>
      </c>
      <c r="Q122" s="63">
        <v>101.75</v>
      </c>
      <c r="R122" s="90">
        <v>399</v>
      </c>
      <c r="S122" s="57">
        <f t="shared" si="26"/>
        <v>94.5</v>
      </c>
      <c r="T122" s="56">
        <f t="shared" si="27"/>
        <v>7.25</v>
      </c>
      <c r="U122" s="87"/>
      <c r="V122" t="s">
        <v>771</v>
      </c>
      <c r="W122" t="s">
        <v>772</v>
      </c>
      <c r="X122" s="63">
        <v>43.5</v>
      </c>
      <c r="Y122" s="90">
        <v>170</v>
      </c>
      <c r="Z122" s="57">
        <f t="shared" si="39"/>
        <v>0</v>
      </c>
      <c r="AA122" s="56">
        <f t="shared" si="40"/>
        <v>0</v>
      </c>
      <c r="AB122" s="87"/>
      <c r="AC122" t="s">
        <v>425</v>
      </c>
      <c r="AD122" t="s">
        <v>426</v>
      </c>
      <c r="AE122" s="60">
        <v>31</v>
      </c>
      <c r="AF122" s="57">
        <f t="shared" si="41"/>
        <v>0</v>
      </c>
      <c r="AG122" s="56">
        <f t="shared" si="42"/>
        <v>0</v>
      </c>
      <c r="AH122" s="87"/>
      <c r="AK122" s="62"/>
      <c r="AL122" s="38"/>
      <c r="AM122" s="38"/>
      <c r="AN122" s="87"/>
      <c r="AO122" s="37">
        <v>25449</v>
      </c>
      <c r="AP122" s="37" t="s">
        <v>154</v>
      </c>
      <c r="AQ122" s="38">
        <v>13.5</v>
      </c>
      <c r="AR122" s="39">
        <f t="shared" si="34"/>
        <v>16.875</v>
      </c>
      <c r="AS122" s="37">
        <f t="shared" si="36"/>
        <v>1.25</v>
      </c>
      <c r="AT122" s="37"/>
      <c r="AU122">
        <v>25449</v>
      </c>
      <c r="AV122" t="s">
        <v>154</v>
      </c>
      <c r="AW122" s="51">
        <v>15.48</v>
      </c>
      <c r="AX122" s="39">
        <f t="shared" si="37"/>
        <v>15.389999999999999</v>
      </c>
      <c r="AY122" s="53">
        <f t="shared" si="38"/>
        <v>9.0000000000001634E-2</v>
      </c>
    </row>
    <row r="123" spans="1:51" x14ac:dyDescent="0.25">
      <c r="A123" t="s">
        <v>297</v>
      </c>
      <c r="B123" t="s">
        <v>309</v>
      </c>
      <c r="C123" s="63">
        <v>36.5</v>
      </c>
      <c r="D123" s="89">
        <v>120</v>
      </c>
      <c r="G123" s="87"/>
      <c r="K123" s="90"/>
      <c r="L123" s="57"/>
      <c r="M123" s="56"/>
      <c r="N123" s="87"/>
      <c r="O123" t="s">
        <v>429</v>
      </c>
      <c r="P123" t="s">
        <v>430</v>
      </c>
      <c r="Q123" s="63">
        <v>15</v>
      </c>
      <c r="R123" s="90">
        <v>57</v>
      </c>
      <c r="S123" s="57">
        <f t="shared" si="26"/>
        <v>15</v>
      </c>
      <c r="T123" s="56">
        <f t="shared" si="27"/>
        <v>0</v>
      </c>
      <c r="U123" s="87"/>
      <c r="V123" t="s">
        <v>773</v>
      </c>
      <c r="W123" t="s">
        <v>422</v>
      </c>
      <c r="X123" s="63">
        <v>18.5</v>
      </c>
      <c r="Y123" s="90">
        <v>69</v>
      </c>
      <c r="Z123" s="57">
        <f t="shared" si="39"/>
        <v>18.5</v>
      </c>
      <c r="AA123" s="56">
        <f t="shared" si="40"/>
        <v>0</v>
      </c>
      <c r="AB123" s="87"/>
      <c r="AC123">
        <v>25578</v>
      </c>
      <c r="AD123" t="s">
        <v>138</v>
      </c>
      <c r="AE123" s="60">
        <v>13.75</v>
      </c>
      <c r="AF123" s="57">
        <f t="shared" si="41"/>
        <v>13.75</v>
      </c>
      <c r="AG123" s="56">
        <f t="shared" si="42"/>
        <v>0</v>
      </c>
      <c r="AH123" s="87"/>
      <c r="AK123" s="62"/>
      <c r="AL123" s="38"/>
      <c r="AM123" s="38"/>
      <c r="AN123" s="87"/>
      <c r="AO123" s="40">
        <v>7016</v>
      </c>
      <c r="AP123" s="37" t="s">
        <v>155</v>
      </c>
      <c r="AQ123" s="38">
        <v>23</v>
      </c>
      <c r="AR123" s="39">
        <f t="shared" si="34"/>
        <v>28.75</v>
      </c>
      <c r="AS123" s="37">
        <f t="shared" si="36"/>
        <v>1.25</v>
      </c>
      <c r="AT123" s="37"/>
      <c r="AU123">
        <v>7016</v>
      </c>
      <c r="AV123" t="s">
        <v>155</v>
      </c>
      <c r="AW123" s="51">
        <v>25.15</v>
      </c>
      <c r="AX123" s="39">
        <f t="shared" si="37"/>
        <v>26.22</v>
      </c>
      <c r="AY123" s="53">
        <f t="shared" si="38"/>
        <v>-1.0700000000000003</v>
      </c>
    </row>
    <row r="124" spans="1:51" x14ac:dyDescent="0.25">
      <c r="A124" t="s">
        <v>1921</v>
      </c>
      <c r="B124" t="s">
        <v>1922</v>
      </c>
      <c r="C124" s="63">
        <v>41.1</v>
      </c>
      <c r="D124" s="89">
        <v>135</v>
      </c>
      <c r="G124" s="87"/>
      <c r="K124" s="90"/>
      <c r="L124" s="57"/>
      <c r="M124" s="56"/>
      <c r="N124" s="87"/>
      <c r="O124" t="s">
        <v>803</v>
      </c>
      <c r="P124" t="s">
        <v>155</v>
      </c>
      <c r="Q124" s="63">
        <v>31.5</v>
      </c>
      <c r="R124" s="90">
        <v>119</v>
      </c>
      <c r="S124" s="57">
        <f t="shared" si="26"/>
        <v>28.75</v>
      </c>
      <c r="T124" s="56">
        <f t="shared" si="27"/>
        <v>2.75</v>
      </c>
      <c r="U124" s="87"/>
      <c r="V124" t="s">
        <v>774</v>
      </c>
      <c r="W124" t="s">
        <v>775</v>
      </c>
      <c r="X124" s="63">
        <v>14.75</v>
      </c>
      <c r="Y124" s="90">
        <v>57</v>
      </c>
      <c r="Z124" s="57">
        <f t="shared" si="39"/>
        <v>0</v>
      </c>
      <c r="AA124" s="56">
        <f t="shared" si="40"/>
        <v>0</v>
      </c>
      <c r="AB124" s="87"/>
      <c r="AC124">
        <v>25102</v>
      </c>
      <c r="AD124" t="s">
        <v>139</v>
      </c>
      <c r="AE124" s="60">
        <v>25.75</v>
      </c>
      <c r="AF124" s="57">
        <f t="shared" si="41"/>
        <v>27.25</v>
      </c>
      <c r="AG124" s="56">
        <f t="shared" si="42"/>
        <v>-1.5</v>
      </c>
      <c r="AH124" s="87"/>
      <c r="AK124" s="62"/>
      <c r="AL124" s="38"/>
      <c r="AM124" s="38"/>
      <c r="AN124" s="87"/>
      <c r="AO124" s="37"/>
      <c r="AP124" s="37"/>
      <c r="AQ124" s="38"/>
      <c r="AR124" s="39"/>
      <c r="AS124" s="37"/>
      <c r="AT124" s="37"/>
    </row>
    <row r="125" spans="1:51" x14ac:dyDescent="0.25">
      <c r="A125" t="s">
        <v>1478</v>
      </c>
      <c r="B125" t="s">
        <v>1484</v>
      </c>
      <c r="C125" s="63">
        <v>58.5</v>
      </c>
      <c r="D125" s="89">
        <v>190</v>
      </c>
      <c r="G125" s="87"/>
      <c r="K125" s="90"/>
      <c r="L125" s="57"/>
      <c r="M125" s="56"/>
      <c r="N125" s="87"/>
      <c r="O125" t="s">
        <v>866</v>
      </c>
      <c r="P125" t="s">
        <v>867</v>
      </c>
      <c r="Q125" s="63">
        <v>29.95</v>
      </c>
      <c r="R125" s="90">
        <v>119</v>
      </c>
      <c r="S125" s="57">
        <f t="shared" si="26"/>
        <v>0</v>
      </c>
      <c r="T125" s="56">
        <f t="shared" si="27"/>
        <v>0</v>
      </c>
      <c r="U125" s="87"/>
      <c r="V125" t="s">
        <v>776</v>
      </c>
      <c r="W125" t="s">
        <v>136</v>
      </c>
      <c r="X125" s="63">
        <v>15</v>
      </c>
      <c r="Y125" s="90">
        <v>57</v>
      </c>
      <c r="Z125" s="57">
        <f t="shared" si="39"/>
        <v>15</v>
      </c>
      <c r="AA125" s="56">
        <f t="shared" si="40"/>
        <v>0</v>
      </c>
      <c r="AB125" s="87"/>
      <c r="AC125">
        <v>7001</v>
      </c>
      <c r="AD125" t="s">
        <v>144</v>
      </c>
      <c r="AE125" s="60">
        <v>26.75</v>
      </c>
      <c r="AF125" s="57">
        <f t="shared" si="41"/>
        <v>26.75</v>
      </c>
      <c r="AG125" s="56">
        <f t="shared" si="42"/>
        <v>0</v>
      </c>
      <c r="AH125" s="87"/>
      <c r="AK125" s="62"/>
      <c r="AL125" s="38"/>
      <c r="AM125" s="38"/>
      <c r="AN125" s="87"/>
      <c r="AO125" s="37"/>
      <c r="AP125" s="37"/>
      <c r="AQ125" s="38"/>
      <c r="AR125" s="39"/>
      <c r="AS125" s="37"/>
      <c r="AT125" s="37"/>
    </row>
    <row r="126" spans="1:51" x14ac:dyDescent="0.25">
      <c r="A126" t="s">
        <v>1923</v>
      </c>
      <c r="B126" t="s">
        <v>1924</v>
      </c>
      <c r="C126" s="63">
        <v>35</v>
      </c>
      <c r="D126" s="89">
        <v>120</v>
      </c>
      <c r="G126" s="87"/>
      <c r="K126" s="90"/>
      <c r="L126" s="57"/>
      <c r="M126" s="56"/>
      <c r="N126" s="87"/>
      <c r="O126" t="s">
        <v>804</v>
      </c>
      <c r="P126" t="s">
        <v>805</v>
      </c>
      <c r="Q126" s="63">
        <v>73.099999999999994</v>
      </c>
      <c r="R126" s="90">
        <v>275</v>
      </c>
      <c r="S126" s="57">
        <f t="shared" si="26"/>
        <v>62.5</v>
      </c>
      <c r="T126" s="56">
        <f t="shared" si="27"/>
        <v>10.599999999999994</v>
      </c>
      <c r="U126" s="87"/>
      <c r="V126" t="s">
        <v>233</v>
      </c>
      <c r="W126" t="s">
        <v>234</v>
      </c>
      <c r="X126" s="63">
        <v>32</v>
      </c>
      <c r="Y126" s="90">
        <v>122</v>
      </c>
      <c r="Z126" s="57">
        <f t="shared" si="39"/>
        <v>31</v>
      </c>
      <c r="AA126" s="56">
        <f t="shared" si="40"/>
        <v>1</v>
      </c>
      <c r="AB126" s="87"/>
      <c r="AC126">
        <v>25586</v>
      </c>
      <c r="AD126" t="s">
        <v>145</v>
      </c>
      <c r="AE126" s="60">
        <v>18.5</v>
      </c>
      <c r="AF126" s="57">
        <f t="shared" si="41"/>
        <v>19.350000000000001</v>
      </c>
      <c r="AG126" s="56">
        <f t="shared" si="42"/>
        <v>-0.85000000000000142</v>
      </c>
      <c r="AH126" s="87"/>
      <c r="AK126" s="62"/>
      <c r="AL126" s="38"/>
      <c r="AM126" s="38"/>
      <c r="AN126" s="87"/>
      <c r="AO126" s="37"/>
      <c r="AP126" s="37"/>
      <c r="AQ126" s="38"/>
      <c r="AR126" s="39"/>
      <c r="AS126" s="37"/>
      <c r="AT126" s="37"/>
    </row>
    <row r="127" spans="1:51" x14ac:dyDescent="0.25">
      <c r="A127" t="s">
        <v>287</v>
      </c>
      <c r="B127" t="s">
        <v>1925</v>
      </c>
      <c r="C127" s="63">
        <v>38.200000000000003</v>
      </c>
      <c r="D127" s="89">
        <v>125</v>
      </c>
      <c r="G127" s="87"/>
      <c r="K127" s="90"/>
      <c r="L127" s="57"/>
      <c r="M127" s="56"/>
      <c r="N127" s="87"/>
      <c r="O127" t="s">
        <v>868</v>
      </c>
      <c r="P127" t="s">
        <v>869</v>
      </c>
      <c r="Q127" s="63">
        <v>15</v>
      </c>
      <c r="R127" s="90">
        <v>59</v>
      </c>
      <c r="S127" s="57">
        <f t="shared" si="26"/>
        <v>0</v>
      </c>
      <c r="T127" s="56">
        <f t="shared" si="27"/>
        <v>0</v>
      </c>
      <c r="U127" s="87"/>
      <c r="V127" t="s">
        <v>777</v>
      </c>
      <c r="W127" t="s">
        <v>778</v>
      </c>
      <c r="X127" s="63">
        <v>15.5</v>
      </c>
      <c r="Y127" s="90">
        <v>59</v>
      </c>
      <c r="Z127" s="57">
        <f t="shared" si="39"/>
        <v>0</v>
      </c>
      <c r="AA127" s="56">
        <f t="shared" si="40"/>
        <v>0</v>
      </c>
      <c r="AB127" s="87"/>
      <c r="AC127">
        <v>25105</v>
      </c>
      <c r="AD127" t="s">
        <v>146</v>
      </c>
      <c r="AE127" s="60">
        <v>31.5</v>
      </c>
      <c r="AF127" s="57">
        <f t="shared" si="41"/>
        <v>31.75</v>
      </c>
      <c r="AG127" s="56">
        <f t="shared" si="42"/>
        <v>-0.25</v>
      </c>
      <c r="AH127" s="87"/>
      <c r="AK127" s="62"/>
      <c r="AL127" s="38"/>
      <c r="AM127" s="38"/>
      <c r="AN127" s="87"/>
      <c r="AO127" s="37"/>
      <c r="AP127" s="37"/>
      <c r="AQ127" s="38"/>
      <c r="AR127" s="39"/>
      <c r="AS127" s="37"/>
      <c r="AT127" s="37"/>
    </row>
    <row r="128" spans="1:51" x14ac:dyDescent="0.25">
      <c r="A128" t="s">
        <v>295</v>
      </c>
      <c r="B128" t="s">
        <v>308</v>
      </c>
      <c r="C128" s="63">
        <v>38.9</v>
      </c>
      <c r="D128" s="89">
        <v>130</v>
      </c>
      <c r="G128" s="87"/>
      <c r="K128" s="90"/>
      <c r="L128" s="57"/>
      <c r="M128" s="56"/>
      <c r="N128" s="87"/>
      <c r="R128" s="90"/>
      <c r="S128" s="57"/>
      <c r="T128" s="56"/>
      <c r="U128" s="87"/>
      <c r="V128" t="s">
        <v>779</v>
      </c>
      <c r="W128" t="s">
        <v>780</v>
      </c>
      <c r="X128" s="63">
        <v>39.25</v>
      </c>
      <c r="Y128" s="90">
        <v>149</v>
      </c>
      <c r="Z128" s="57">
        <f t="shared" si="39"/>
        <v>0</v>
      </c>
      <c r="AA128" s="56">
        <f t="shared" si="40"/>
        <v>0</v>
      </c>
      <c r="AB128" s="87"/>
      <c r="AC128">
        <v>25119</v>
      </c>
      <c r="AD128" t="s">
        <v>148</v>
      </c>
      <c r="AE128" s="60">
        <v>48</v>
      </c>
      <c r="AF128" s="57">
        <f t="shared" si="41"/>
        <v>55.75</v>
      </c>
      <c r="AG128" s="56">
        <f t="shared" si="42"/>
        <v>-7.75</v>
      </c>
      <c r="AH128" s="87"/>
      <c r="AK128" s="62"/>
      <c r="AL128" s="38"/>
      <c r="AM128" s="38"/>
      <c r="AN128" s="87"/>
      <c r="AO128" s="37"/>
      <c r="AP128" s="37"/>
      <c r="AQ128" s="38"/>
      <c r="AR128" s="39"/>
      <c r="AS128" s="37"/>
      <c r="AT128" s="37"/>
    </row>
    <row r="129" spans="1:46" x14ac:dyDescent="0.25">
      <c r="A129" t="s">
        <v>1926</v>
      </c>
      <c r="B129" t="s">
        <v>1927</v>
      </c>
      <c r="C129" s="63">
        <v>43.15</v>
      </c>
      <c r="D129" s="89">
        <v>145</v>
      </c>
      <c r="G129" s="87"/>
      <c r="N129" s="87"/>
      <c r="R129" s="90"/>
      <c r="S129" s="57"/>
      <c r="T129" s="56"/>
      <c r="U129" s="87"/>
      <c r="V129" t="s">
        <v>781</v>
      </c>
      <c r="W129" t="s">
        <v>782</v>
      </c>
      <c r="X129" s="63">
        <v>42.5</v>
      </c>
      <c r="Y129" s="90">
        <v>170</v>
      </c>
      <c r="Z129" s="57">
        <f t="shared" si="39"/>
        <v>0</v>
      </c>
      <c r="AA129" s="56">
        <f t="shared" si="40"/>
        <v>0</v>
      </c>
      <c r="AB129" s="87"/>
      <c r="AC129">
        <v>25331</v>
      </c>
      <c r="AD129" t="s">
        <v>149</v>
      </c>
      <c r="AE129" s="60">
        <v>18</v>
      </c>
      <c r="AF129" s="57">
        <f t="shared" si="41"/>
        <v>18</v>
      </c>
      <c r="AG129" s="56">
        <f t="shared" si="42"/>
        <v>0</v>
      </c>
      <c r="AH129" s="87"/>
      <c r="AK129" s="62"/>
      <c r="AL129" s="38"/>
      <c r="AM129" s="38"/>
      <c r="AN129" s="87"/>
      <c r="AO129" s="37"/>
      <c r="AP129" s="37"/>
      <c r="AQ129" s="38"/>
      <c r="AR129" s="39"/>
      <c r="AS129" s="37"/>
      <c r="AT129" s="37"/>
    </row>
    <row r="130" spans="1:46" x14ac:dyDescent="0.25">
      <c r="A130" s="131" t="s">
        <v>1526</v>
      </c>
      <c r="B130" s="131" t="s">
        <v>1527</v>
      </c>
      <c r="C130" s="132">
        <v>45.95</v>
      </c>
      <c r="D130" s="90">
        <v>155</v>
      </c>
      <c r="E130" s="57">
        <f>SUMIF(H:H,A130,J:J)</f>
        <v>0</v>
      </c>
      <c r="F130" s="56">
        <f>IF(E130=0,0,C130-E130)</f>
        <v>0</v>
      </c>
      <c r="G130" s="87"/>
      <c r="N130" s="87"/>
      <c r="R130" s="90"/>
      <c r="S130" s="57"/>
      <c r="T130" s="56"/>
      <c r="U130" s="87"/>
      <c r="V130" t="s">
        <v>783</v>
      </c>
      <c r="W130" t="s">
        <v>784</v>
      </c>
      <c r="X130" s="63">
        <v>28.75</v>
      </c>
      <c r="Y130" s="90">
        <v>109</v>
      </c>
      <c r="Z130" s="57">
        <f t="shared" si="39"/>
        <v>0</v>
      </c>
      <c r="AA130" s="56">
        <f t="shared" si="40"/>
        <v>0</v>
      </c>
      <c r="AB130" s="87"/>
      <c r="AC130" t="s">
        <v>427</v>
      </c>
      <c r="AD130" t="s">
        <v>428</v>
      </c>
      <c r="AE130" s="60">
        <v>15</v>
      </c>
      <c r="AF130" s="57">
        <f t="shared" si="41"/>
        <v>0</v>
      </c>
      <c r="AG130" s="56">
        <f t="shared" si="42"/>
        <v>0</v>
      </c>
      <c r="AH130" s="87"/>
      <c r="AK130" s="62"/>
      <c r="AL130" s="38"/>
      <c r="AM130" s="38"/>
      <c r="AN130" s="87"/>
      <c r="AO130" s="37"/>
      <c r="AP130" s="37"/>
      <c r="AQ130" s="38"/>
      <c r="AR130" s="39"/>
      <c r="AS130" s="37"/>
      <c r="AT130" s="37"/>
    </row>
    <row r="131" spans="1:46" x14ac:dyDescent="0.25">
      <c r="A131" t="s">
        <v>1928</v>
      </c>
      <c r="B131" t="s">
        <v>1929</v>
      </c>
      <c r="C131" s="63">
        <v>22.25</v>
      </c>
      <c r="D131" s="89">
        <v>79</v>
      </c>
      <c r="G131" s="87"/>
      <c r="N131" s="87"/>
      <c r="R131" s="90"/>
      <c r="S131" s="57"/>
      <c r="T131" s="56"/>
      <c r="U131" s="87"/>
      <c r="V131" t="s">
        <v>785</v>
      </c>
      <c r="W131" t="s">
        <v>137</v>
      </c>
      <c r="X131" s="63">
        <v>25.5</v>
      </c>
      <c r="Y131" s="90">
        <v>90</v>
      </c>
      <c r="Z131" s="57">
        <f t="shared" ref="Z131:Z148" si="45">SUMIF(AC:AC,V131,AE:AE)</f>
        <v>25.5</v>
      </c>
      <c r="AA131" s="56">
        <f t="shared" ref="AA131:AA148" si="46">IF(Z131=0,0,X131-Z131)</f>
        <v>0</v>
      </c>
      <c r="AB131" s="87"/>
      <c r="AC131">
        <v>25503</v>
      </c>
      <c r="AD131" t="s">
        <v>153</v>
      </c>
      <c r="AE131" s="60">
        <v>10.7</v>
      </c>
      <c r="AF131" s="57">
        <f t="shared" si="41"/>
        <v>10.7</v>
      </c>
      <c r="AG131" s="56">
        <f>IF(AF131=0,0,AE131-AF131)</f>
        <v>0</v>
      </c>
      <c r="AH131" s="87"/>
      <c r="AK131" s="62"/>
      <c r="AL131" s="38"/>
      <c r="AM131" s="38"/>
      <c r="AN131" s="87"/>
      <c r="AO131" s="37"/>
      <c r="AP131" s="37"/>
      <c r="AQ131" s="38"/>
      <c r="AR131" s="39"/>
      <c r="AS131" s="37"/>
      <c r="AT131" s="37"/>
    </row>
    <row r="132" spans="1:46" x14ac:dyDescent="0.25">
      <c r="A132" t="s">
        <v>266</v>
      </c>
      <c r="B132" t="s">
        <v>1930</v>
      </c>
      <c r="C132" s="63">
        <v>101.5</v>
      </c>
      <c r="D132" s="89">
        <v>330</v>
      </c>
      <c r="G132" s="87"/>
      <c r="N132" s="87"/>
      <c r="R132" s="90"/>
      <c r="S132" s="57"/>
      <c r="T132" s="56"/>
      <c r="U132" s="87"/>
      <c r="V132" t="s">
        <v>786</v>
      </c>
      <c r="W132" t="s">
        <v>787</v>
      </c>
      <c r="X132" s="63">
        <v>14.5</v>
      </c>
      <c r="Y132" s="90">
        <v>57</v>
      </c>
      <c r="Z132" s="57">
        <f t="shared" si="45"/>
        <v>0</v>
      </c>
      <c r="AA132" s="56">
        <f t="shared" si="46"/>
        <v>0</v>
      </c>
      <c r="AB132" s="87"/>
      <c r="AC132" t="s">
        <v>239</v>
      </c>
      <c r="AD132" t="s">
        <v>240</v>
      </c>
      <c r="AE132" s="60">
        <v>39</v>
      </c>
      <c r="AF132" s="57">
        <f t="shared" si="41"/>
        <v>33.75</v>
      </c>
      <c r="AG132" s="56">
        <f>IF(AF132=0,0,AE132-AF132)</f>
        <v>5.25</v>
      </c>
      <c r="AH132" s="87"/>
      <c r="AK132" s="62"/>
      <c r="AL132" s="38"/>
      <c r="AM132" s="38"/>
      <c r="AN132" s="87"/>
      <c r="AO132" s="37"/>
      <c r="AP132" s="37"/>
      <c r="AQ132" s="38"/>
      <c r="AR132" s="39"/>
      <c r="AS132" s="37"/>
      <c r="AT132" s="37"/>
    </row>
    <row r="133" spans="1:46" x14ac:dyDescent="0.25">
      <c r="A133" t="s">
        <v>267</v>
      </c>
      <c r="B133" t="s">
        <v>1931</v>
      </c>
      <c r="C133" s="63">
        <v>101.5</v>
      </c>
      <c r="D133" s="89">
        <v>330</v>
      </c>
      <c r="G133" s="87"/>
      <c r="N133" s="87"/>
      <c r="R133" s="90"/>
      <c r="S133" s="57"/>
      <c r="T133" s="56"/>
      <c r="U133" s="87"/>
      <c r="V133" t="s">
        <v>425</v>
      </c>
      <c r="W133" t="s">
        <v>426</v>
      </c>
      <c r="X133" s="63">
        <v>31.75</v>
      </c>
      <c r="Y133" s="90">
        <v>125</v>
      </c>
      <c r="Z133" s="57">
        <f t="shared" si="45"/>
        <v>31</v>
      </c>
      <c r="AA133" s="56">
        <f t="shared" si="46"/>
        <v>0.75</v>
      </c>
      <c r="AB133" s="87"/>
      <c r="AC133" t="s">
        <v>429</v>
      </c>
      <c r="AD133" t="s">
        <v>430</v>
      </c>
      <c r="AE133" s="60">
        <v>15</v>
      </c>
      <c r="AF133" s="57">
        <f t="shared" si="41"/>
        <v>0</v>
      </c>
      <c r="AG133" s="56">
        <f>IF(AF133=0,0,AE133-AF133)</f>
        <v>0</v>
      </c>
      <c r="AH133" s="87"/>
      <c r="AK133" s="62"/>
      <c r="AL133" s="38"/>
      <c r="AM133" s="38"/>
      <c r="AN133" s="87"/>
      <c r="AO133" s="37"/>
      <c r="AP133" s="37"/>
      <c r="AQ133" s="38"/>
      <c r="AR133" s="39"/>
      <c r="AS133" s="37"/>
      <c r="AT133" s="37"/>
    </row>
    <row r="134" spans="1:46" x14ac:dyDescent="0.25">
      <c r="A134" t="s">
        <v>1932</v>
      </c>
      <c r="B134" t="s">
        <v>1933</v>
      </c>
      <c r="C134" s="63">
        <v>59.2</v>
      </c>
      <c r="D134" s="89">
        <v>190</v>
      </c>
      <c r="G134" s="87"/>
      <c r="N134" s="87"/>
      <c r="R134" s="90"/>
      <c r="S134" s="57"/>
      <c r="T134" s="56"/>
      <c r="U134" s="87"/>
      <c r="V134" t="s">
        <v>788</v>
      </c>
      <c r="W134" t="s">
        <v>139</v>
      </c>
      <c r="X134" s="63">
        <v>26</v>
      </c>
      <c r="Y134" s="90">
        <v>95</v>
      </c>
      <c r="Z134" s="57">
        <f t="shared" si="45"/>
        <v>25.75</v>
      </c>
      <c r="AA134" s="56">
        <f t="shared" si="46"/>
        <v>0.25</v>
      </c>
      <c r="AB134" s="87"/>
      <c r="AC134">
        <v>7016</v>
      </c>
      <c r="AD134" t="s">
        <v>155</v>
      </c>
      <c r="AE134" s="60">
        <v>26.75</v>
      </c>
      <c r="AF134" s="57">
        <f t="shared" si="41"/>
        <v>26.75</v>
      </c>
      <c r="AG134" s="56">
        <f>IF(AF134=0,0,AE134-AF134)</f>
        <v>0</v>
      </c>
      <c r="AH134" s="87"/>
      <c r="AK134" s="62"/>
      <c r="AL134" s="38"/>
      <c r="AM134" s="38"/>
      <c r="AN134" s="87"/>
      <c r="AO134" s="37"/>
      <c r="AP134" s="37"/>
      <c r="AQ134" s="38"/>
      <c r="AR134" s="39"/>
      <c r="AS134" s="37"/>
      <c r="AT134" s="37"/>
    </row>
    <row r="135" spans="1:46" x14ac:dyDescent="0.25">
      <c r="A135" t="s">
        <v>1934</v>
      </c>
      <c r="B135" t="s">
        <v>1935</v>
      </c>
      <c r="C135" s="63">
        <v>40.1</v>
      </c>
      <c r="D135" s="89">
        <v>130</v>
      </c>
      <c r="G135" s="87"/>
      <c r="N135" s="87"/>
      <c r="R135" s="90"/>
      <c r="S135" s="57"/>
      <c r="T135" s="56"/>
      <c r="U135" s="87"/>
      <c r="V135" t="s">
        <v>789</v>
      </c>
      <c r="W135" t="s">
        <v>790</v>
      </c>
      <c r="X135" s="63">
        <v>14.5</v>
      </c>
      <c r="Y135" s="90">
        <v>57</v>
      </c>
      <c r="Z135" s="57">
        <f t="shared" si="45"/>
        <v>0</v>
      </c>
      <c r="AA135" s="56">
        <f t="shared" si="46"/>
        <v>0</v>
      </c>
      <c r="AB135" s="87"/>
      <c r="AE135" s="62"/>
      <c r="AF135" s="38"/>
      <c r="AG135" s="56"/>
      <c r="AH135" s="56"/>
      <c r="AK135" s="62"/>
      <c r="AL135" s="38"/>
      <c r="AM135" s="38"/>
      <c r="AN135" s="56"/>
      <c r="AO135" s="37"/>
      <c r="AP135" s="37"/>
      <c r="AQ135" s="38"/>
      <c r="AR135" s="39"/>
      <c r="AS135" s="37"/>
      <c r="AT135" s="37"/>
    </row>
    <row r="136" spans="1:46" x14ac:dyDescent="0.25">
      <c r="A136" t="s">
        <v>1936</v>
      </c>
      <c r="B136" t="s">
        <v>1937</v>
      </c>
      <c r="C136" s="63">
        <v>39.950000000000003</v>
      </c>
      <c r="D136" s="89">
        <v>130</v>
      </c>
      <c r="G136" s="87"/>
      <c r="N136" s="87"/>
      <c r="R136" s="90"/>
      <c r="S136" s="57"/>
      <c r="T136" s="56"/>
      <c r="U136" s="87"/>
      <c r="V136" t="s">
        <v>522</v>
      </c>
      <c r="W136" t="s">
        <v>144</v>
      </c>
      <c r="X136" s="63">
        <v>28.5</v>
      </c>
      <c r="Y136" s="90">
        <v>109</v>
      </c>
      <c r="Z136" s="57">
        <f t="shared" si="45"/>
        <v>26.75</v>
      </c>
      <c r="AA136" s="56">
        <f t="shared" si="46"/>
        <v>1.75</v>
      </c>
      <c r="AB136" s="87"/>
      <c r="AE136" s="62"/>
      <c r="AF136" s="38"/>
      <c r="AG136" s="38"/>
      <c r="AH136" s="38"/>
      <c r="AK136" s="62"/>
      <c r="AL136" s="38"/>
      <c r="AM136" s="38"/>
      <c r="AN136" s="38"/>
      <c r="AO136" s="37"/>
      <c r="AP136" s="37"/>
      <c r="AQ136" s="38"/>
      <c r="AR136" s="39"/>
      <c r="AS136" s="37"/>
      <c r="AT136" s="37"/>
    </row>
    <row r="137" spans="1:46" x14ac:dyDescent="0.25">
      <c r="A137" t="s">
        <v>1938</v>
      </c>
      <c r="B137" t="s">
        <v>1939</v>
      </c>
      <c r="C137" s="63">
        <v>19.899999999999999</v>
      </c>
      <c r="D137" s="89">
        <v>71</v>
      </c>
      <c r="G137" s="87"/>
      <c r="N137" s="87"/>
      <c r="R137" s="90"/>
      <c r="S137" s="57"/>
      <c r="T137" s="56"/>
      <c r="U137" s="87"/>
      <c r="V137" t="s">
        <v>791</v>
      </c>
      <c r="W137" t="s">
        <v>146</v>
      </c>
      <c r="X137" s="63">
        <v>31.5</v>
      </c>
      <c r="Y137" s="90">
        <v>110</v>
      </c>
      <c r="Z137" s="57">
        <f t="shared" si="45"/>
        <v>31.5</v>
      </c>
      <c r="AA137" s="56">
        <f t="shared" si="46"/>
        <v>0</v>
      </c>
      <c r="AB137" s="87"/>
      <c r="AE137" s="62"/>
      <c r="AF137" s="38"/>
      <c r="AG137" s="38"/>
      <c r="AH137" s="38"/>
      <c r="AK137" s="62"/>
      <c r="AL137" s="38"/>
      <c r="AM137" s="38"/>
      <c r="AN137" s="38"/>
      <c r="AO137" s="37"/>
      <c r="AP137" s="37"/>
      <c r="AQ137" s="38"/>
      <c r="AR137" s="39"/>
      <c r="AS137" s="37"/>
      <c r="AT137" s="37"/>
    </row>
    <row r="138" spans="1:46" x14ac:dyDescent="0.25">
      <c r="A138" t="s">
        <v>1940</v>
      </c>
      <c r="B138" t="s">
        <v>1941</v>
      </c>
      <c r="C138" s="63">
        <v>56.15</v>
      </c>
      <c r="D138" s="89">
        <v>185</v>
      </c>
      <c r="G138" s="87"/>
      <c r="N138" s="87"/>
      <c r="R138" s="90"/>
      <c r="S138" s="57"/>
      <c r="T138" s="56"/>
      <c r="U138" s="87"/>
      <c r="V138" t="s">
        <v>792</v>
      </c>
      <c r="W138" t="s">
        <v>148</v>
      </c>
      <c r="X138" s="63">
        <v>52</v>
      </c>
      <c r="Y138" s="90">
        <v>175</v>
      </c>
      <c r="Z138" s="57">
        <f t="shared" si="45"/>
        <v>48</v>
      </c>
      <c r="AA138" s="56">
        <f t="shared" si="46"/>
        <v>4</v>
      </c>
      <c r="AB138" s="87"/>
      <c r="AE138" s="62"/>
      <c r="AF138" s="38"/>
      <c r="AG138" s="38"/>
      <c r="AH138" s="38"/>
      <c r="AK138" s="62"/>
      <c r="AL138" s="38"/>
      <c r="AM138" s="38"/>
      <c r="AN138" s="38"/>
      <c r="AO138" s="37"/>
      <c r="AP138" s="37"/>
      <c r="AQ138" s="38"/>
      <c r="AR138" s="39"/>
      <c r="AS138" s="37"/>
      <c r="AT138" s="37"/>
    </row>
    <row r="139" spans="1:46" x14ac:dyDescent="0.25">
      <c r="A139" t="s">
        <v>1942</v>
      </c>
      <c r="B139" t="s">
        <v>1943</v>
      </c>
      <c r="C139" s="63">
        <v>46.25</v>
      </c>
      <c r="D139" s="89">
        <v>155</v>
      </c>
      <c r="G139" s="87"/>
      <c r="N139" s="87"/>
      <c r="R139" s="90"/>
      <c r="S139" s="57"/>
      <c r="T139" s="56"/>
      <c r="U139" s="87"/>
      <c r="V139" t="s">
        <v>427</v>
      </c>
      <c r="W139" t="s">
        <v>428</v>
      </c>
      <c r="X139" s="63">
        <v>15</v>
      </c>
      <c r="Y139" s="90">
        <v>57</v>
      </c>
      <c r="Z139" s="57">
        <f t="shared" si="45"/>
        <v>15</v>
      </c>
      <c r="AA139" s="56">
        <f t="shared" si="46"/>
        <v>0</v>
      </c>
      <c r="AB139" s="87"/>
      <c r="AE139" s="62"/>
      <c r="AF139" s="38"/>
      <c r="AG139" s="38"/>
      <c r="AH139" s="38"/>
      <c r="AK139" s="62"/>
      <c r="AL139" s="38"/>
      <c r="AM139" s="38"/>
      <c r="AN139" s="38"/>
      <c r="AO139" s="37"/>
      <c r="AP139" s="37"/>
      <c r="AQ139" s="38"/>
      <c r="AR139" s="39"/>
      <c r="AS139" s="37"/>
      <c r="AT139" s="37"/>
    </row>
    <row r="140" spans="1:46" x14ac:dyDescent="0.25">
      <c r="A140" t="s">
        <v>279</v>
      </c>
      <c r="B140" t="s">
        <v>1944</v>
      </c>
      <c r="C140" s="63">
        <v>44.85</v>
      </c>
      <c r="D140" s="89">
        <v>150</v>
      </c>
      <c r="G140" s="87"/>
      <c r="N140" s="87"/>
      <c r="R140" s="90"/>
      <c r="S140" s="57"/>
      <c r="T140" s="56"/>
      <c r="U140" s="87"/>
      <c r="V140" t="s">
        <v>793</v>
      </c>
      <c r="W140" t="s">
        <v>794</v>
      </c>
      <c r="X140" s="63">
        <v>42.5</v>
      </c>
      <c r="Y140" s="90">
        <v>170</v>
      </c>
      <c r="Z140" s="57">
        <f t="shared" si="45"/>
        <v>0</v>
      </c>
      <c r="AA140" s="56">
        <f t="shared" si="46"/>
        <v>0</v>
      </c>
      <c r="AB140" s="87"/>
      <c r="AE140" s="62"/>
      <c r="AF140" s="38"/>
      <c r="AG140" s="38"/>
      <c r="AH140" s="38"/>
      <c r="AK140" s="62"/>
      <c r="AL140" s="38"/>
      <c r="AM140" s="38"/>
      <c r="AN140" s="38"/>
      <c r="AO140" s="37"/>
      <c r="AP140" s="37"/>
      <c r="AQ140" s="38"/>
      <c r="AR140" s="39"/>
      <c r="AS140" s="37"/>
      <c r="AT140" s="37"/>
    </row>
    <row r="141" spans="1:46" x14ac:dyDescent="0.25">
      <c r="A141" t="s">
        <v>1945</v>
      </c>
      <c r="B141" t="s">
        <v>1946</v>
      </c>
      <c r="C141" s="63">
        <v>42.35</v>
      </c>
      <c r="D141" s="89">
        <v>140</v>
      </c>
      <c r="G141" s="87"/>
      <c r="N141" s="87"/>
      <c r="R141" s="90"/>
      <c r="S141" s="57"/>
      <c r="T141" s="56"/>
      <c r="U141" s="87"/>
      <c r="V141" t="s">
        <v>795</v>
      </c>
      <c r="W141" t="s">
        <v>796</v>
      </c>
      <c r="X141" s="63">
        <v>34.25</v>
      </c>
      <c r="Y141" s="90">
        <v>130</v>
      </c>
      <c r="Z141" s="57">
        <f t="shared" si="45"/>
        <v>0</v>
      </c>
      <c r="AA141" s="56">
        <f t="shared" si="46"/>
        <v>0</v>
      </c>
      <c r="AB141" s="87"/>
      <c r="AE141" s="62"/>
      <c r="AF141" s="38"/>
      <c r="AG141" s="38"/>
      <c r="AH141" s="38"/>
      <c r="AK141" s="62"/>
      <c r="AL141" s="38"/>
      <c r="AM141" s="38"/>
      <c r="AN141" s="38"/>
      <c r="AO141" s="37"/>
      <c r="AP141" s="37"/>
      <c r="AQ141" s="38"/>
      <c r="AR141" s="39"/>
      <c r="AS141" s="37"/>
      <c r="AT141" s="37"/>
    </row>
    <row r="142" spans="1:46" x14ac:dyDescent="0.25">
      <c r="A142" s="131" t="s">
        <v>274</v>
      </c>
      <c r="B142" s="131" t="s">
        <v>1512</v>
      </c>
      <c r="C142" s="132">
        <v>43</v>
      </c>
      <c r="D142" s="90">
        <v>145</v>
      </c>
      <c r="E142" s="57">
        <f>SUMIF(H:H,A142,J:J)</f>
        <v>0</v>
      </c>
      <c r="F142" s="56">
        <f>IF(E142=0,0,C142-E142)</f>
        <v>0</v>
      </c>
      <c r="G142" s="87"/>
      <c r="N142" s="87"/>
      <c r="R142" s="90"/>
      <c r="S142" s="57"/>
      <c r="T142" s="56"/>
      <c r="U142" s="87"/>
      <c r="V142" t="s">
        <v>797</v>
      </c>
      <c r="W142" t="s">
        <v>798</v>
      </c>
      <c r="X142" s="63">
        <v>31.5</v>
      </c>
      <c r="Y142" s="90">
        <v>125</v>
      </c>
      <c r="Z142" s="57">
        <f t="shared" si="45"/>
        <v>0</v>
      </c>
      <c r="AA142" s="56">
        <f t="shared" si="46"/>
        <v>0</v>
      </c>
      <c r="AB142" s="87"/>
      <c r="AE142" s="62"/>
      <c r="AF142" s="38"/>
      <c r="AG142" s="38"/>
      <c r="AH142" s="38"/>
      <c r="AK142" s="62"/>
      <c r="AL142" s="38"/>
      <c r="AM142" s="38"/>
      <c r="AN142" s="38"/>
      <c r="AO142" s="37"/>
      <c r="AP142" s="37"/>
      <c r="AQ142" s="38"/>
      <c r="AR142" s="39"/>
      <c r="AS142" s="37"/>
      <c r="AT142" s="37"/>
    </row>
    <row r="143" spans="1:46" x14ac:dyDescent="0.25">
      <c r="A143" s="131" t="s">
        <v>1479</v>
      </c>
      <c r="B143" s="131" t="s">
        <v>1517</v>
      </c>
      <c r="C143" s="132">
        <v>45.3</v>
      </c>
      <c r="D143" s="90">
        <v>150</v>
      </c>
      <c r="E143" s="57">
        <f>SUMIF(H:H,A143,J:J)</f>
        <v>0</v>
      </c>
      <c r="F143" s="56">
        <f>IF(E143=0,0,C143-E143)</f>
        <v>0</v>
      </c>
      <c r="G143" s="87"/>
      <c r="N143" s="87"/>
      <c r="R143" s="90"/>
      <c r="S143" s="57"/>
      <c r="T143" s="56"/>
      <c r="U143" s="87"/>
      <c r="V143" t="s">
        <v>799</v>
      </c>
      <c r="W143" t="s">
        <v>800</v>
      </c>
      <c r="X143" s="63">
        <v>30.5</v>
      </c>
      <c r="Y143" s="90">
        <v>118</v>
      </c>
      <c r="Z143" s="57">
        <f t="shared" si="45"/>
        <v>0</v>
      </c>
      <c r="AA143" s="56">
        <f t="shared" si="46"/>
        <v>0</v>
      </c>
      <c r="AB143" s="87"/>
      <c r="AE143" s="62"/>
      <c r="AF143" s="38"/>
      <c r="AG143" s="38"/>
      <c r="AH143" s="38"/>
      <c r="AK143" s="62"/>
      <c r="AL143" s="38"/>
      <c r="AM143" s="38"/>
      <c r="AN143" s="38"/>
      <c r="AO143" s="37"/>
      <c r="AP143" s="37"/>
      <c r="AQ143" s="38"/>
      <c r="AR143" s="39"/>
      <c r="AS143" s="37"/>
      <c r="AT143" s="37"/>
    </row>
    <row r="144" spans="1:46" x14ac:dyDescent="0.25">
      <c r="A144" t="s">
        <v>1947</v>
      </c>
      <c r="B144" t="s">
        <v>1948</v>
      </c>
      <c r="C144" s="63">
        <v>39.65</v>
      </c>
      <c r="D144" s="89">
        <v>130</v>
      </c>
      <c r="G144" s="87"/>
      <c r="N144" s="87"/>
      <c r="R144" s="90"/>
      <c r="S144" s="57"/>
      <c r="T144" s="56"/>
      <c r="U144" s="87"/>
      <c r="V144" t="s">
        <v>239</v>
      </c>
      <c r="W144" t="s">
        <v>240</v>
      </c>
      <c r="X144" s="63">
        <v>41.3</v>
      </c>
      <c r="Y144" s="90">
        <v>165</v>
      </c>
      <c r="Z144" s="57">
        <f t="shared" si="45"/>
        <v>39</v>
      </c>
      <c r="AA144" s="56">
        <f t="shared" si="46"/>
        <v>2.2999999999999972</v>
      </c>
      <c r="AB144" s="87"/>
      <c r="AE144" s="62"/>
      <c r="AF144" s="38"/>
      <c r="AG144" s="38"/>
      <c r="AH144" s="38"/>
      <c r="AK144" s="62"/>
      <c r="AL144" s="38"/>
      <c r="AM144" s="38"/>
      <c r="AN144" s="38"/>
    </row>
    <row r="145" spans="1:28" x14ac:dyDescent="0.25">
      <c r="A145" t="s">
        <v>298</v>
      </c>
      <c r="B145" t="s">
        <v>310</v>
      </c>
      <c r="C145" s="63">
        <v>39.4</v>
      </c>
      <c r="D145" s="89">
        <v>130</v>
      </c>
      <c r="G145" s="87"/>
      <c r="N145" s="87"/>
      <c r="R145" s="90"/>
      <c r="S145" s="57"/>
      <c r="T145" s="56"/>
      <c r="U145" s="87"/>
      <c r="V145" t="s">
        <v>801</v>
      </c>
      <c r="W145" t="s">
        <v>802</v>
      </c>
      <c r="X145" s="63">
        <v>94.5</v>
      </c>
      <c r="Y145" s="90">
        <v>375</v>
      </c>
      <c r="Z145" s="57">
        <f t="shared" si="45"/>
        <v>0</v>
      </c>
      <c r="AA145" s="56">
        <f t="shared" si="46"/>
        <v>0</v>
      </c>
      <c r="AB145" s="87"/>
    </row>
    <row r="146" spans="1:28" x14ac:dyDescent="0.25">
      <c r="A146" t="s">
        <v>265</v>
      </c>
      <c r="B146" t="s">
        <v>1949</v>
      </c>
      <c r="C146" s="63">
        <v>129</v>
      </c>
      <c r="D146" s="89">
        <v>435</v>
      </c>
      <c r="G146" s="87"/>
      <c r="N146" s="87"/>
      <c r="R146" s="90"/>
      <c r="S146" s="57"/>
      <c r="T146" s="56"/>
      <c r="U146" s="87"/>
      <c r="V146" t="s">
        <v>429</v>
      </c>
      <c r="W146" t="s">
        <v>430</v>
      </c>
      <c r="X146" s="63">
        <v>15</v>
      </c>
      <c r="Y146" s="90">
        <v>57</v>
      </c>
      <c r="Z146" s="57">
        <f t="shared" si="45"/>
        <v>15</v>
      </c>
      <c r="AA146" s="56">
        <f t="shared" si="46"/>
        <v>0</v>
      </c>
      <c r="AB146" s="87"/>
    </row>
    <row r="147" spans="1:28" x14ac:dyDescent="0.25">
      <c r="A147" t="s">
        <v>1950</v>
      </c>
      <c r="B147" t="s">
        <v>1951</v>
      </c>
      <c r="C147" s="63">
        <v>149</v>
      </c>
      <c r="D147" s="89">
        <v>485</v>
      </c>
      <c r="N147" s="87"/>
      <c r="R147" s="90"/>
      <c r="S147" s="57"/>
      <c r="T147" s="56"/>
      <c r="U147" s="87"/>
      <c r="V147" t="s">
        <v>803</v>
      </c>
      <c r="W147" t="s">
        <v>155</v>
      </c>
      <c r="X147" s="63">
        <v>28.75</v>
      </c>
      <c r="Y147" s="90">
        <v>109</v>
      </c>
      <c r="Z147" s="57">
        <f t="shared" si="45"/>
        <v>26.75</v>
      </c>
      <c r="AA147" s="56">
        <f t="shared" si="46"/>
        <v>2</v>
      </c>
      <c r="AB147" s="87"/>
    </row>
    <row r="148" spans="1:28" x14ac:dyDescent="0.25">
      <c r="A148" t="s">
        <v>1952</v>
      </c>
      <c r="B148" t="s">
        <v>1953</v>
      </c>
      <c r="C148" s="63">
        <v>22.8</v>
      </c>
      <c r="D148" s="89">
        <v>80</v>
      </c>
      <c r="N148" s="87"/>
      <c r="U148" s="87"/>
      <c r="V148" t="s">
        <v>804</v>
      </c>
      <c r="W148" t="s">
        <v>805</v>
      </c>
      <c r="X148" s="63">
        <v>62.5</v>
      </c>
      <c r="Y148" s="90">
        <v>235</v>
      </c>
      <c r="Z148" s="57">
        <f t="shared" si="45"/>
        <v>0</v>
      </c>
      <c r="AA148" s="56">
        <f t="shared" si="46"/>
        <v>0</v>
      </c>
      <c r="AB148" s="87"/>
    </row>
    <row r="149" spans="1:28" x14ac:dyDescent="0.25">
      <c r="A149" t="s">
        <v>1954</v>
      </c>
      <c r="B149" t="s">
        <v>1955</v>
      </c>
      <c r="C149" s="63">
        <v>48.5</v>
      </c>
      <c r="D149" s="89">
        <v>160</v>
      </c>
    </row>
    <row r="150" spans="1:28" x14ac:dyDescent="0.25">
      <c r="A150" t="s">
        <v>1956</v>
      </c>
      <c r="B150" t="s">
        <v>1957</v>
      </c>
      <c r="C150" s="63">
        <v>54.4</v>
      </c>
      <c r="D150" s="89">
        <v>185</v>
      </c>
    </row>
    <row r="151" spans="1:28" x14ac:dyDescent="0.25">
      <c r="A151" t="s">
        <v>1958</v>
      </c>
      <c r="B151" t="s">
        <v>1959</v>
      </c>
      <c r="C151" s="63">
        <v>45.2</v>
      </c>
      <c r="D151" s="89">
        <v>150</v>
      </c>
    </row>
    <row r="152" spans="1:28" x14ac:dyDescent="0.25">
      <c r="A152" s="131" t="s">
        <v>1515</v>
      </c>
      <c r="B152" s="131" t="s">
        <v>1516</v>
      </c>
      <c r="C152" s="132">
        <v>48.6</v>
      </c>
      <c r="D152" s="90">
        <v>160</v>
      </c>
      <c r="E152" s="57">
        <f>SUMIF(H:H,A152,J:J)</f>
        <v>0</v>
      </c>
      <c r="F152" s="56">
        <f>IF(E152=0,0,C152-E152)</f>
        <v>0</v>
      </c>
    </row>
    <row r="153" spans="1:28" x14ac:dyDescent="0.25">
      <c r="A153" t="s">
        <v>1960</v>
      </c>
      <c r="B153" t="s">
        <v>1961</v>
      </c>
      <c r="C153" s="63">
        <v>38.950000000000003</v>
      </c>
      <c r="D153" s="89">
        <v>130</v>
      </c>
    </row>
    <row r="154" spans="1:28" x14ac:dyDescent="0.25">
      <c r="A154" s="131" t="s">
        <v>1518</v>
      </c>
      <c r="B154" s="131" t="s">
        <v>1519</v>
      </c>
      <c r="C154" s="132">
        <v>45.85</v>
      </c>
      <c r="D154" s="90">
        <v>150</v>
      </c>
      <c r="E154" s="57">
        <f>SUMIF(H:H,A154,J:J)</f>
        <v>0</v>
      </c>
      <c r="F154" s="56">
        <f>IF(E154=0,0,C154-E154)</f>
        <v>0</v>
      </c>
    </row>
    <row r="155" spans="1:28" x14ac:dyDescent="0.25">
      <c r="A155" t="s">
        <v>271</v>
      </c>
      <c r="B155" t="s">
        <v>1962</v>
      </c>
      <c r="C155" s="63">
        <v>44.55</v>
      </c>
      <c r="D155" s="89">
        <v>150</v>
      </c>
    </row>
    <row r="156" spans="1:28" x14ac:dyDescent="0.25">
      <c r="A156" t="s">
        <v>299</v>
      </c>
      <c r="B156" t="s">
        <v>1963</v>
      </c>
      <c r="C156" s="63">
        <v>40</v>
      </c>
      <c r="D156" s="89">
        <v>130</v>
      </c>
    </row>
    <row r="157" spans="1:28" x14ac:dyDescent="0.25">
      <c r="A157" t="s">
        <v>289</v>
      </c>
      <c r="B157" t="s">
        <v>818</v>
      </c>
      <c r="C157" s="63">
        <v>40.950000000000003</v>
      </c>
      <c r="D157" s="89">
        <v>135</v>
      </c>
    </row>
    <row r="158" spans="1:28" x14ac:dyDescent="0.25">
      <c r="A158" t="s">
        <v>1964</v>
      </c>
      <c r="B158" t="s">
        <v>1965</v>
      </c>
      <c r="C158" s="63">
        <v>19.899999999999999</v>
      </c>
      <c r="D158" s="89">
        <v>71</v>
      </c>
    </row>
    <row r="159" spans="1:28" x14ac:dyDescent="0.25">
      <c r="A159" t="s">
        <v>1966</v>
      </c>
      <c r="B159" t="s">
        <v>1967</v>
      </c>
      <c r="C159" s="63">
        <v>45.5</v>
      </c>
      <c r="D159" s="89">
        <v>150</v>
      </c>
    </row>
    <row r="160" spans="1:28" x14ac:dyDescent="0.25">
      <c r="A160" t="s">
        <v>1968</v>
      </c>
      <c r="B160" t="s">
        <v>1969</v>
      </c>
      <c r="C160" s="63">
        <v>44.1</v>
      </c>
      <c r="D160" s="89">
        <v>145</v>
      </c>
    </row>
    <row r="161" spans="1:6" x14ac:dyDescent="0.25">
      <c r="A161" t="s">
        <v>262</v>
      </c>
      <c r="B161" t="s">
        <v>1970</v>
      </c>
      <c r="C161" s="63">
        <v>242.2</v>
      </c>
      <c r="D161" s="89">
        <v>795</v>
      </c>
    </row>
    <row r="162" spans="1:6" x14ac:dyDescent="0.25">
      <c r="A162" t="s">
        <v>262</v>
      </c>
      <c r="B162" t="s">
        <v>1970</v>
      </c>
      <c r="C162" s="63">
        <v>323.55</v>
      </c>
      <c r="D162" s="89">
        <v>1050</v>
      </c>
    </row>
    <row r="163" spans="1:6" x14ac:dyDescent="0.25">
      <c r="A163" t="s">
        <v>262</v>
      </c>
      <c r="B163" t="s">
        <v>1970</v>
      </c>
      <c r="C163" s="63">
        <v>323.55</v>
      </c>
      <c r="D163" s="89">
        <v>1050</v>
      </c>
    </row>
    <row r="164" spans="1:6" x14ac:dyDescent="0.25">
      <c r="A164" t="s">
        <v>263</v>
      </c>
      <c r="B164" t="s">
        <v>1971</v>
      </c>
      <c r="C164" s="63">
        <v>244.65</v>
      </c>
      <c r="D164" s="89">
        <v>795</v>
      </c>
    </row>
    <row r="165" spans="1:6" x14ac:dyDescent="0.25">
      <c r="A165" t="s">
        <v>263</v>
      </c>
      <c r="B165" t="s">
        <v>1971</v>
      </c>
      <c r="C165" s="63">
        <v>323.55</v>
      </c>
      <c r="D165" s="89">
        <v>1050</v>
      </c>
    </row>
    <row r="166" spans="1:6" x14ac:dyDescent="0.25">
      <c r="A166" t="s">
        <v>263</v>
      </c>
      <c r="B166" t="s">
        <v>1971</v>
      </c>
      <c r="C166" s="63">
        <v>323.55</v>
      </c>
      <c r="D166" s="89">
        <v>1050</v>
      </c>
    </row>
    <row r="167" spans="1:6" x14ac:dyDescent="0.25">
      <c r="A167" t="s">
        <v>270</v>
      </c>
      <c r="B167" t="s">
        <v>1972</v>
      </c>
      <c r="C167" s="63">
        <v>64.55</v>
      </c>
      <c r="D167" s="89">
        <v>205</v>
      </c>
    </row>
    <row r="168" spans="1:6" x14ac:dyDescent="0.25">
      <c r="A168" t="s">
        <v>1973</v>
      </c>
      <c r="B168" t="s">
        <v>1974</v>
      </c>
      <c r="C168" s="63">
        <v>23</v>
      </c>
      <c r="D168" s="89">
        <v>85</v>
      </c>
    </row>
    <row r="169" spans="1:6" x14ac:dyDescent="0.25">
      <c r="A169" t="s">
        <v>1975</v>
      </c>
      <c r="B169" t="s">
        <v>1976</v>
      </c>
      <c r="C169" s="63">
        <v>36.65</v>
      </c>
      <c r="D169" s="89">
        <v>120</v>
      </c>
    </row>
    <row r="170" spans="1:6" x14ac:dyDescent="0.25">
      <c r="A170" s="131" t="s">
        <v>292</v>
      </c>
      <c r="B170" s="131" t="s">
        <v>1514</v>
      </c>
      <c r="C170" s="132">
        <v>48.65</v>
      </c>
      <c r="D170" s="90">
        <v>160</v>
      </c>
      <c r="E170" s="57">
        <f>SUMIF(H:H,A170,J:J)</f>
        <v>0</v>
      </c>
      <c r="F170" s="56">
        <f>IF(E170=0,0,C170-E170)</f>
        <v>0</v>
      </c>
    </row>
    <row r="171" spans="1:6" x14ac:dyDescent="0.25">
      <c r="A171" t="s">
        <v>1977</v>
      </c>
      <c r="B171" t="s">
        <v>1978</v>
      </c>
      <c r="C171" s="63">
        <v>46.8</v>
      </c>
      <c r="D171" s="89">
        <v>155</v>
      </c>
    </row>
    <row r="172" spans="1:6" x14ac:dyDescent="0.25">
      <c r="A172" t="s">
        <v>1979</v>
      </c>
      <c r="B172" t="s">
        <v>1980</v>
      </c>
      <c r="C172" s="63">
        <v>54.5</v>
      </c>
      <c r="D172" s="89">
        <v>185</v>
      </c>
    </row>
    <row r="173" spans="1:6" x14ac:dyDescent="0.25">
      <c r="A173" s="131" t="s">
        <v>1520</v>
      </c>
      <c r="B173" s="131" t="s">
        <v>1521</v>
      </c>
      <c r="C173" s="132">
        <v>52.6</v>
      </c>
      <c r="D173" s="90">
        <v>170</v>
      </c>
      <c r="E173" s="57">
        <f>SUMIF(H:H,A173,J:J)</f>
        <v>0</v>
      </c>
      <c r="F173" s="56">
        <f>IF(E173=0,0,C173-E173)</f>
        <v>0</v>
      </c>
    </row>
    <row r="174" spans="1:6" x14ac:dyDescent="0.25">
      <c r="A174" t="s">
        <v>294</v>
      </c>
      <c r="B174" t="s">
        <v>307</v>
      </c>
      <c r="C174" s="63">
        <v>35.950000000000003</v>
      </c>
      <c r="D174" s="89">
        <v>120</v>
      </c>
    </row>
    <row r="175" spans="1:6" x14ac:dyDescent="0.25">
      <c r="A175" t="s">
        <v>1981</v>
      </c>
      <c r="B175" t="s">
        <v>306</v>
      </c>
      <c r="C175" s="63">
        <v>40.049999999999997</v>
      </c>
      <c r="D175" s="89">
        <v>130</v>
      </c>
    </row>
    <row r="176" spans="1:6" x14ac:dyDescent="0.25">
      <c r="A176" t="s">
        <v>283</v>
      </c>
      <c r="B176" t="s">
        <v>1982</v>
      </c>
      <c r="C176" s="63">
        <v>42.6</v>
      </c>
      <c r="D176" s="89">
        <v>145</v>
      </c>
    </row>
    <row r="177" spans="1:6" x14ac:dyDescent="0.25">
      <c r="A177" t="s">
        <v>280</v>
      </c>
      <c r="B177" t="s">
        <v>1035</v>
      </c>
      <c r="C177" s="63">
        <v>43.5</v>
      </c>
      <c r="D177" s="89">
        <v>145</v>
      </c>
    </row>
    <row r="178" spans="1:6" x14ac:dyDescent="0.25">
      <c r="A178" t="s">
        <v>303</v>
      </c>
      <c r="B178" t="s">
        <v>1983</v>
      </c>
      <c r="C178" s="63">
        <v>38.9</v>
      </c>
      <c r="D178" s="89">
        <v>130</v>
      </c>
    </row>
    <row r="179" spans="1:6" x14ac:dyDescent="0.25">
      <c r="A179" t="s">
        <v>284</v>
      </c>
      <c r="B179" t="s">
        <v>1984</v>
      </c>
      <c r="C179" s="63">
        <v>48.75</v>
      </c>
      <c r="D179" s="89">
        <v>160</v>
      </c>
    </row>
    <row r="180" spans="1:6" x14ac:dyDescent="0.25">
      <c r="A180" t="s">
        <v>302</v>
      </c>
      <c r="B180" t="s">
        <v>819</v>
      </c>
      <c r="C180" s="63">
        <v>40.4</v>
      </c>
      <c r="D180" s="89">
        <v>130</v>
      </c>
    </row>
    <row r="181" spans="1:6" x14ac:dyDescent="0.25">
      <c r="A181" t="s">
        <v>268</v>
      </c>
      <c r="B181" t="s">
        <v>1985</v>
      </c>
      <c r="C181" s="63">
        <v>104</v>
      </c>
      <c r="D181" s="89">
        <v>330</v>
      </c>
    </row>
    <row r="182" spans="1:6" x14ac:dyDescent="0.25">
      <c r="A182" s="131" t="s">
        <v>269</v>
      </c>
      <c r="B182" s="131" t="s">
        <v>1513</v>
      </c>
      <c r="C182" s="132">
        <v>104</v>
      </c>
      <c r="D182" s="90">
        <v>330</v>
      </c>
      <c r="E182" s="57">
        <f>SUMIF(H:H,A182,J:J)</f>
        <v>0</v>
      </c>
      <c r="F182" s="56">
        <f>IF(E182=0,0,C182-E182)</f>
        <v>0</v>
      </c>
    </row>
    <row r="183" spans="1:6" x14ac:dyDescent="0.25">
      <c r="A183" t="s">
        <v>1986</v>
      </c>
      <c r="B183" t="s">
        <v>1987</v>
      </c>
      <c r="C183" s="63">
        <v>46.7</v>
      </c>
      <c r="D183" s="89">
        <v>165</v>
      </c>
    </row>
    <row r="184" spans="1:6" x14ac:dyDescent="0.25">
      <c r="A184" t="s">
        <v>1988</v>
      </c>
      <c r="B184" t="s">
        <v>1989</v>
      </c>
      <c r="C184" s="63">
        <v>21.7</v>
      </c>
      <c r="D184" s="89">
        <v>79</v>
      </c>
    </row>
    <row r="185" spans="1:6" x14ac:dyDescent="0.25">
      <c r="A185" t="s">
        <v>304</v>
      </c>
      <c r="B185" t="s">
        <v>1990</v>
      </c>
      <c r="C185" s="63">
        <v>39.049999999999997</v>
      </c>
      <c r="D185" s="89">
        <v>130</v>
      </c>
    </row>
    <row r="186" spans="1:6" x14ac:dyDescent="0.25">
      <c r="A186" t="s">
        <v>300</v>
      </c>
      <c r="B186" t="s">
        <v>311</v>
      </c>
      <c r="C186" s="63">
        <v>39</v>
      </c>
      <c r="D186" s="89">
        <v>130</v>
      </c>
    </row>
    <row r="187" spans="1:6" x14ac:dyDescent="0.25">
      <c r="A187" t="s">
        <v>1991</v>
      </c>
      <c r="B187" t="s">
        <v>1992</v>
      </c>
      <c r="C187" s="63">
        <v>121.5</v>
      </c>
      <c r="D187" s="89">
        <v>395</v>
      </c>
    </row>
    <row r="188" spans="1:6" x14ac:dyDescent="0.25">
      <c r="A188" t="s">
        <v>273</v>
      </c>
      <c r="B188" t="s">
        <v>1993</v>
      </c>
      <c r="C188" s="63">
        <v>44.45</v>
      </c>
      <c r="D188" s="89">
        <v>150</v>
      </c>
    </row>
    <row r="189" spans="1:6" x14ac:dyDescent="0.25">
      <c r="A189" s="131" t="s">
        <v>1522</v>
      </c>
      <c r="B189" s="131" t="s">
        <v>1523</v>
      </c>
      <c r="C189" s="132">
        <v>51.65</v>
      </c>
      <c r="D189" s="90">
        <v>179</v>
      </c>
      <c r="E189" s="57">
        <f>SUMIF(H:H,A189,J:J)</f>
        <v>0</v>
      </c>
      <c r="F189" s="56">
        <f>IF(E189=0,0,C189-E189)</f>
        <v>0</v>
      </c>
    </row>
    <row r="190" spans="1:6" x14ac:dyDescent="0.25">
      <c r="A190" t="s">
        <v>1994</v>
      </c>
      <c r="B190" t="s">
        <v>1995</v>
      </c>
      <c r="C190" s="63">
        <v>21.4</v>
      </c>
      <c r="D190" s="89">
        <v>75</v>
      </c>
    </row>
    <row r="191" spans="1:6" x14ac:dyDescent="0.25">
      <c r="A191" t="s">
        <v>1996</v>
      </c>
      <c r="B191" t="s">
        <v>1997</v>
      </c>
      <c r="C191" s="63">
        <v>105.85</v>
      </c>
      <c r="D191" s="89">
        <v>340</v>
      </c>
    </row>
    <row r="192" spans="1:6" x14ac:dyDescent="0.25">
      <c r="A192" t="s">
        <v>1996</v>
      </c>
      <c r="B192" t="s">
        <v>1997</v>
      </c>
      <c r="C192" s="63">
        <v>120.7</v>
      </c>
      <c r="D192" s="89">
        <v>385</v>
      </c>
    </row>
    <row r="193" spans="1:4" x14ac:dyDescent="0.25">
      <c r="A193" t="s">
        <v>1998</v>
      </c>
      <c r="B193" t="s">
        <v>1999</v>
      </c>
      <c r="C193" s="63">
        <v>23</v>
      </c>
      <c r="D193" s="89">
        <v>80</v>
      </c>
    </row>
    <row r="194" spans="1:4" x14ac:dyDescent="0.25">
      <c r="A194" t="s">
        <v>2000</v>
      </c>
      <c r="B194" t="s">
        <v>2001</v>
      </c>
      <c r="C194" s="63">
        <v>35.85</v>
      </c>
      <c r="D194" s="89">
        <v>120</v>
      </c>
    </row>
    <row r="195" spans="1:4" x14ac:dyDescent="0.25">
      <c r="A195" t="s">
        <v>282</v>
      </c>
      <c r="B195" t="s">
        <v>2002</v>
      </c>
      <c r="C195" s="63">
        <v>42.8</v>
      </c>
      <c r="D195" s="89">
        <v>140</v>
      </c>
    </row>
    <row r="196" spans="1:4" x14ac:dyDescent="0.25">
      <c r="A196" t="s">
        <v>264</v>
      </c>
      <c r="B196" t="s">
        <v>2003</v>
      </c>
      <c r="C196" s="63">
        <v>144.25</v>
      </c>
      <c r="D196" s="89">
        <v>465</v>
      </c>
    </row>
    <row r="197" spans="1:4" x14ac:dyDescent="0.25">
      <c r="A197" t="s">
        <v>2004</v>
      </c>
      <c r="B197" t="s">
        <v>2005</v>
      </c>
      <c r="C197" s="63">
        <v>144.25</v>
      </c>
      <c r="D197" s="89">
        <v>465</v>
      </c>
    </row>
    <row r="198" spans="1:4" x14ac:dyDescent="0.25">
      <c r="A198" t="s">
        <v>2006</v>
      </c>
      <c r="B198" t="s">
        <v>2007</v>
      </c>
      <c r="C198" s="63">
        <v>19.899999999999999</v>
      </c>
      <c r="D198" s="89">
        <v>71</v>
      </c>
    </row>
    <row r="199" spans="1:4" x14ac:dyDescent="0.25">
      <c r="A199" t="s">
        <v>2008</v>
      </c>
      <c r="B199" t="s">
        <v>2009</v>
      </c>
      <c r="C199" s="63">
        <v>44.35</v>
      </c>
      <c r="D199" s="89">
        <v>145</v>
      </c>
    </row>
    <row r="200" spans="1:4" x14ac:dyDescent="0.25">
      <c r="A200" t="s">
        <v>296</v>
      </c>
      <c r="B200" t="s">
        <v>2010</v>
      </c>
      <c r="C200" s="63">
        <v>41.35</v>
      </c>
      <c r="D200" s="89">
        <v>135</v>
      </c>
    </row>
    <row r="201" spans="1:4" x14ac:dyDescent="0.25">
      <c r="A201" t="s">
        <v>301</v>
      </c>
      <c r="B201" t="s">
        <v>312</v>
      </c>
      <c r="C201" s="63">
        <v>39.25</v>
      </c>
      <c r="D201" s="89">
        <v>130</v>
      </c>
    </row>
    <row r="202" spans="1:4" x14ac:dyDescent="0.25">
      <c r="A202" t="s">
        <v>277</v>
      </c>
      <c r="B202" t="s">
        <v>2011</v>
      </c>
      <c r="C202" s="63">
        <v>44.75</v>
      </c>
      <c r="D202" s="89">
        <v>145</v>
      </c>
    </row>
    <row r="203" spans="1:4" x14ac:dyDescent="0.25">
      <c r="A203" t="s">
        <v>1037</v>
      </c>
      <c r="B203" t="s">
        <v>1036</v>
      </c>
      <c r="C203" s="63">
        <v>43.1</v>
      </c>
      <c r="D203" s="89">
        <v>140</v>
      </c>
    </row>
    <row r="204" spans="1:4" x14ac:dyDescent="0.25">
      <c r="A204" t="s">
        <v>278</v>
      </c>
      <c r="B204" t="s">
        <v>2012</v>
      </c>
      <c r="C204" s="63">
        <v>47.6</v>
      </c>
      <c r="D204" s="89">
        <v>155</v>
      </c>
    </row>
    <row r="205" spans="1:4" x14ac:dyDescent="0.25">
      <c r="A205" t="s">
        <v>275</v>
      </c>
      <c r="B205" t="s">
        <v>2013</v>
      </c>
      <c r="C205" s="63">
        <v>44</v>
      </c>
      <c r="D205" s="89">
        <v>145</v>
      </c>
    </row>
    <row r="206" spans="1:4" x14ac:dyDescent="0.25">
      <c r="A206" t="s">
        <v>290</v>
      </c>
      <c r="B206" t="s">
        <v>2014</v>
      </c>
      <c r="C206" s="63">
        <v>26.5</v>
      </c>
      <c r="D206" s="89">
        <v>98</v>
      </c>
    </row>
    <row r="207" spans="1:4" x14ac:dyDescent="0.25">
      <c r="A207" t="s">
        <v>272</v>
      </c>
      <c r="B207" t="s">
        <v>2015</v>
      </c>
      <c r="C207" s="63">
        <v>46.5</v>
      </c>
      <c r="D207" s="89">
        <v>155</v>
      </c>
    </row>
    <row r="208" spans="1:4" x14ac:dyDescent="0.25">
      <c r="A208" t="s">
        <v>2016</v>
      </c>
      <c r="B208" t="s">
        <v>2017</v>
      </c>
      <c r="C208" s="63">
        <v>44.2</v>
      </c>
      <c r="D208" s="89">
        <v>145</v>
      </c>
    </row>
    <row r="209" spans="1:4" x14ac:dyDescent="0.25">
      <c r="A209" t="s">
        <v>2018</v>
      </c>
      <c r="B209" t="s">
        <v>2019</v>
      </c>
      <c r="C209" s="63">
        <v>19.899999999999999</v>
      </c>
      <c r="D209" s="89">
        <v>71</v>
      </c>
    </row>
    <row r="210" spans="1:4" x14ac:dyDescent="0.25">
      <c r="A210" t="s">
        <v>2020</v>
      </c>
      <c r="B210" t="s">
        <v>2021</v>
      </c>
      <c r="C210" s="63">
        <v>20.2</v>
      </c>
      <c r="D210" s="89">
        <v>75</v>
      </c>
    </row>
    <row r="211" spans="1:4" x14ac:dyDescent="0.25">
      <c r="A211" t="s">
        <v>281</v>
      </c>
      <c r="B211" t="s">
        <v>2022</v>
      </c>
      <c r="C211" s="63">
        <v>44</v>
      </c>
      <c r="D211" s="89">
        <v>145</v>
      </c>
    </row>
    <row r="212" spans="1:4" x14ac:dyDescent="0.25">
      <c r="A212" t="s">
        <v>291</v>
      </c>
      <c r="B212" t="s">
        <v>2023</v>
      </c>
      <c r="C212" s="63">
        <v>51.55</v>
      </c>
      <c r="D212" s="89">
        <v>170</v>
      </c>
    </row>
    <row r="213" spans="1:4" x14ac:dyDescent="0.25">
      <c r="A213" t="s">
        <v>1038</v>
      </c>
      <c r="B213" t="s">
        <v>1039</v>
      </c>
      <c r="C213" s="63">
        <v>43.05</v>
      </c>
      <c r="D213" s="89">
        <v>145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</vt:lpstr>
      <vt:lpstr>sizes</vt:lpstr>
      <vt:lpstr>наличие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cp:lastPrinted>2018-03-06T12:10:46Z</cp:lastPrinted>
  <dcterms:created xsi:type="dcterms:W3CDTF">2013-04-04T08:05:56Z</dcterms:created>
  <dcterms:modified xsi:type="dcterms:W3CDTF">2022-06-23T09:31:52Z</dcterms:modified>
</cp:coreProperties>
</file>