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invoice 100-CI-2201524\"/>
    </mc:Choice>
  </mc:AlternateContent>
  <xr:revisionPtr revIDLastSave="0" documentId="13_ncr:1_{9A45ABB0-5476-467F-A02E-19F8E8744D9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" i="1" l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T3" i="1"/>
  <c r="AL3" i="1" s="1"/>
  <c r="U3" i="1"/>
  <c r="V3" i="1"/>
  <c r="W3" i="1"/>
  <c r="X3" i="1"/>
  <c r="AP3" i="1" s="1"/>
  <c r="Y3" i="1"/>
  <c r="Z3" i="1"/>
  <c r="AA3" i="1"/>
  <c r="AB3" i="1"/>
  <c r="AC3" i="1"/>
  <c r="AD3" i="1"/>
  <c r="AE3" i="1"/>
  <c r="AF3" i="1"/>
  <c r="S3" i="1"/>
  <c r="AK3" i="1" s="1"/>
  <c r="AM3" i="1"/>
  <c r="AO3" i="1"/>
  <c r="AG3" i="1"/>
  <c r="AH3" i="1"/>
  <c r="AI3" i="1"/>
  <c r="AJ3" i="1"/>
  <c r="AN3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R49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43" i="1"/>
  <c r="AX143" i="1" s="1"/>
  <c r="AQ142" i="1"/>
  <c r="AW142" i="1" s="1"/>
  <c r="AQ141" i="1"/>
  <c r="AW141" i="1" s="1"/>
  <c r="AQ140" i="1"/>
  <c r="AZ140" i="1" s="1"/>
  <c r="AQ139" i="1"/>
  <c r="AZ139" i="1" s="1"/>
  <c r="AQ138" i="1"/>
  <c r="AZ138" i="1" s="1"/>
  <c r="AQ137" i="1"/>
  <c r="AX137" i="1" s="1"/>
  <c r="AQ136" i="1"/>
  <c r="AX136" i="1" s="1"/>
  <c r="AQ135" i="1"/>
  <c r="AX135" i="1" s="1"/>
  <c r="AQ134" i="1"/>
  <c r="AW134" i="1" s="1"/>
  <c r="AQ133" i="1"/>
  <c r="AW133" i="1" s="1"/>
  <c r="AQ132" i="1"/>
  <c r="AZ132" i="1" s="1"/>
  <c r="AQ131" i="1"/>
  <c r="AZ131" i="1" s="1"/>
  <c r="AQ130" i="1"/>
  <c r="AZ130" i="1" s="1"/>
  <c r="AQ129" i="1"/>
  <c r="AX129" i="1" s="1"/>
  <c r="AQ128" i="1"/>
  <c r="AX128" i="1" s="1"/>
  <c r="AQ127" i="1"/>
  <c r="AX127" i="1" s="1"/>
  <c r="AQ126" i="1"/>
  <c r="AW126" i="1" s="1"/>
  <c r="AQ125" i="1"/>
  <c r="AW125" i="1" s="1"/>
  <c r="AQ124" i="1"/>
  <c r="AZ124" i="1" s="1"/>
  <c r="AQ123" i="1"/>
  <c r="AZ123" i="1" s="1"/>
  <c r="AQ122" i="1"/>
  <c r="AZ122" i="1" s="1"/>
  <c r="AQ121" i="1"/>
  <c r="AX121" i="1" s="1"/>
  <c r="AQ120" i="1"/>
  <c r="AX120" i="1" s="1"/>
  <c r="AQ119" i="1"/>
  <c r="AX119" i="1" s="1"/>
  <c r="AQ118" i="1"/>
  <c r="AW118" i="1" s="1"/>
  <c r="AQ117" i="1"/>
  <c r="AW117" i="1" s="1"/>
  <c r="AQ116" i="1"/>
  <c r="AZ116" i="1" s="1"/>
  <c r="AQ115" i="1"/>
  <c r="AZ115" i="1" s="1"/>
  <c r="AQ114" i="1"/>
  <c r="AZ114" i="1" s="1"/>
  <c r="AQ113" i="1"/>
  <c r="AX113" i="1" s="1"/>
  <c r="AQ112" i="1"/>
  <c r="AX112" i="1" s="1"/>
  <c r="AQ111" i="1"/>
  <c r="AX111" i="1" s="1"/>
  <c r="AQ110" i="1"/>
  <c r="AW110" i="1" s="1"/>
  <c r="AQ109" i="1"/>
  <c r="AW109" i="1" s="1"/>
  <c r="AQ108" i="1"/>
  <c r="AZ108" i="1" s="1"/>
  <c r="AQ107" i="1"/>
  <c r="AZ107" i="1" s="1"/>
  <c r="AQ106" i="1"/>
  <c r="AZ106" i="1" s="1"/>
  <c r="AQ105" i="1"/>
  <c r="AX105" i="1" s="1"/>
  <c r="AQ104" i="1"/>
  <c r="AX104" i="1" s="1"/>
  <c r="AQ103" i="1"/>
  <c r="AX103" i="1" s="1"/>
  <c r="AQ102" i="1"/>
  <c r="AW102" i="1" s="1"/>
  <c r="AQ101" i="1"/>
  <c r="AW101" i="1" s="1"/>
  <c r="AQ100" i="1"/>
  <c r="AZ100" i="1" s="1"/>
  <c r="AQ99" i="1"/>
  <c r="AZ99" i="1" s="1"/>
  <c r="AQ98" i="1"/>
  <c r="AZ98" i="1" s="1"/>
  <c r="AQ97" i="1"/>
  <c r="AX97" i="1" s="1"/>
  <c r="AQ96" i="1"/>
  <c r="AX96" i="1" s="1"/>
  <c r="AQ95" i="1"/>
  <c r="AX95" i="1" s="1"/>
  <c r="AQ94" i="1"/>
  <c r="AW94" i="1" s="1"/>
  <c r="AQ93" i="1"/>
  <c r="AW93" i="1" s="1"/>
  <c r="AQ92" i="1"/>
  <c r="AZ92" i="1" s="1"/>
  <c r="AQ91" i="1"/>
  <c r="AZ91" i="1" s="1"/>
  <c r="AQ90" i="1"/>
  <c r="AZ90" i="1" s="1"/>
  <c r="AQ89" i="1"/>
  <c r="AX89" i="1" s="1"/>
  <c r="AQ88" i="1"/>
  <c r="AX88" i="1" s="1"/>
  <c r="AQ87" i="1"/>
  <c r="AX87" i="1" s="1"/>
  <c r="AQ86" i="1"/>
  <c r="AW86" i="1" s="1"/>
  <c r="AQ85" i="1"/>
  <c r="AW85" i="1" s="1"/>
  <c r="AQ84" i="1"/>
  <c r="AZ84" i="1" s="1"/>
  <c r="AQ83" i="1"/>
  <c r="AZ83" i="1" s="1"/>
  <c r="AQ82" i="1"/>
  <c r="AZ82" i="1" s="1"/>
  <c r="AQ81" i="1"/>
  <c r="AX81" i="1" s="1"/>
  <c r="AQ80" i="1"/>
  <c r="AX80" i="1" s="1"/>
  <c r="AQ79" i="1"/>
  <c r="AX79" i="1" s="1"/>
  <c r="AQ78" i="1"/>
  <c r="AW78" i="1" s="1"/>
  <c r="AQ77" i="1"/>
  <c r="AW77" i="1" s="1"/>
  <c r="AQ76" i="1"/>
  <c r="AZ76" i="1" s="1"/>
  <c r="AQ75" i="1"/>
  <c r="AZ75" i="1" s="1"/>
  <c r="AQ74" i="1"/>
  <c r="AZ74" i="1" s="1"/>
  <c r="AQ73" i="1"/>
  <c r="AX73" i="1" s="1"/>
  <c r="AQ72" i="1"/>
  <c r="AX72" i="1" s="1"/>
  <c r="AQ71" i="1"/>
  <c r="AX71" i="1" s="1"/>
  <c r="AQ70" i="1"/>
  <c r="AW70" i="1" s="1"/>
  <c r="AQ69" i="1"/>
  <c r="AW69" i="1" s="1"/>
  <c r="AQ68" i="1"/>
  <c r="AZ68" i="1" s="1"/>
  <c r="AQ67" i="1"/>
  <c r="AZ67" i="1" s="1"/>
  <c r="AQ66" i="1"/>
  <c r="AZ66" i="1" s="1"/>
  <c r="AQ65" i="1"/>
  <c r="AX65" i="1" s="1"/>
  <c r="AQ64" i="1"/>
  <c r="AX64" i="1" s="1"/>
  <c r="AQ63" i="1"/>
  <c r="AX63" i="1" s="1"/>
  <c r="AQ62" i="1"/>
  <c r="AW62" i="1" s="1"/>
  <c r="AQ61" i="1"/>
  <c r="AW61" i="1" s="1"/>
  <c r="AQ60" i="1"/>
  <c r="AZ60" i="1" s="1"/>
  <c r="AQ59" i="1"/>
  <c r="AZ59" i="1" s="1"/>
  <c r="AQ58" i="1"/>
  <c r="AZ58" i="1" s="1"/>
  <c r="AQ57" i="1"/>
  <c r="AX57" i="1" s="1"/>
  <c r="AQ56" i="1"/>
  <c r="AX56" i="1" s="1"/>
  <c r="AQ55" i="1"/>
  <c r="AX55" i="1" s="1"/>
  <c r="AQ54" i="1"/>
  <c r="AW54" i="1" s="1"/>
  <c r="AQ53" i="1"/>
  <c r="AW53" i="1" s="1"/>
  <c r="AQ52" i="1"/>
  <c r="AZ52" i="1" s="1"/>
  <c r="AQ51" i="1"/>
  <c r="AZ51" i="1" s="1"/>
  <c r="AQ50" i="1"/>
  <c r="AZ50" i="1" s="1"/>
  <c r="AQ49" i="1"/>
  <c r="AX49" i="1" s="1"/>
  <c r="AQ48" i="1"/>
  <c r="AX48" i="1" s="1"/>
  <c r="AQ47" i="1"/>
  <c r="AX47" i="1" s="1"/>
  <c r="AQ46" i="1"/>
  <c r="AW46" i="1" s="1"/>
  <c r="AQ45" i="1"/>
  <c r="AW45" i="1" s="1"/>
  <c r="AQ44" i="1"/>
  <c r="AZ44" i="1" s="1"/>
  <c r="AQ43" i="1"/>
  <c r="AZ43" i="1" s="1"/>
  <c r="AQ42" i="1"/>
  <c r="AZ42" i="1" s="1"/>
  <c r="AQ41" i="1"/>
  <c r="AX41" i="1" s="1"/>
  <c r="AQ40" i="1"/>
  <c r="AX40" i="1" s="1"/>
  <c r="AQ39" i="1"/>
  <c r="AX39" i="1" s="1"/>
  <c r="AQ38" i="1"/>
  <c r="AW38" i="1" s="1"/>
  <c r="AQ37" i="1"/>
  <c r="AW37" i="1" s="1"/>
  <c r="AQ36" i="1"/>
  <c r="AZ36" i="1" s="1"/>
  <c r="AQ35" i="1"/>
  <c r="AZ35" i="1" s="1"/>
  <c r="AQ34" i="1"/>
  <c r="AZ34" i="1" s="1"/>
  <c r="AQ33" i="1"/>
  <c r="AX33" i="1" s="1"/>
  <c r="AQ32" i="1"/>
  <c r="AX32" i="1" s="1"/>
  <c r="AQ31" i="1"/>
  <c r="AX31" i="1" s="1"/>
  <c r="AQ30" i="1"/>
  <c r="AW30" i="1" s="1"/>
  <c r="AQ29" i="1"/>
  <c r="AW29" i="1" s="1"/>
  <c r="AQ28" i="1"/>
  <c r="AZ28" i="1" s="1"/>
  <c r="AQ27" i="1"/>
  <c r="AZ27" i="1" s="1"/>
  <c r="AQ26" i="1"/>
  <c r="AZ26" i="1" s="1"/>
  <c r="AQ25" i="1"/>
  <c r="AX25" i="1" s="1"/>
  <c r="AQ24" i="1"/>
  <c r="AX24" i="1" s="1"/>
  <c r="AQ23" i="1"/>
  <c r="AX23" i="1" s="1"/>
  <c r="AQ22" i="1"/>
  <c r="AW22" i="1" s="1"/>
  <c r="AQ21" i="1"/>
  <c r="AW21" i="1" s="1"/>
  <c r="AQ20" i="1"/>
  <c r="AZ20" i="1" s="1"/>
  <c r="AQ19" i="1"/>
  <c r="AZ19" i="1" s="1"/>
  <c r="AQ18" i="1"/>
  <c r="AZ18" i="1" s="1"/>
  <c r="AQ17" i="1"/>
  <c r="AX17" i="1" s="1"/>
  <c r="AQ16" i="1"/>
  <c r="AX16" i="1" s="1"/>
  <c r="AQ15" i="1"/>
  <c r="AX15" i="1" s="1"/>
  <c r="AQ14" i="1"/>
  <c r="AW14" i="1" s="1"/>
  <c r="AQ13" i="1"/>
  <c r="AW13" i="1" s="1"/>
  <c r="AQ12" i="1"/>
  <c r="AZ12" i="1" s="1"/>
  <c r="AQ11" i="1"/>
  <c r="AZ11" i="1" s="1"/>
  <c r="AQ10" i="1"/>
  <c r="AZ10" i="1" s="1"/>
  <c r="AQ9" i="1"/>
  <c r="AX9" i="1" s="1"/>
  <c r="AQ8" i="1"/>
  <c r="AX8" i="1" s="1"/>
  <c r="AQ7" i="1"/>
  <c r="AX7" i="1" s="1"/>
  <c r="AQ6" i="1"/>
  <c r="AW6" i="1" s="1"/>
  <c r="AQ5" i="1"/>
  <c r="AW5" i="1" s="1"/>
  <c r="AQ4" i="1"/>
  <c r="AZ4" i="1" s="1"/>
  <c r="AQ3" i="1"/>
  <c r="AZ3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40" i="1"/>
  <c r="E139" i="1"/>
  <c r="E137" i="1"/>
  <c r="E136" i="1"/>
  <c r="E135" i="1"/>
  <c r="E116" i="1"/>
  <c r="E115" i="1"/>
  <c r="E114" i="1"/>
  <c r="E111" i="1"/>
  <c r="E110" i="1"/>
  <c r="E109" i="1"/>
  <c r="E108" i="1"/>
  <c r="E107" i="1"/>
  <c r="E106" i="1"/>
  <c r="E103" i="1"/>
  <c r="E102" i="1"/>
  <c r="E99" i="1"/>
  <c r="E98" i="1"/>
  <c r="E70" i="1"/>
  <c r="E69" i="1"/>
  <c r="E68" i="1"/>
  <c r="E67" i="1"/>
  <c r="E66" i="1"/>
  <c r="E65" i="1"/>
  <c r="E59" i="1"/>
  <c r="E58" i="1"/>
  <c r="E57" i="1"/>
  <c r="E56" i="1"/>
  <c r="E55" i="1"/>
  <c r="E49" i="1"/>
  <c r="E48" i="1"/>
  <c r="E47" i="1"/>
  <c r="E46" i="1"/>
  <c r="E44" i="1"/>
  <c r="E29" i="1"/>
  <c r="E28" i="1"/>
  <c r="E27" i="1"/>
  <c r="E26" i="1"/>
  <c r="E25" i="1"/>
  <c r="E24" i="1"/>
  <c r="E23" i="1"/>
  <c r="E22" i="1"/>
  <c r="E21" i="1"/>
  <c r="E20" i="1"/>
  <c r="E19" i="1"/>
  <c r="E18" i="1"/>
  <c r="E14" i="1"/>
  <c r="E13" i="1"/>
  <c r="E12" i="1"/>
  <c r="E11" i="1"/>
  <c r="E6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B4" i="1"/>
  <c r="BB5" i="1"/>
  <c r="BB7" i="1"/>
  <c r="BB9" i="1"/>
  <c r="BB15" i="1"/>
  <c r="BB16" i="1"/>
  <c r="BB17" i="1"/>
  <c r="BB30" i="1"/>
  <c r="BB31" i="1"/>
  <c r="BB32" i="1"/>
  <c r="BB33" i="1"/>
  <c r="BB34" i="1"/>
  <c r="BB35" i="1"/>
  <c r="BB36" i="1"/>
  <c r="BB37" i="1"/>
  <c r="BB50" i="1"/>
  <c r="BB71" i="1"/>
  <c r="BB72" i="1"/>
  <c r="BB73" i="1"/>
  <c r="BB74" i="1"/>
  <c r="BB75" i="1"/>
  <c r="BB76" i="1"/>
  <c r="BB77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100" i="1"/>
  <c r="BB101" i="1"/>
  <c r="BB112" i="1"/>
  <c r="BB113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8" i="1"/>
  <c r="BB141" i="1"/>
  <c r="BB142" i="1"/>
  <c r="BB143" i="1"/>
  <c r="BA2" i="1"/>
  <c r="BB23" i="1" l="1"/>
  <c r="BB56" i="1"/>
  <c r="BB66" i="1"/>
  <c r="BB65" i="1"/>
  <c r="BB24" i="1"/>
  <c r="BB111" i="1"/>
  <c r="BB110" i="1"/>
  <c r="BB12" i="1"/>
  <c r="BB55" i="1"/>
  <c r="BB136" i="1"/>
  <c r="BB46" i="1"/>
  <c r="BB135" i="1"/>
  <c r="BB44" i="1"/>
  <c r="BB108" i="1"/>
  <c r="BB98" i="1"/>
  <c r="BB64" i="1"/>
  <c r="BB54" i="1"/>
  <c r="BB41" i="1"/>
  <c r="BB22" i="1"/>
  <c r="BB8" i="1"/>
  <c r="BB106" i="1"/>
  <c r="BB63" i="1"/>
  <c r="BB40" i="1"/>
  <c r="BB20" i="1"/>
  <c r="BB105" i="1"/>
  <c r="BB39" i="1"/>
  <c r="BB140" i="1"/>
  <c r="BB114" i="1"/>
  <c r="BB104" i="1"/>
  <c r="BB79" i="1"/>
  <c r="BB60" i="1"/>
  <c r="BB49" i="1"/>
  <c r="BB38" i="1"/>
  <c r="BB13" i="1"/>
  <c r="BB21" i="1"/>
  <c r="BB29" i="1"/>
  <c r="BB45" i="1"/>
  <c r="BB53" i="1"/>
  <c r="BB61" i="1"/>
  <c r="BB69" i="1"/>
  <c r="BB109" i="1"/>
  <c r="BB10" i="1"/>
  <c r="BB18" i="1"/>
  <c r="BB26" i="1"/>
  <c r="BB42" i="1"/>
  <c r="BB11" i="1"/>
  <c r="BB19" i="1"/>
  <c r="BB27" i="1"/>
  <c r="BB43" i="1"/>
  <c r="BB51" i="1"/>
  <c r="BB59" i="1"/>
  <c r="BB67" i="1"/>
  <c r="BB99" i="1"/>
  <c r="BB107" i="1"/>
  <c r="BB115" i="1"/>
  <c r="BB139" i="1"/>
  <c r="BB103" i="1"/>
  <c r="BB78" i="1"/>
  <c r="BB58" i="1"/>
  <c r="BB48" i="1"/>
  <c r="BB28" i="1"/>
  <c r="BB52" i="1"/>
  <c r="BB116" i="1"/>
  <c r="BB62" i="1"/>
  <c r="BB6" i="1"/>
  <c r="BB70" i="1"/>
  <c r="BB137" i="1"/>
  <c r="BB102" i="1"/>
  <c r="BB68" i="1"/>
  <c r="BB57" i="1"/>
  <c r="BB47" i="1"/>
  <c r="BB25" i="1"/>
  <c r="BB14" i="1"/>
  <c r="AW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19" i="1"/>
  <c r="AW127" i="1"/>
  <c r="AW135" i="1"/>
  <c r="AW143" i="1"/>
  <c r="AX10" i="1"/>
  <c r="AX18" i="1"/>
  <c r="AX26" i="1"/>
  <c r="AX34" i="1"/>
  <c r="AX42" i="1"/>
  <c r="AX50" i="1"/>
  <c r="AX58" i="1"/>
  <c r="AX66" i="1"/>
  <c r="AX74" i="1"/>
  <c r="AX82" i="1"/>
  <c r="AX90" i="1"/>
  <c r="AX98" i="1"/>
  <c r="AX106" i="1"/>
  <c r="AX114" i="1"/>
  <c r="AX122" i="1"/>
  <c r="AX130" i="1"/>
  <c r="AX138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W8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120" i="1"/>
  <c r="AW128" i="1"/>
  <c r="AW136" i="1"/>
  <c r="AX3" i="1"/>
  <c r="AX11" i="1"/>
  <c r="AX19" i="1"/>
  <c r="AX27" i="1"/>
  <c r="AX35" i="1"/>
  <c r="AX43" i="1"/>
  <c r="AX51" i="1"/>
  <c r="AX59" i="1"/>
  <c r="AX67" i="1"/>
  <c r="AX75" i="1"/>
  <c r="AX83" i="1"/>
  <c r="AX91" i="1"/>
  <c r="AX99" i="1"/>
  <c r="AX107" i="1"/>
  <c r="AX115" i="1"/>
  <c r="AX123" i="1"/>
  <c r="AX131" i="1"/>
  <c r="AX139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121" i="1"/>
  <c r="AW129" i="1"/>
  <c r="AW137" i="1"/>
  <c r="AX4" i="1"/>
  <c r="AX12" i="1"/>
  <c r="AX20" i="1"/>
  <c r="AX28" i="1"/>
  <c r="AX36" i="1"/>
  <c r="AX44" i="1"/>
  <c r="AX52" i="1"/>
  <c r="AX60" i="1"/>
  <c r="AX68" i="1"/>
  <c r="AX76" i="1"/>
  <c r="AX84" i="1"/>
  <c r="AX92" i="1"/>
  <c r="AX100" i="1"/>
  <c r="AX108" i="1"/>
  <c r="AX116" i="1"/>
  <c r="AX124" i="1"/>
  <c r="AX132" i="1"/>
  <c r="AX140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AZ135" i="1"/>
  <c r="AZ143" i="1"/>
  <c r="AW10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122" i="1"/>
  <c r="AW130" i="1"/>
  <c r="AW138" i="1"/>
  <c r="AX5" i="1"/>
  <c r="AX13" i="1"/>
  <c r="AX21" i="1"/>
  <c r="AX29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W3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123" i="1"/>
  <c r="AW131" i="1"/>
  <c r="AW139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W4" i="1"/>
  <c r="AW12" i="1"/>
  <c r="AW20" i="1"/>
  <c r="AW28" i="1"/>
  <c r="AW36" i="1"/>
  <c r="AW44" i="1"/>
  <c r="AW52" i="1"/>
  <c r="AW60" i="1"/>
  <c r="AW68" i="1"/>
  <c r="AW76" i="1"/>
  <c r="AW84" i="1"/>
  <c r="AW92" i="1"/>
  <c r="AW100" i="1"/>
  <c r="AW108" i="1"/>
  <c r="AW116" i="1"/>
  <c r="AW124" i="1"/>
  <c r="AW132" i="1"/>
  <c r="AW140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D123" i="1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D9" i="1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D112" i="1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D122" i="1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D113" i="1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D120" i="1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D118" i="1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D15" i="1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D62" i="1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D104" i="1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D105" i="1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61" i="1"/>
  <c r="D60" i="1"/>
  <c r="D32" i="1"/>
  <c r="D31" i="1"/>
  <c r="D33" i="1"/>
  <c r="D72" i="1"/>
  <c r="D71" i="1"/>
  <c r="D77" i="1"/>
  <c r="D76" i="1"/>
  <c r="D75" i="1"/>
  <c r="D74" i="1"/>
  <c r="D73" i="1"/>
  <c r="D142" i="1"/>
  <c r="D143" i="1"/>
  <c r="D39" i="1"/>
  <c r="D38" i="1"/>
  <c r="D40" i="1"/>
  <c r="D41" i="1"/>
  <c r="D100" i="1"/>
  <c r="D101" i="1"/>
  <c r="D78" i="1"/>
  <c r="D79" i="1"/>
  <c r="D134" i="1"/>
  <c r="D133" i="1"/>
  <c r="D132" i="1"/>
  <c r="D131" i="1"/>
  <c r="D90" i="1"/>
  <c r="D82" i="1"/>
  <c r="D89" i="1"/>
  <c r="D81" i="1"/>
  <c r="D88" i="1"/>
  <c r="D80" i="1"/>
  <c r="D87" i="1"/>
  <c r="D94" i="1"/>
  <c r="D86" i="1"/>
  <c r="D84" i="1"/>
  <c r="D83" i="1"/>
  <c r="D92" i="1"/>
  <c r="D91" i="1"/>
  <c r="D93" i="1"/>
  <c r="D85" i="1"/>
  <c r="D129" i="1"/>
  <c r="D128" i="1"/>
  <c r="D127" i="1"/>
  <c r="D126" i="1"/>
  <c r="D130" i="1"/>
  <c r="D96" i="1"/>
  <c r="D95" i="1"/>
  <c r="AR138" i="1"/>
  <c r="AR124" i="1"/>
  <c r="AR100" i="1"/>
  <c r="AR85" i="1"/>
  <c r="AR73" i="1"/>
  <c r="AR31" i="1"/>
  <c r="R138" i="1"/>
  <c r="R124" i="1"/>
  <c r="R100" i="1"/>
  <c r="R85" i="1"/>
  <c r="R73" i="1"/>
  <c r="R31" i="1"/>
  <c r="R4" i="1"/>
  <c r="P131" i="1"/>
  <c r="Q131" i="1" s="1"/>
  <c r="P121" i="1"/>
  <c r="Q121" i="1" s="1"/>
  <c r="P91" i="1"/>
  <c r="Q91" i="1" s="1"/>
  <c r="P82" i="1"/>
  <c r="Q82" i="1" s="1"/>
  <c r="P36" i="1"/>
  <c r="Q36" i="1" s="1"/>
  <c r="P15" i="1"/>
  <c r="Q15" i="1" s="1"/>
  <c r="M141" i="1"/>
  <c r="M125" i="1"/>
  <c r="M112" i="1"/>
  <c r="M87" i="1"/>
  <c r="M74" i="1"/>
  <c r="M32" i="1"/>
  <c r="M5" i="1"/>
  <c r="L132" i="1"/>
  <c r="L122" i="1"/>
  <c r="L94" i="1"/>
  <c r="L83" i="1"/>
  <c r="L50" i="1"/>
  <c r="L17" i="1"/>
  <c r="H138" i="1"/>
  <c r="H124" i="1"/>
  <c r="H100" i="1"/>
  <c r="H85" i="1"/>
  <c r="H73" i="1"/>
  <c r="H31" i="1"/>
  <c r="H4" i="1"/>
  <c r="BA15" i="1"/>
  <c r="BA131" i="1"/>
  <c r="P90" i="1"/>
  <c r="Q90" i="1" s="1"/>
  <c r="P81" i="1"/>
  <c r="Q81" i="1" s="1"/>
  <c r="P35" i="1"/>
  <c r="Q35" i="1" s="1"/>
  <c r="P9" i="1"/>
  <c r="Q9" i="1" s="1"/>
  <c r="M138" i="1"/>
  <c r="M124" i="1"/>
  <c r="M100" i="1"/>
  <c r="M85" i="1"/>
  <c r="M73" i="1"/>
  <c r="M31" i="1"/>
  <c r="M4" i="1"/>
  <c r="L131" i="1"/>
  <c r="L121" i="1"/>
  <c r="L91" i="1"/>
  <c r="L82" i="1"/>
  <c r="L37" i="1"/>
  <c r="L16" i="1"/>
  <c r="H133" i="1"/>
  <c r="H123" i="1"/>
  <c r="H96" i="1"/>
  <c r="H84" i="1"/>
  <c r="H72" i="1"/>
  <c r="H30" i="1"/>
  <c r="H3" i="1"/>
  <c r="BA32" i="1"/>
  <c r="M133" i="1"/>
  <c r="P50" i="1"/>
  <c r="AR133" i="1"/>
  <c r="AR123" i="1"/>
  <c r="AR96" i="1"/>
  <c r="AR84" i="1"/>
  <c r="AR72" i="1"/>
  <c r="AR30" i="1"/>
  <c r="R133" i="1"/>
  <c r="R123" i="1"/>
  <c r="R96" i="1"/>
  <c r="R84" i="1"/>
  <c r="R72" i="1"/>
  <c r="R30" i="1"/>
  <c r="R3" i="1"/>
  <c r="P130" i="1"/>
  <c r="Q130" i="1" s="1"/>
  <c r="P120" i="1"/>
  <c r="Q120" i="1" s="1"/>
  <c r="M84" i="1"/>
  <c r="AR122" i="1"/>
  <c r="AR94" i="1"/>
  <c r="AR83" i="1"/>
  <c r="AR50" i="1"/>
  <c r="AR17" i="1"/>
  <c r="R132" i="1"/>
  <c r="R122" i="1"/>
  <c r="R94" i="1"/>
  <c r="R83" i="1"/>
  <c r="R50" i="1"/>
  <c r="R17" i="1"/>
  <c r="P143" i="1"/>
  <c r="Q143" i="1" s="1"/>
  <c r="P129" i="1"/>
  <c r="Q129" i="1" s="1"/>
  <c r="P119" i="1"/>
  <c r="Q119" i="1" s="1"/>
  <c r="P89" i="1"/>
  <c r="Q89" i="1" s="1"/>
  <c r="P80" i="1"/>
  <c r="Q80" i="1" s="1"/>
  <c r="P34" i="1"/>
  <c r="Q34" i="1" s="1"/>
  <c r="M123" i="1"/>
  <c r="M72" i="1"/>
  <c r="M30" i="1"/>
  <c r="M3" i="1"/>
  <c r="L120" i="1"/>
  <c r="L90" i="1"/>
  <c r="L81" i="1"/>
  <c r="L36" i="1"/>
  <c r="L15" i="1"/>
  <c r="H132" i="1"/>
  <c r="H122" i="1"/>
  <c r="H83" i="1"/>
  <c r="H50" i="1"/>
  <c r="H17" i="1"/>
  <c r="BA75" i="1"/>
  <c r="AR121" i="1"/>
  <c r="AR91" i="1"/>
  <c r="AR82" i="1"/>
  <c r="AR37" i="1"/>
  <c r="AR16" i="1"/>
  <c r="R131" i="1"/>
  <c r="R121" i="1"/>
  <c r="R91" i="1"/>
  <c r="R82" i="1"/>
  <c r="R37" i="1"/>
  <c r="R16" i="1"/>
  <c r="P142" i="1"/>
  <c r="Q142" i="1" s="1"/>
  <c r="P127" i="1"/>
  <c r="Q127" i="1" s="1"/>
  <c r="P118" i="1"/>
  <c r="Q118" i="1" s="1"/>
  <c r="P88" i="1"/>
  <c r="Q88" i="1" s="1"/>
  <c r="P75" i="1"/>
  <c r="Q75" i="1" s="1"/>
  <c r="P32" i="1"/>
  <c r="Q32" i="1" s="1"/>
  <c r="P5" i="1"/>
  <c r="Q5" i="1" s="1"/>
  <c r="M132" i="1"/>
  <c r="M122" i="1"/>
  <c r="M94" i="1"/>
  <c r="M83" i="1"/>
  <c r="M50" i="1"/>
  <c r="M17" i="1"/>
  <c r="L143" i="1"/>
  <c r="L129" i="1"/>
  <c r="L119" i="1"/>
  <c r="L89" i="1"/>
  <c r="L80" i="1"/>
  <c r="L35" i="1"/>
  <c r="L9" i="1"/>
  <c r="H131" i="1"/>
  <c r="H121" i="1"/>
  <c r="H91" i="1"/>
  <c r="H82" i="1"/>
  <c r="H37" i="1"/>
  <c r="H16" i="1"/>
  <c r="BA85" i="1"/>
  <c r="P31" i="1"/>
  <c r="Q31" i="1" s="1"/>
  <c r="H15" i="1"/>
  <c r="BA3" i="1"/>
  <c r="H94" i="1"/>
  <c r="AR120" i="1"/>
  <c r="AR90" i="1"/>
  <c r="AR81" i="1"/>
  <c r="AR36" i="1"/>
  <c r="AR15" i="1"/>
  <c r="R130" i="1"/>
  <c r="R120" i="1"/>
  <c r="R90" i="1"/>
  <c r="R81" i="1"/>
  <c r="R36" i="1"/>
  <c r="R15" i="1"/>
  <c r="P141" i="1"/>
  <c r="Q141" i="1" s="1"/>
  <c r="P125" i="1"/>
  <c r="Q125" i="1" s="1"/>
  <c r="P112" i="1"/>
  <c r="Q112" i="1" s="1"/>
  <c r="P87" i="1"/>
  <c r="Q87" i="1" s="1"/>
  <c r="P74" i="1"/>
  <c r="Q74" i="1" s="1"/>
  <c r="P4" i="1"/>
  <c r="Q4" i="1" s="1"/>
  <c r="M131" i="1"/>
  <c r="M121" i="1"/>
  <c r="M91" i="1"/>
  <c r="M82" i="1"/>
  <c r="M37" i="1"/>
  <c r="M16" i="1"/>
  <c r="L142" i="1"/>
  <c r="L127" i="1"/>
  <c r="L118" i="1"/>
  <c r="L88" i="1"/>
  <c r="L75" i="1"/>
  <c r="L34" i="1"/>
  <c r="L7" i="1"/>
  <c r="H130" i="1"/>
  <c r="H120" i="1"/>
  <c r="H90" i="1"/>
  <c r="H81" i="1"/>
  <c r="H36" i="1"/>
  <c r="BA122" i="1"/>
  <c r="BA141" i="1"/>
  <c r="AR143" i="1"/>
  <c r="AR129" i="1"/>
  <c r="AR119" i="1"/>
  <c r="AR89" i="1"/>
  <c r="AR80" i="1"/>
  <c r="AR35" i="1"/>
  <c r="AR5" i="1"/>
  <c r="R143" i="1"/>
  <c r="R129" i="1"/>
  <c r="R119" i="1"/>
  <c r="R89" i="1"/>
  <c r="R80" i="1"/>
  <c r="R35" i="1"/>
  <c r="R9" i="1"/>
  <c r="P138" i="1"/>
  <c r="Q138" i="1" s="1"/>
  <c r="P124" i="1"/>
  <c r="Q124" i="1" s="1"/>
  <c r="P100" i="1"/>
  <c r="Q100" i="1" s="1"/>
  <c r="P85" i="1"/>
  <c r="Q85" i="1" s="1"/>
  <c r="P73" i="1"/>
  <c r="Q73" i="1" s="1"/>
  <c r="P30" i="1"/>
  <c r="Q30" i="1" s="1"/>
  <c r="P3" i="1"/>
  <c r="Q3" i="1" s="1"/>
  <c r="M130" i="1"/>
  <c r="M120" i="1"/>
  <c r="M90" i="1"/>
  <c r="M81" i="1"/>
  <c r="M36" i="1"/>
  <c r="M15" i="1"/>
  <c r="L141" i="1"/>
  <c r="L125" i="1"/>
  <c r="L112" i="1"/>
  <c r="L87" i="1"/>
  <c r="L74" i="1"/>
  <c r="L32" i="1"/>
  <c r="L5" i="1"/>
  <c r="H143" i="1"/>
  <c r="H129" i="1"/>
  <c r="H119" i="1"/>
  <c r="H89" i="1"/>
  <c r="H80" i="1"/>
  <c r="H35" i="1"/>
  <c r="H9" i="1"/>
  <c r="BA5" i="1"/>
  <c r="BA123" i="1"/>
  <c r="L130" i="1"/>
  <c r="AR127" i="1"/>
  <c r="AR118" i="1"/>
  <c r="AR88" i="1"/>
  <c r="AR75" i="1"/>
  <c r="AR34" i="1"/>
  <c r="AR4" i="1"/>
  <c r="R142" i="1"/>
  <c r="R127" i="1"/>
  <c r="R118" i="1"/>
  <c r="R88" i="1"/>
  <c r="R75" i="1"/>
  <c r="R34" i="1"/>
  <c r="R7" i="1"/>
  <c r="P133" i="1"/>
  <c r="Q133" i="1" s="1"/>
  <c r="P123" i="1"/>
  <c r="Q123" i="1" s="1"/>
  <c r="P96" i="1"/>
  <c r="Q96" i="1" s="1"/>
  <c r="P84" i="1"/>
  <c r="Q84" i="1" s="1"/>
  <c r="P72" i="1"/>
  <c r="Q72" i="1" s="1"/>
  <c r="P17" i="1"/>
  <c r="Q17" i="1" s="1"/>
  <c r="M143" i="1"/>
  <c r="M129" i="1"/>
  <c r="M119" i="1"/>
  <c r="M89" i="1"/>
  <c r="M80" i="1"/>
  <c r="M35" i="1"/>
  <c r="M9" i="1"/>
  <c r="L138" i="1"/>
  <c r="L124" i="1"/>
  <c r="L100" i="1"/>
  <c r="L85" i="1"/>
  <c r="L73" i="1"/>
  <c r="L31" i="1"/>
  <c r="L4" i="1"/>
  <c r="H142" i="1"/>
  <c r="H127" i="1"/>
  <c r="H118" i="1"/>
  <c r="H88" i="1"/>
  <c r="H75" i="1"/>
  <c r="H34" i="1"/>
  <c r="H7" i="1"/>
  <c r="BA7" i="1"/>
  <c r="BA127" i="1"/>
  <c r="BA9" i="1"/>
  <c r="BA129" i="1"/>
  <c r="P7" i="1"/>
  <c r="Q7" i="1" s="1"/>
  <c r="AR125" i="1"/>
  <c r="AR112" i="1"/>
  <c r="AR87" i="1"/>
  <c r="AR74" i="1"/>
  <c r="AR32" i="1"/>
  <c r="AR3" i="1"/>
  <c r="R141" i="1"/>
  <c r="R125" i="1"/>
  <c r="R112" i="1"/>
  <c r="R87" i="1"/>
  <c r="R74" i="1"/>
  <c r="R32" i="1"/>
  <c r="R5" i="1"/>
  <c r="P132" i="1"/>
  <c r="Q132" i="1" s="1"/>
  <c r="P122" i="1"/>
  <c r="Q122" i="1" s="1"/>
  <c r="P94" i="1"/>
  <c r="Q94" i="1" s="1"/>
  <c r="P83" i="1"/>
  <c r="Q83" i="1" s="1"/>
  <c r="P37" i="1"/>
  <c r="Q37" i="1" s="1"/>
  <c r="P16" i="1"/>
  <c r="Q16" i="1" s="1"/>
  <c r="M142" i="1"/>
  <c r="M127" i="1"/>
  <c r="M118" i="1"/>
  <c r="M88" i="1"/>
  <c r="M75" i="1"/>
  <c r="M34" i="1"/>
  <c r="M7" i="1"/>
  <c r="L133" i="1"/>
  <c r="L123" i="1"/>
  <c r="L96" i="1"/>
  <c r="L84" i="1"/>
  <c r="L72" i="1"/>
  <c r="L30" i="1"/>
  <c r="L3" i="1"/>
  <c r="H141" i="1"/>
  <c r="H125" i="1"/>
  <c r="H112" i="1"/>
  <c r="H87" i="1"/>
  <c r="H74" i="1"/>
  <c r="H32" i="1"/>
  <c r="H5" i="1"/>
  <c r="M96" i="1"/>
  <c r="AR132" i="1"/>
  <c r="BA118" i="1"/>
  <c r="AR142" i="1"/>
  <c r="BA36" i="1"/>
  <c r="BA142" i="1"/>
  <c r="BA88" i="1"/>
  <c r="BA30" i="1"/>
  <c r="BA34" i="1"/>
  <c r="BA35" i="1"/>
  <c r="BA100" i="1"/>
  <c r="BA31" i="1"/>
  <c r="BA96" i="1"/>
  <c r="BA17" i="1"/>
  <c r="BA50" i="1"/>
  <c r="BA83" i="1"/>
  <c r="BA132" i="1"/>
  <c r="BA87" i="1"/>
  <c r="BA112" i="1"/>
  <c r="BA73" i="1"/>
  <c r="BA74" i="1"/>
  <c r="BA91" i="1"/>
  <c r="BA37" i="1"/>
  <c r="BA119" i="1"/>
  <c r="BA120" i="1"/>
  <c r="BA81" i="1"/>
  <c r="BA82" i="1"/>
  <c r="BA4" i="1"/>
  <c r="BA125" i="1"/>
  <c r="BA143" i="1"/>
  <c r="BA89" i="1"/>
  <c r="BA90" i="1"/>
  <c r="BA84" i="1"/>
  <c r="BA133" i="1"/>
  <c r="BA16" i="1"/>
  <c r="BA121" i="1"/>
  <c r="BA130" i="1"/>
  <c r="BA124" i="1"/>
  <c r="AR131" i="1"/>
  <c r="BA72" i="1"/>
  <c r="AR141" i="1"/>
  <c r="BA138" i="1"/>
  <c r="AR130" i="1"/>
  <c r="BA94" i="1"/>
  <c r="BA80" i="1"/>
  <c r="T2368" i="8"/>
  <c r="P117" i="1"/>
  <c r="Q117" i="1" s="1"/>
  <c r="AR92" i="1"/>
  <c r="AR76" i="1"/>
  <c r="R93" i="1"/>
  <c r="R77" i="1"/>
  <c r="P93" i="1"/>
  <c r="Q93" i="1" s="1"/>
  <c r="P77" i="1"/>
  <c r="Q77" i="1" s="1"/>
  <c r="M78" i="1"/>
  <c r="R117" i="1"/>
  <c r="AR128" i="1"/>
  <c r="AR101" i="1"/>
  <c r="R92" i="1"/>
  <c r="R76" i="1"/>
  <c r="P92" i="1"/>
  <c r="Q92" i="1" s="1"/>
  <c r="P76" i="1"/>
  <c r="Q76" i="1" s="1"/>
  <c r="M97" i="1"/>
  <c r="M76" i="1"/>
  <c r="M62" i="1"/>
  <c r="M45" i="1"/>
  <c r="L60" i="1"/>
  <c r="AR33" i="1"/>
  <c r="R101" i="1"/>
  <c r="P101" i="1"/>
  <c r="Q101" i="1" s="1"/>
  <c r="M61" i="1"/>
  <c r="M43" i="1"/>
  <c r="M8" i="1"/>
  <c r="L113" i="1"/>
  <c r="L92" i="1"/>
  <c r="L54" i="1"/>
  <c r="L39" i="1"/>
  <c r="H93" i="1"/>
  <c r="H77" i="1"/>
  <c r="AR134" i="1"/>
  <c r="AR126" i="1"/>
  <c r="AR97" i="1"/>
  <c r="R128" i="1"/>
  <c r="P128" i="1"/>
  <c r="Q128" i="1" s="1"/>
  <c r="P33" i="1"/>
  <c r="Q33" i="1" s="1"/>
  <c r="M60" i="1"/>
  <c r="M42" i="1"/>
  <c r="L134" i="1"/>
  <c r="AR117" i="1"/>
  <c r="R97" i="1"/>
  <c r="R33" i="1"/>
  <c r="P97" i="1"/>
  <c r="M113" i="1"/>
  <c r="M92" i="1"/>
  <c r="M54" i="1"/>
  <c r="M39" i="1"/>
  <c r="L105" i="1"/>
  <c r="L71" i="1"/>
  <c r="L52" i="1"/>
  <c r="AR113" i="1"/>
  <c r="AR95" i="1"/>
  <c r="AR71" i="1"/>
  <c r="R134" i="1"/>
  <c r="R126" i="1"/>
  <c r="P134" i="1"/>
  <c r="Q134" i="1" s="1"/>
  <c r="P126" i="1"/>
  <c r="Q126" i="1" s="1"/>
  <c r="AR86" i="1"/>
  <c r="R113" i="1"/>
  <c r="R95" i="1"/>
  <c r="R71" i="1"/>
  <c r="P113" i="1"/>
  <c r="Q113" i="1" s="1"/>
  <c r="P95" i="1"/>
  <c r="Q95" i="1" s="1"/>
  <c r="P71" i="1"/>
  <c r="Q71" i="1" s="1"/>
  <c r="M105" i="1"/>
  <c r="M71" i="1"/>
  <c r="M52" i="1"/>
  <c r="AR93" i="1"/>
  <c r="AR77" i="1"/>
  <c r="R86" i="1"/>
  <c r="P86" i="1"/>
  <c r="Q86" i="1" s="1"/>
  <c r="M104" i="1"/>
  <c r="M64" i="1"/>
  <c r="M51" i="1"/>
  <c r="M63" i="1"/>
  <c r="L76" i="1"/>
  <c r="L61" i="1"/>
  <c r="H128" i="1"/>
  <c r="BA46" i="1"/>
  <c r="BC46" i="1" s="1"/>
  <c r="B46" i="1" s="1"/>
  <c r="BA109" i="1"/>
  <c r="BC109" i="1" s="1"/>
  <c r="B109" i="1" s="1"/>
  <c r="BA134" i="1"/>
  <c r="L97" i="1"/>
  <c r="L53" i="1"/>
  <c r="H97" i="1"/>
  <c r="H71" i="1"/>
  <c r="M53" i="1"/>
  <c r="M38" i="1"/>
  <c r="L64" i="1"/>
  <c r="L43" i="1"/>
  <c r="H92" i="1"/>
  <c r="M134" i="1"/>
  <c r="M10" i="1"/>
  <c r="L63" i="1"/>
  <c r="L42" i="1"/>
  <c r="H33" i="1"/>
  <c r="BA33" i="1"/>
  <c r="BA65" i="1"/>
  <c r="BC65" i="1" s="1"/>
  <c r="B65" i="1" s="1"/>
  <c r="BA105" i="1"/>
  <c r="L104" i="1"/>
  <c r="L78" i="1"/>
  <c r="L62" i="1"/>
  <c r="H95" i="1"/>
  <c r="H76" i="1"/>
  <c r="BA116" i="1"/>
  <c r="BC116" i="1" s="1"/>
  <c r="B116" i="1" s="1"/>
  <c r="BA77" i="1"/>
  <c r="BA13" i="1"/>
  <c r="BC13" i="1" s="1"/>
  <c r="B13" i="1" s="1"/>
  <c r="H126" i="1"/>
  <c r="BA39" i="1"/>
  <c r="BA92" i="1"/>
  <c r="L10" i="1"/>
  <c r="H134" i="1"/>
  <c r="H117" i="1"/>
  <c r="BA8" i="1"/>
  <c r="BA52" i="1"/>
  <c r="BA53" i="1"/>
  <c r="BA98" i="1"/>
  <c r="BC98" i="1" s="1"/>
  <c r="B98" i="1" s="1"/>
  <c r="H113" i="1"/>
  <c r="BA19" i="1"/>
  <c r="BC19" i="1" s="1"/>
  <c r="B19" i="1" s="1"/>
  <c r="BA64" i="1"/>
  <c r="BA107" i="1"/>
  <c r="BC107" i="1" s="1"/>
  <c r="B107" i="1" s="1"/>
  <c r="L51" i="1"/>
  <c r="L8" i="1"/>
  <c r="BA56" i="1"/>
  <c r="BC56" i="1" s="1"/>
  <c r="B56" i="1" s="1"/>
  <c r="BA26" i="1"/>
  <c r="BC26" i="1" s="1"/>
  <c r="B26" i="1" s="1"/>
  <c r="H101" i="1"/>
  <c r="BA58" i="1"/>
  <c r="BC58" i="1" s="1"/>
  <c r="B58" i="1" s="1"/>
  <c r="BA104" i="1"/>
  <c r="BA71" i="1"/>
  <c r="BA110" i="1"/>
  <c r="BC110" i="1" s="1"/>
  <c r="B110" i="1" s="1"/>
  <c r="L45" i="1"/>
  <c r="L38" i="1"/>
  <c r="H86" i="1"/>
  <c r="H8" i="1"/>
  <c r="BA11" i="1"/>
  <c r="BC11" i="1" s="1"/>
  <c r="B11" i="1" s="1"/>
  <c r="BA59" i="1"/>
  <c r="BC59" i="1" s="1"/>
  <c r="B59" i="1" s="1"/>
  <c r="BA99" i="1"/>
  <c r="BC99" i="1" s="1"/>
  <c r="B99" i="1" s="1"/>
  <c r="BA45" i="1"/>
  <c r="BA38" i="1"/>
  <c r="BA102" i="1"/>
  <c r="BC102" i="1" s="1"/>
  <c r="B102" i="1" s="1"/>
  <c r="AR62" i="1"/>
  <c r="AR42" i="1"/>
  <c r="AR41" i="1"/>
  <c r="AR54" i="1"/>
  <c r="AR39" i="1"/>
  <c r="AR38" i="1"/>
  <c r="AR51" i="1"/>
  <c r="AR63" i="1"/>
  <c r="H52" i="1"/>
  <c r="H42" i="1"/>
  <c r="H104" i="1"/>
  <c r="BA40" i="1"/>
  <c r="BA41" i="1"/>
  <c r="H54" i="1"/>
  <c r="H53" i="1"/>
  <c r="BA27" i="1"/>
  <c r="BC27" i="1" s="1"/>
  <c r="B27" i="1" s="1"/>
  <c r="BA67" i="1"/>
  <c r="BC67" i="1" s="1"/>
  <c r="B67" i="1" s="1"/>
  <c r="BA115" i="1"/>
  <c r="BC115" i="1" s="1"/>
  <c r="B115" i="1" s="1"/>
  <c r="BA44" i="1"/>
  <c r="BC44" i="1" s="1"/>
  <c r="B44" i="1" s="1"/>
  <c r="BA61" i="1"/>
  <c r="BA54" i="1"/>
  <c r="AR43" i="1"/>
  <c r="R104" i="1"/>
  <c r="R61" i="1"/>
  <c r="AR40" i="1"/>
  <c r="R54" i="1"/>
  <c r="R53" i="1"/>
  <c r="R79" i="1"/>
  <c r="R78" i="1"/>
  <c r="H39" i="1"/>
  <c r="H10" i="1"/>
  <c r="BA49" i="1"/>
  <c r="BC49" i="1" s="1"/>
  <c r="B49" i="1" s="1"/>
  <c r="BA139" i="1"/>
  <c r="BC139" i="1" s="1"/>
  <c r="B139" i="1" s="1"/>
  <c r="H38" i="1"/>
  <c r="BA60" i="1"/>
  <c r="BA108" i="1"/>
  <c r="BC108" i="1" s="1"/>
  <c r="B108" i="1" s="1"/>
  <c r="BA69" i="1"/>
  <c r="BC69" i="1" s="1"/>
  <c r="B69" i="1" s="1"/>
  <c r="BA62" i="1"/>
  <c r="H45" i="1"/>
  <c r="R105" i="1"/>
  <c r="R62" i="1"/>
  <c r="R43" i="1"/>
  <c r="R60" i="1"/>
  <c r="R41" i="1"/>
  <c r="R40" i="1"/>
  <c r="R52" i="1"/>
  <c r="R64" i="1"/>
  <c r="H41" i="1"/>
  <c r="BA57" i="1"/>
  <c r="BC57" i="1" s="1"/>
  <c r="B57" i="1" s="1"/>
  <c r="BA113" i="1"/>
  <c r="BA63" i="1"/>
  <c r="H51" i="1"/>
  <c r="BA23" i="1"/>
  <c r="BC23" i="1" s="1"/>
  <c r="B23" i="1" s="1"/>
  <c r="H62" i="1"/>
  <c r="BA68" i="1"/>
  <c r="BC68" i="1" s="1"/>
  <c r="B68" i="1" s="1"/>
  <c r="BA140" i="1"/>
  <c r="BC140" i="1" s="1"/>
  <c r="B140" i="1" s="1"/>
  <c r="BA21" i="1"/>
  <c r="BC21" i="1" s="1"/>
  <c r="B21" i="1" s="1"/>
  <c r="BA93" i="1"/>
  <c r="BA14" i="1"/>
  <c r="BC14" i="1" s="1"/>
  <c r="B14" i="1" s="1"/>
  <c r="BA70" i="1"/>
  <c r="BC70" i="1" s="1"/>
  <c r="B70" i="1" s="1"/>
  <c r="R63" i="1"/>
  <c r="R45" i="1"/>
  <c r="P61" i="1"/>
  <c r="Q61" i="1" s="1"/>
  <c r="R42" i="1"/>
  <c r="P54" i="1"/>
  <c r="Q54" i="1" s="1"/>
  <c r="R8" i="1"/>
  <c r="R39" i="1"/>
  <c r="R51" i="1"/>
  <c r="BA6" i="1"/>
  <c r="BC6" i="1" s="1"/>
  <c r="B6" i="1" s="1"/>
  <c r="BA42" i="1"/>
  <c r="BA79" i="1"/>
  <c r="BA135" i="1"/>
  <c r="BC135" i="1" s="1"/>
  <c r="B135" i="1" s="1"/>
  <c r="H79" i="1"/>
  <c r="BA12" i="1"/>
  <c r="BC12" i="1" s="1"/>
  <c r="B12" i="1" s="1"/>
  <c r="BA76" i="1"/>
  <c r="H40" i="1"/>
  <c r="BA29" i="1"/>
  <c r="BC29" i="1" s="1"/>
  <c r="B29" i="1" s="1"/>
  <c r="BA101" i="1"/>
  <c r="BA22" i="1"/>
  <c r="BC22" i="1" s="1"/>
  <c r="B22" i="1" s="1"/>
  <c r="BA78" i="1"/>
  <c r="BA126" i="1"/>
  <c r="P105" i="1"/>
  <c r="Q105" i="1" s="1"/>
  <c r="P104" i="1"/>
  <c r="Q104" i="1" s="1"/>
  <c r="P42" i="1"/>
  <c r="Q42" i="1" s="1"/>
  <c r="R10" i="1"/>
  <c r="P40" i="1"/>
  <c r="Q40" i="1" s="1"/>
  <c r="P53" i="1"/>
  <c r="Q53" i="1" s="1"/>
  <c r="P79" i="1"/>
  <c r="Q79" i="1" s="1"/>
  <c r="R38" i="1"/>
  <c r="BA20" i="1"/>
  <c r="BC20" i="1" s="1"/>
  <c r="B20" i="1" s="1"/>
  <c r="H64" i="1"/>
  <c r="BA117" i="1"/>
  <c r="BA86" i="1"/>
  <c r="P63" i="1"/>
  <c r="Q63" i="1" s="1"/>
  <c r="P62" i="1"/>
  <c r="Q62" i="1" s="1"/>
  <c r="P10" i="1"/>
  <c r="Q10" i="1" s="1"/>
  <c r="P60" i="1"/>
  <c r="Q60" i="1" s="1"/>
  <c r="P8" i="1"/>
  <c r="Q8" i="1" s="1"/>
  <c r="P39" i="1"/>
  <c r="Q39" i="1" s="1"/>
  <c r="P52" i="1"/>
  <c r="Q52" i="1" s="1"/>
  <c r="P78" i="1"/>
  <c r="Q78" i="1" s="1"/>
  <c r="BA137" i="1"/>
  <c r="BC137" i="1" s="1"/>
  <c r="B137" i="1" s="1"/>
  <c r="BA106" i="1"/>
  <c r="BC106" i="1" s="1"/>
  <c r="B106" i="1" s="1"/>
  <c r="BA128" i="1"/>
  <c r="BA114" i="1"/>
  <c r="BC114" i="1" s="1"/>
  <c r="B114" i="1" s="1"/>
  <c r="BA18" i="1"/>
  <c r="BC18" i="1" s="1"/>
  <c r="B18" i="1" s="1"/>
  <c r="BA97" i="1"/>
  <c r="H61" i="1"/>
  <c r="BA43" i="1"/>
  <c r="BA28" i="1"/>
  <c r="BC28" i="1" s="1"/>
  <c r="B28" i="1" s="1"/>
  <c r="H43" i="1"/>
  <c r="P45" i="1"/>
  <c r="Q45" i="1" s="1"/>
  <c r="P43" i="1"/>
  <c r="Q43" i="1" s="1"/>
  <c r="H105" i="1"/>
  <c r="P41" i="1"/>
  <c r="Q41" i="1" s="1"/>
  <c r="AR79" i="1"/>
  <c r="AR78" i="1"/>
  <c r="P38" i="1"/>
  <c r="Q38" i="1" s="1"/>
  <c r="P64" i="1"/>
  <c r="Q64" i="1" s="1"/>
  <c r="BA66" i="1"/>
  <c r="BC66" i="1" s="1"/>
  <c r="B66" i="1" s="1"/>
  <c r="BA103" i="1"/>
  <c r="BC103" i="1" s="1"/>
  <c r="B103" i="1" s="1"/>
  <c r="BA111" i="1"/>
  <c r="BC111" i="1" s="1"/>
  <c r="B111" i="1" s="1"/>
  <c r="H78" i="1"/>
  <c r="BA51" i="1"/>
  <c r="AR104" i="1"/>
  <c r="AR61" i="1"/>
  <c r="AR60" i="1"/>
  <c r="H63" i="1"/>
  <c r="AR53" i="1"/>
  <c r="AR52" i="1"/>
  <c r="AR64" i="1"/>
  <c r="AR105" i="1"/>
  <c r="P51" i="1"/>
  <c r="Q51" i="1" s="1"/>
  <c r="H60" i="1"/>
  <c r="BA24" i="1"/>
  <c r="BC24" i="1" s="1"/>
  <c r="B24" i="1" s="1"/>
  <c r="BA136" i="1"/>
  <c r="BC136" i="1" s="1"/>
  <c r="B136" i="1" s="1"/>
  <c r="BA25" i="1"/>
  <c r="BC25" i="1" s="1"/>
  <c r="B25" i="1" s="1"/>
  <c r="BA10" i="1"/>
  <c r="BA95" i="1"/>
  <c r="BA47" i="1"/>
  <c r="BC47" i="1" s="1"/>
  <c r="B47" i="1" s="1"/>
  <c r="BA48" i="1"/>
  <c r="BC48" i="1" s="1"/>
  <c r="B48" i="1" s="1"/>
  <c r="BA55" i="1"/>
  <c r="BC55" i="1" s="1"/>
  <c r="B55" i="1" s="1"/>
  <c r="T2" i="8"/>
  <c r="T4149" i="8"/>
  <c r="AT49" i="1"/>
  <c r="AS49" i="1"/>
  <c r="AS95" i="1"/>
  <c r="AS44" i="1"/>
  <c r="AS137" i="1"/>
  <c r="AT33" i="1"/>
  <c r="AT13" i="1"/>
  <c r="AT70" i="1"/>
  <c r="AS11" i="1"/>
  <c r="AS70" i="1"/>
  <c r="AT99" i="1"/>
  <c r="AS12" i="1"/>
  <c r="AS139" i="1"/>
  <c r="AT27" i="1"/>
  <c r="AT140" i="1"/>
  <c r="AS67" i="1"/>
  <c r="AT109" i="1"/>
  <c r="AS66" i="1"/>
  <c r="AT22" i="1"/>
  <c r="AS110" i="1"/>
  <c r="AS26" i="1"/>
  <c r="AT44" i="1"/>
  <c r="AT116" i="1"/>
  <c r="AT24" i="1"/>
  <c r="AS57" i="1"/>
  <c r="AS109" i="1"/>
  <c r="AT18" i="1"/>
  <c r="AT111" i="1"/>
  <c r="AS68" i="1"/>
  <c r="AT79" i="1"/>
  <c r="AS59" i="1"/>
  <c r="AT108" i="1"/>
  <c r="AS116" i="1"/>
  <c r="AT110" i="1"/>
  <c r="AS135" i="1"/>
  <c r="AT137" i="1"/>
  <c r="AS117" i="1"/>
  <c r="AS115" i="1"/>
  <c r="AS40" i="1"/>
  <c r="AS101" i="1"/>
  <c r="AS6" i="1"/>
  <c r="AS25" i="1"/>
  <c r="AT20" i="1"/>
  <c r="AS126" i="1"/>
  <c r="AS27" i="1"/>
  <c r="AT93" i="1"/>
  <c r="AS48" i="1"/>
  <c r="AT57" i="1"/>
  <c r="AT58" i="1"/>
  <c r="AS103" i="1"/>
  <c r="AT103" i="1"/>
  <c r="AT11" i="1"/>
  <c r="AT40" i="1"/>
  <c r="AT55" i="1"/>
  <c r="AT59" i="1"/>
  <c r="AS41" i="1"/>
  <c r="AT95" i="1"/>
  <c r="AS107" i="1"/>
  <c r="AS56" i="1"/>
  <c r="AT98" i="1"/>
  <c r="AT135" i="1"/>
  <c r="AT136" i="1"/>
  <c r="AS14" i="1"/>
  <c r="AS55" i="1"/>
  <c r="AS20" i="1"/>
  <c r="AT126" i="1"/>
  <c r="AT65" i="1"/>
  <c r="AT29" i="1"/>
  <c r="AS98" i="1"/>
  <c r="AS79" i="1"/>
  <c r="AS47" i="1"/>
  <c r="AT23" i="1"/>
  <c r="AS69" i="1"/>
  <c r="AS22" i="1"/>
  <c r="AT41" i="1"/>
  <c r="AT106" i="1"/>
  <c r="AS19" i="1"/>
  <c r="AT107" i="1"/>
  <c r="AS18" i="1"/>
  <c r="AS136" i="1"/>
  <c r="AS23" i="1"/>
  <c r="AT67" i="1"/>
  <c r="AS28" i="1"/>
  <c r="AS21" i="1"/>
  <c r="AT46" i="1"/>
  <c r="AT114" i="1"/>
  <c r="AS86" i="1"/>
  <c r="AS106" i="1"/>
  <c r="AS102" i="1"/>
  <c r="AT14" i="1"/>
  <c r="AS111" i="1"/>
  <c r="AT28" i="1"/>
  <c r="AS128" i="1"/>
  <c r="AT68" i="1"/>
  <c r="AT115" i="1"/>
  <c r="AT66" i="1"/>
  <c r="AT117" i="1"/>
  <c r="AT26" i="1"/>
  <c r="AT139" i="1"/>
  <c r="AT12" i="1"/>
  <c r="AT25" i="1"/>
  <c r="AS13" i="1"/>
  <c r="AT101" i="1"/>
  <c r="AS46" i="1"/>
  <c r="AT69" i="1"/>
  <c r="AS58" i="1"/>
  <c r="AT77" i="1"/>
  <c r="AS99" i="1"/>
  <c r="AS24" i="1"/>
  <c r="AS140" i="1"/>
  <c r="AT47" i="1"/>
  <c r="AT19" i="1"/>
  <c r="AT6" i="1"/>
  <c r="AS77" i="1"/>
  <c r="AT102" i="1"/>
  <c r="AT21" i="1"/>
  <c r="AT48" i="1"/>
  <c r="AT56" i="1"/>
  <c r="AS114" i="1"/>
  <c r="AT86" i="1"/>
  <c r="AT128" i="1"/>
  <c r="AS29" i="1"/>
  <c r="AS65" i="1"/>
  <c r="AS108" i="1"/>
  <c r="AS33" i="1"/>
  <c r="AS93" i="1"/>
  <c r="F94" i="1" l="1"/>
  <c r="E94" i="1" s="1"/>
  <c r="AT94" i="1"/>
  <c r="BC94" i="1"/>
  <c r="B94" i="1" s="1"/>
  <c r="G94" i="1"/>
  <c r="AS94" i="1"/>
  <c r="G121" i="1"/>
  <c r="BC121" i="1"/>
  <c r="B121" i="1" s="1"/>
  <c r="AS121" i="1"/>
  <c r="AT121" i="1"/>
  <c r="F121" i="1"/>
  <c r="E121" i="1" s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F15" i="1"/>
  <c r="E15" i="1" s="1"/>
  <c r="AT15" i="1"/>
  <c r="BC15" i="1"/>
  <c r="B15" i="1" s="1"/>
  <c r="AS15" i="1"/>
  <c r="G15" i="1"/>
  <c r="G16" i="1"/>
  <c r="BC16" i="1"/>
  <c r="B16" i="1" s="1"/>
  <c r="AT16" i="1"/>
  <c r="F16" i="1"/>
  <c r="E16" i="1" s="1"/>
  <c r="AS16" i="1"/>
  <c r="G82" i="1"/>
  <c r="BC82" i="1"/>
  <c r="B82" i="1" s="1"/>
  <c r="F82" i="1"/>
  <c r="E82" i="1" s="1"/>
  <c r="AS82" i="1"/>
  <c r="AT82" i="1"/>
  <c r="AS112" i="1"/>
  <c r="AT112" i="1"/>
  <c r="F112" i="1"/>
  <c r="E112" i="1" s="1"/>
  <c r="BC112" i="1"/>
  <c r="B112" i="1" s="1"/>
  <c r="G112" i="1"/>
  <c r="G100" i="1"/>
  <c r="F100" i="1"/>
  <c r="E100" i="1" s="1"/>
  <c r="BC100" i="1"/>
  <c r="B100" i="1" s="1"/>
  <c r="AS100" i="1"/>
  <c r="AT100" i="1"/>
  <c r="F118" i="1"/>
  <c r="E118" i="1" s="1"/>
  <c r="AS118" i="1"/>
  <c r="AT118" i="1"/>
  <c r="G118" i="1"/>
  <c r="BC118" i="1"/>
  <c r="B118" i="1" s="1"/>
  <c r="G138" i="1"/>
  <c r="AS138" i="1"/>
  <c r="AT138" i="1"/>
  <c r="BC138" i="1"/>
  <c r="B138" i="1" s="1"/>
  <c r="F138" i="1"/>
  <c r="E138" i="1" s="1"/>
  <c r="AT133" i="1"/>
  <c r="G133" i="1"/>
  <c r="AS133" i="1"/>
  <c r="F133" i="1"/>
  <c r="E133" i="1" s="1"/>
  <c r="BC133" i="1"/>
  <c r="B13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AS35" i="1"/>
  <c r="BC35" i="1"/>
  <c r="B35" i="1" s="1"/>
  <c r="AT35" i="1"/>
  <c r="F35" i="1"/>
  <c r="E35" i="1" s="1"/>
  <c r="G35" i="1"/>
  <c r="G123" i="1"/>
  <c r="AT123" i="1"/>
  <c r="F123" i="1"/>
  <c r="E123" i="1" s="1"/>
  <c r="AS123" i="1"/>
  <c r="BC123" i="1"/>
  <c r="B123" i="1" s="1"/>
  <c r="BC84" i="1"/>
  <c r="B84" i="1" s="1"/>
  <c r="AS84" i="1"/>
  <c r="AT84" i="1"/>
  <c r="G84" i="1"/>
  <c r="F84" i="1"/>
  <c r="E84" i="1" s="1"/>
  <c r="AS120" i="1"/>
  <c r="AT120" i="1"/>
  <c r="G120" i="1"/>
  <c r="F120" i="1"/>
  <c r="E120" i="1" s="1"/>
  <c r="BC120" i="1"/>
  <c r="B120" i="1" s="1"/>
  <c r="AT132" i="1"/>
  <c r="G132" i="1"/>
  <c r="AS132" i="1"/>
  <c r="BC132" i="1"/>
  <c r="B132" i="1" s="1"/>
  <c r="F132" i="1"/>
  <c r="E132" i="1" s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G119" i="1"/>
  <c r="AS119" i="1"/>
  <c r="AT119" i="1"/>
  <c r="BC119" i="1"/>
  <c r="B119" i="1" s="1"/>
  <c r="F119" i="1"/>
  <c r="E119" i="1" s="1"/>
  <c r="AT83" i="1"/>
  <c r="BC83" i="1"/>
  <c r="B83" i="1" s="1"/>
  <c r="F83" i="1"/>
  <c r="E83" i="1" s="1"/>
  <c r="AS83" i="1"/>
  <c r="G83" i="1"/>
  <c r="AS30" i="1"/>
  <c r="AT30" i="1"/>
  <c r="BC30" i="1"/>
  <c r="B30" i="1" s="1"/>
  <c r="F30" i="1"/>
  <c r="E30" i="1" s="1"/>
  <c r="G30" i="1"/>
  <c r="F75" i="1"/>
  <c r="E75" i="1" s="1"/>
  <c r="AT75" i="1"/>
  <c r="BC75" i="1"/>
  <c r="B75" i="1" s="1"/>
  <c r="AS75" i="1"/>
  <c r="G75" i="1"/>
  <c r="G89" i="1"/>
  <c r="AT89" i="1"/>
  <c r="AS89" i="1"/>
  <c r="BC89" i="1"/>
  <c r="B89" i="1" s="1"/>
  <c r="F89" i="1"/>
  <c r="E89" i="1" s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88" i="1"/>
  <c r="E88" i="1" s="1"/>
  <c r="BC88" i="1"/>
  <c r="B88" i="1" s="1"/>
  <c r="AS88" i="1"/>
  <c r="AT88" i="1"/>
  <c r="G88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91" i="1"/>
  <c r="BC91" i="1"/>
  <c r="B91" i="1" s="1"/>
  <c r="F91" i="1"/>
  <c r="E91" i="1" s="1"/>
  <c r="AS91" i="1"/>
  <c r="AT91" i="1"/>
  <c r="G17" i="1"/>
  <c r="BC17" i="1"/>
  <c r="B17" i="1" s="1"/>
  <c r="F17" i="1"/>
  <c r="E17" i="1" s="1"/>
  <c r="AS17" i="1"/>
  <c r="AT17" i="1"/>
  <c r="BC142" i="1"/>
  <c r="B142" i="1" s="1"/>
  <c r="AS142" i="1"/>
  <c r="AT142" i="1"/>
  <c r="F142" i="1"/>
  <c r="E142" i="1" s="1"/>
  <c r="G142" i="1"/>
  <c r="G9" i="1"/>
  <c r="AS9" i="1"/>
  <c r="F9" i="1"/>
  <c r="E9" i="1" s="1"/>
  <c r="AT9" i="1"/>
  <c r="BC9" i="1"/>
  <c r="B9" i="1" s="1"/>
  <c r="G122" i="1"/>
  <c r="AT122" i="1"/>
  <c r="AS122" i="1"/>
  <c r="F122" i="1"/>
  <c r="E122" i="1" s="1"/>
  <c r="BC122" i="1"/>
  <c r="B122" i="1" s="1"/>
  <c r="G85" i="1"/>
  <c r="F85" i="1"/>
  <c r="E85" i="1" s="1"/>
  <c r="AS85" i="1"/>
  <c r="AT85" i="1"/>
  <c r="BC85" i="1"/>
  <c r="B85" i="1" s="1"/>
  <c r="F32" i="1"/>
  <c r="E32" i="1" s="1"/>
  <c r="G32" i="1"/>
  <c r="BC32" i="1"/>
  <c r="B32" i="1" s="1"/>
  <c r="AS32" i="1"/>
  <c r="AT32" i="1"/>
  <c r="G80" i="1"/>
  <c r="AT80" i="1"/>
  <c r="AS80" i="1"/>
  <c r="F80" i="1"/>
  <c r="E80" i="1" s="1"/>
  <c r="BC80" i="1"/>
  <c r="B80" i="1" s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F74" i="1"/>
  <c r="E74" i="1" s="1"/>
  <c r="AS74" i="1"/>
  <c r="AT74" i="1"/>
  <c r="BC74" i="1"/>
  <c r="B74" i="1" s="1"/>
  <c r="G74" i="1"/>
  <c r="AS96" i="1"/>
  <c r="AT96" i="1"/>
  <c r="BC96" i="1"/>
  <c r="B96" i="1" s="1"/>
  <c r="F96" i="1"/>
  <c r="E96" i="1" s="1"/>
  <c r="G96" i="1"/>
  <c r="G36" i="1"/>
  <c r="F36" i="1"/>
  <c r="E36" i="1" s="1"/>
  <c r="BC36" i="1"/>
  <c r="B36" i="1" s="1"/>
  <c r="AT36" i="1"/>
  <c r="AS36" i="1"/>
  <c r="F127" i="1"/>
  <c r="E127" i="1" s="1"/>
  <c r="AS127" i="1"/>
  <c r="AT127" i="1"/>
  <c r="BC127" i="1"/>
  <c r="B127" i="1" s="1"/>
  <c r="G127" i="1"/>
  <c r="AS131" i="1"/>
  <c r="AT131" i="1"/>
  <c r="F131" i="1"/>
  <c r="E131" i="1" s="1"/>
  <c r="G131" i="1"/>
  <c r="BC131" i="1"/>
  <c r="B131" i="1" s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G41" i="1"/>
  <c r="F41" i="1"/>
  <c r="E41" i="1" s="1"/>
  <c r="BC41" i="1"/>
  <c r="B41" i="1" s="1"/>
  <c r="AS92" i="1"/>
  <c r="AT92" i="1"/>
  <c r="G92" i="1"/>
  <c r="F92" i="1"/>
  <c r="E92" i="1" s="1"/>
  <c r="BC92" i="1"/>
  <c r="B92" i="1" s="1"/>
  <c r="F126" i="1"/>
  <c r="E126" i="1" s="1"/>
  <c r="G126" i="1"/>
  <c r="BC126" i="1"/>
  <c r="B126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G39" i="1"/>
  <c r="AS39" i="1"/>
  <c r="AT39" i="1"/>
  <c r="F39" i="1"/>
  <c r="E39" i="1" s="1"/>
  <c r="BC39" i="1"/>
  <c r="B39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62" i="1"/>
  <c r="AT62" i="1"/>
  <c r="G62" i="1"/>
  <c r="F62" i="1"/>
  <c r="E62" i="1" s="1"/>
  <c r="BC62" i="1"/>
  <c r="B62" i="1" s="1"/>
  <c r="AS45" i="1"/>
  <c r="AT45" i="1"/>
  <c r="G45" i="1"/>
  <c r="F45" i="1"/>
  <c r="E45" i="1" s="1"/>
  <c r="BC45" i="1"/>
  <c r="B45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T105" i="1"/>
  <c r="AS105" i="1"/>
  <c r="G105" i="1"/>
  <c r="F105" i="1"/>
  <c r="E105" i="1" s="1"/>
  <c r="BC105" i="1"/>
  <c r="B105" i="1" s="1"/>
  <c r="AS54" i="1"/>
  <c r="AT54" i="1"/>
  <c r="F54" i="1"/>
  <c r="E54" i="1" s="1"/>
  <c r="G54" i="1"/>
  <c r="BC54" i="1"/>
  <c r="B54" i="1" s="1"/>
  <c r="AS76" i="1"/>
  <c r="AT76" i="1"/>
  <c r="G76" i="1"/>
  <c r="F76" i="1"/>
  <c r="E76" i="1" s="1"/>
  <c r="BC76" i="1"/>
  <c r="B76" i="1" s="1"/>
  <c r="AS42" i="1"/>
  <c r="AT42" i="1"/>
  <c r="G42" i="1"/>
  <c r="F42" i="1"/>
  <c r="E42" i="1" s="1"/>
  <c r="BC42" i="1"/>
  <c r="B42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G101" i="1"/>
  <c r="F101" i="1"/>
  <c r="E101" i="1" s="1"/>
  <c r="BC101" i="1"/>
  <c r="B101" i="1" s="1"/>
  <c r="AS63" i="1"/>
  <c r="AT63" i="1"/>
  <c r="G63" i="1"/>
  <c r="F63" i="1"/>
  <c r="E63" i="1" s="1"/>
  <c r="BC63" i="1"/>
  <c r="B63" i="1" s="1"/>
  <c r="AS8" i="1"/>
  <c r="AT8" i="1"/>
  <c r="G8" i="1"/>
  <c r="F8" i="1"/>
  <c r="E8" i="1" s="1"/>
  <c r="BC8" i="1"/>
  <c r="B8" i="1" s="1"/>
  <c r="G77" i="1"/>
  <c r="F77" i="1"/>
  <c r="E77" i="1" s="1"/>
  <c r="BC77" i="1"/>
  <c r="B77" i="1" s="1"/>
  <c r="AS134" i="1"/>
  <c r="AT134" i="1"/>
  <c r="G134" i="1"/>
  <c r="F134" i="1"/>
  <c r="E134" i="1" s="1"/>
  <c r="BC134" i="1"/>
  <c r="B134" i="1" s="1"/>
  <c r="G128" i="1"/>
  <c r="F128" i="1"/>
  <c r="E128" i="1" s="1"/>
  <c r="BC128" i="1"/>
  <c r="B128" i="1" s="1"/>
  <c r="G95" i="1"/>
  <c r="F95" i="1"/>
  <c r="E95" i="1" s="1"/>
  <c r="BC95" i="1"/>
  <c r="B95" i="1" s="1"/>
  <c r="F117" i="1"/>
  <c r="E117" i="1" s="1"/>
  <c r="G117" i="1"/>
  <c r="BC117" i="1"/>
  <c r="B117" i="1" s="1"/>
  <c r="G93" i="1"/>
  <c r="F93" i="1"/>
  <c r="E93" i="1" s="1"/>
  <c r="BC93" i="1"/>
  <c r="B93" i="1" s="1"/>
  <c r="G113" i="1"/>
  <c r="AS113" i="1"/>
  <c r="AT113" i="1"/>
  <c r="F113" i="1"/>
  <c r="E113" i="1" s="1"/>
  <c r="BC113" i="1"/>
  <c r="B113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G79" i="1"/>
  <c r="F79" i="1"/>
  <c r="E79" i="1" s="1"/>
  <c r="BC79" i="1"/>
  <c r="B79" i="1" s="1"/>
  <c r="AS10" i="1"/>
  <c r="AT10" i="1"/>
  <c r="G10" i="1"/>
  <c r="F10" i="1"/>
  <c r="E10" i="1" s="1"/>
  <c r="BC10" i="1"/>
  <c r="B10" i="1" s="1"/>
  <c r="AT104" i="1"/>
  <c r="AS104" i="1"/>
  <c r="F104" i="1"/>
  <c r="E104" i="1" s="1"/>
  <c r="G104" i="1"/>
  <c r="BC104" i="1"/>
  <c r="B104" i="1" s="1"/>
  <c r="AT64" i="1"/>
  <c r="AS64" i="1"/>
  <c r="F64" i="1"/>
  <c r="E64" i="1" s="1"/>
  <c r="G64" i="1"/>
  <c r="BC64" i="1"/>
  <c r="B64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<sst xmlns="http://schemas.openxmlformats.org/spreadsheetml/2006/main" count="50652" uniqueCount="6184">
  <si>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</si>
  <si>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</si>
  <si>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</si>
  <si>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</si>
  <si>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</si>
  <si>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</si>
  <si>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</si>
  <si>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</si>
  <si>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</si>
  <si>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</si>
  <si>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</si>
  <si>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</si>
  <si>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</si>
  <si>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</si>
  <si>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</si>
  <si>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</si>
  <si>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</si>
  <si>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</si>
  <si>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</si>
  <si>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</si>
  <si>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</si>
  <si>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</si>
  <si>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</si>
  <si>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</si>
  <si>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</si>
  <si>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</si>
  <si>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</si>
  <si>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</si>
  <si>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</si>
  <si>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</si>
  <si>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</si>
  <si>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</si>
  <si>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</si>
  <si>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</si>
  <si>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</si>
  <si>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</si>
  <si>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</si>
  <si>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</si>
  <si>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</si>
  <si>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</si>
  <si>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</si>
  <si>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</si>
  <si>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</si>
  <si>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</si>
  <si>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</si>
  <si>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</si>
  <si>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</si>
  <si>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</si>
  <si>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</si>
  <si>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</si>
  <si>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</si>
  <si>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</si>
  <si>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</si>
  <si>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</si>
  <si>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</si>
  <si>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</si>
  <si>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</si>
  <si>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</si>
  <si>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</si>
  <si>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</si>
  <si>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</si>
  <si>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</si>
  <si>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</si>
  <si>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</si>
  <si>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</si>
  <si>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</si>
  <si>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</si>
  <si>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</si>
  <si>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</si>
  <si>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</si>
  <si>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</si>
  <si>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</si>
  <si>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</si>
  <si>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</si>
  <si>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</si>
  <si>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</si>
  <si>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</si>
  <si>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</si>
  <si>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</si>
  <si>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</si>
  <si>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</si>
  <si>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</si>
  <si>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</si>
  <si>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</si>
  <si>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</si>
  <si>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</si>
  <si>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</si>
  <si>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</si>
  <si>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</si>
  <si>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</si>
  <si>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</si>
  <si>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</si>
  <si>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</si>
  <si>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</si>
  <si>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</si>
  <si>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</si>
  <si>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</si>
  <si>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</si>
  <si>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</si>
  <si>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</si>
  <si>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</si>
  <si>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</si>
  <si>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</si>
  <si>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</si>
  <si>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</si>
  <si>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</si>
  <si>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</si>
  <si>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</si>
  <si>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</si>
  <si>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</si>
  <si>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</si>
  <si>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</si>
  <si>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</si>
  <si>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</si>
  <si>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</si>
  <si>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</si>
  <si>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</si>
  <si>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</si>
  <si>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</si>
  <si>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</si>
  <si>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</si>
  <si>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</si>
  <si>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</si>
  <si>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</si>
  <si>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</si>
  <si>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</si>
  <si>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</si>
  <si>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</si>
  <si>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</si>
  <si>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</si>
  <si>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</si>
  <si>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</si>
  <si>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</si>
  <si>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</si>
  <si>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</si>
  <si>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</si>
  <si>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</si>
  <si>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</si>
  <si>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</si>
  <si>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</si>
  <si>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</si>
  <si>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</si>
  <si>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</si>
  <si>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</si>
  <si>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</si>
  <si>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</si>
  <si>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</si>
  <si>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</si>
  <si>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</si>
  <si>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</si>
  <si>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</si>
  <si>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</si>
  <si>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</si>
  <si>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</si>
  <si>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</si>
  <si>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</si>
  <si>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</si>
  <si>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</si>
  <si>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</si>
  <si>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</si>
  <si>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</si>
  <si>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</si>
  <si>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</si>
  <si>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</si>
  <si>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</si>
  <si>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</si>
  <si>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</si>
  <si>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</si>
  <si>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</si>
  <si>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</si>
  <si>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</si>
  <si>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</si>
  <si>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</si>
  <si>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</si>
  <si>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</si>
  <si>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</si>
  <si>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</si>
  <si>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</si>
  <si>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</si>
  <si>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</si>
  <si>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</si>
  <si>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</si>
  <si>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</si>
  <si>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</si>
  <si>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</si>
  <si>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</si>
  <si>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</si>
  <si>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</si>
  <si>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</si>
  <si>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</si>
  <si>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</si>
  <si>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</si>
  <si>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</si>
  <si>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</si>
  <si>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</si>
  <si>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</si>
  <si>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</si>
  <si>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</si>
  <si>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</si>
  <si>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</si>
  <si>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</si>
  <si>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</si>
  <si>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</si>
  <si>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</si>
  <si>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</si>
  <si>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</si>
  <si>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</si>
  <si>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</si>
  <si>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</si>
  <si>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</si>
  <si>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</si>
  <si>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</si>
  <si>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</si>
  <si>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</si>
  <si>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</si>
  <si>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</si>
  <si>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</si>
  <si>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</si>
  <si>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</si>
  <si>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</si>
  <si>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</si>
  <si>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</si>
  <si>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</si>
  <si>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</si>
  <si>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</si>
  <si>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</si>
  <si>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</si>
  <si>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</si>
  <si>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</si>
  <si>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</si>
  <si>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</si>
  <si>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</si>
  <si>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</si>
  <si>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</si>
  <si>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</si>
  <si>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</si>
  <si>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</si>
  <si>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</si>
  <si>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</si>
  <si>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</si>
  <si>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</si>
  <si>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</si>
  <si>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</si>
  <si>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</si>
  <si>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</si>
  <si>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</si>
  <si>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</si>
  <si>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</si>
  <si>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</si>
  <si>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</si>
  <si>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</si>
  <si>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</si>
  <si>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</si>
  <si>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</si>
  <si>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</si>
  <si>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</si>
  <si>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</si>
  <si>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</si>
  <si>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</si>
  <si>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</si>
  <si>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</si>
  <si>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</si>
  <si>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</si>
  <si>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</si>
  <si>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</si>
  <si>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</si>
  <si>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</si>
  <si>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</si>
  <si>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</si>
  <si>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</si>
  <si>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</si>
  <si>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</si>
  <si>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</si>
  <si>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</si>
  <si>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</si>
  <si>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</si>
  <si>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</si>
  <si>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</si>
  <si>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</si>
  <si>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</si>
  <si>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</si>
  <si>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</si>
  <si>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</si>
  <si>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</si>
  <si>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</si>
  <si>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</si>
  <si>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</si>
  <si>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</si>
  <si>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</si>
  <si>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</si>
  <si>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</si>
  <si>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</si>
  <si>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</si>
  <si>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</si>
  <si>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</si>
  <si>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</si>
  <si>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</si>
  <si>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</si>
  <si>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</si>
  <si>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</si>
  <si>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</si>
  <si>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</si>
  <si>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</si>
  <si>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</si>
  <si>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</si>
  <si>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</si>
  <si>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</si>
  <si>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</si>
  <si>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</si>
  <si>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</si>
  <si>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</si>
  <si>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</si>
  <si>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</si>
  <si>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</si>
  <si>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</si>
  <si>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</si>
  <si>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</si>
  <si>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</si>
  <si>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</si>
  <si>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</si>
  <si>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</si>
  <si>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</si>
  <si>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</si>
  <si>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</si>
  <si>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</si>
  <si>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</si>
  <si>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</si>
  <si>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</si>
  <si>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</si>
  <si>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</si>
  <si>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</si>
  <si>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</si>
  <si>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</si>
  <si>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</si>
  <si>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</si>
  <si>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</si>
  <si>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</si>
  <si>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</si>
  <si>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</si>
  <si>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</si>
  <si>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</si>
  <si>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</si>
  <si>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</si>
  <si>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</si>
  <si>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</si>
  <si>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</si>
  <si>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</si>
  <si>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</si>
  <si>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</si>
  <si>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</si>
  <si>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</si>
  <si>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</si>
  <si>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</si>
  <si>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</si>
  <si>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</si>
  <si>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</si>
  <si>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</si>
  <si>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</si>
  <si>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</si>
  <si>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</si>
  <si>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</si>
  <si>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</si>
  <si>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</si>
  <si>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</si>
  <si>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</si>
  <si>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</si>
  <si>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</si>
  <si>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</si>
  <si>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</si>
  <si>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</si>
  <si>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</si>
  <si>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</si>
  <si>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</si>
  <si>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</si>
  <si>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</si>
  <si>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</si>
  <si>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</si>
  <si>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</si>
  <si>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</si>
  <si>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</si>
  <si>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</si>
  <si>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</si>
  <si>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</si>
  <si>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</si>
  <si>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</si>
  <si>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</si>
  <si>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</si>
  <si>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</si>
  <si>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</si>
  <si>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</si>
  <si>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</si>
  <si>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</si>
  <si>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</si>
  <si>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</si>
  <si>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</si>
  <si>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</si>
  <si>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</si>
  <si>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</si>
  <si>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</si>
  <si>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</si>
  <si>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</si>
  <si>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</si>
  <si>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</si>
  <si>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</si>
  <si>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</si>
  <si>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</si>
  <si>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</si>
  <si>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</si>
  <si>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</si>
  <si>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</si>
  <si>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</si>
  <si>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</si>
  <si>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</si>
  <si>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</si>
  <si>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</si>
  <si>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</si>
  <si>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</si>
  <si>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</si>
  <si>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</si>
  <si>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</si>
  <si>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</si>
  <si>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</si>
  <si>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</si>
  <si>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</si>
  <si>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</si>
  <si>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</si>
  <si>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</si>
  <si>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</si>
  <si>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</si>
  <si>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</si>
  <si>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</si>
  <si>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</si>
  <si>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</si>
  <si>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</si>
  <si>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</si>
  <si>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</si>
  <si>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</si>
  <si>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</si>
  <si>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</si>
  <si>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</si>
  <si>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</si>
  <si>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</si>
  <si>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</si>
  <si>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</si>
  <si>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</si>
  <si>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</si>
  <si>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</si>
  <si>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</si>
  <si>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</si>
  <si>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</si>
  <si>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</si>
  <si>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</si>
  <si>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</si>
  <si>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</si>
  <si>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</si>
  <si>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</si>
  <si>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</si>
  <si>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</si>
  <si>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</si>
  <si>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</si>
  <si>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</si>
  <si>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</si>
  <si>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</si>
  <si>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</si>
  <si>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</si>
  <si>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</si>
  <si>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</si>
  <si>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</si>
  <si>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</si>
  <si>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</si>
  <si>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</si>
  <si>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</si>
  <si>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</si>
  <si>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</si>
  <si>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</si>
  <si>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</si>
  <si>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</si>
  <si>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</si>
  <si>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</si>
  <si>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</si>
  <si>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</si>
  <si>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</si>
  <si>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</si>
  <si>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</si>
  <si>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</si>
  <si>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</si>
  <si>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</si>
  <si>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</si>
  <si>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</si>
  <si>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</si>
  <si>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</si>
  <si>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</si>
  <si>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</si>
  <si>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</si>
  <si>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</si>
  <si>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</si>
  <si>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</si>
  <si>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</si>
  <si>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</si>
  <si>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</si>
  <si>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</si>
  <si>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</si>
  <si>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</si>
  <si>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</si>
  <si>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</si>
  <si>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</si>
  <si>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</si>
  <si>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</si>
  <si>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</si>
  <si>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</si>
  <si>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</si>
  <si>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</si>
  <si>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</si>
  <si>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</si>
  <si>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</si>
  <si>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</si>
  <si>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</si>
  <si>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</si>
  <si>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</si>
  <si>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</si>
  <si>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</si>
  <si>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</si>
  <si>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</si>
  <si>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</si>
  <si>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</si>
  <si>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</si>
  <si>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</si>
  <si>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</si>
  <si>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</si>
  <si>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</si>
  <si>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</si>
  <si>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</si>
  <si>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</si>
  <si>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</si>
  <si>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</si>
  <si>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</si>
  <si>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</si>
  <si>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</si>
  <si>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</si>
  <si>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</si>
  <si>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</si>
  <si>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</si>
  <si>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</si>
  <si>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</si>
  <si>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</si>
  <si>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</si>
  <si>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</si>
  <si>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</si>
  <si>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</si>
  <si>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</si>
  <si>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</si>
  <si>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</si>
  <si>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</si>
  <si>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</si>
  <si>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</si>
  <si>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</si>
  <si>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</si>
  <si>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</si>
  <si>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</si>
  <si>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</si>
  <si>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</si>
  <si>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</si>
  <si>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</si>
  <si>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</si>
  <si>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</si>
  <si>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</si>
  <si>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</si>
  <si>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</si>
  <si>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</si>
  <si>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</si>
  <si>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</si>
  <si>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</si>
  <si>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</si>
  <si>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</si>
  <si>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</si>
  <si>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</si>
  <si>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</si>
  <si>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</si>
  <si>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</si>
  <si>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</si>
  <si>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</si>
  <si>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</si>
  <si>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</si>
  <si>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</si>
  <si>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</si>
  <si>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</si>
  <si>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</si>
  <si>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</si>
  <si>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</si>
  <si>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</si>
  <si>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</si>
  <si>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</si>
  <si>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</si>
  <si>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</si>
  <si>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</si>
  <si>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</si>
  <si>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</si>
  <si>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</si>
  <si>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</si>
  <si>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</si>
  <si>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</si>
  <si>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</si>
  <si>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</si>
  <si>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</si>
  <si>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</si>
  <si>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</si>
  <si>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</si>
  <si>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</si>
  <si>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</si>
  <si>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</si>
  <si>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</si>
  <si>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</si>
  <si>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</si>
  <si>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</si>
  <si>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</si>
  <si>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</si>
  <si>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</si>
  <si>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</si>
  <si>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</si>
  <si>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</si>
  <si>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</si>
  <si>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</si>
  <si>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</si>
  <si>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</si>
  <si>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</si>
  <si>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</si>
  <si>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</si>
  <si>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</si>
  <si>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</si>
  <si>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</si>
  <si>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</si>
  <si>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</si>
  <si>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</si>
  <si>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</si>
  <si>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</si>
  <si>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</si>
  <si>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</si>
  <si>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</si>
  <si>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</si>
  <si>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</si>
  <si>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</si>
  <si>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</si>
  <si>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</si>
  <si>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</si>
  <si>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</si>
  <si>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</si>
  <si>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</si>
  <si>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</si>
  <si>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</si>
  <si>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</si>
  <si>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</si>
  <si>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</si>
  <si>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</si>
  <si>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</si>
  <si>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</si>
  <si>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</si>
  <si>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</si>
  <si>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</si>
  <si>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</si>
  <si>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</si>
  <si>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</si>
  <si>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</si>
  <si>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</si>
  <si>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</si>
  <si>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</si>
  <si>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</si>
  <si>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</si>
  <si>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</si>
  <si>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</si>
  <si>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</si>
  <si>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</si>
  <si>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</si>
  <si>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</si>
  <si>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</si>
  <si>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</si>
  <si>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</si>
  <si>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</si>
  <si>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</si>
  <si>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</si>
  <si>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</si>
  <si>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</si>
  <si>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</si>
  <si>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</si>
  <si>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</si>
  <si>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</si>
  <si>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</si>
  <si>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</si>
  <si>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</si>
  <si>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</si>
  <si>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</si>
  <si>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</si>
  <si>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</si>
  <si>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</si>
  <si>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</si>
  <si>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</si>
  <si>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</si>
  <si>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</si>
  <si>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</si>
  <si>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</si>
  <si>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</si>
  <si>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</si>
  <si>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</si>
  <si>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</si>
  <si>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</si>
  <si>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</si>
  <si>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</si>
  <si>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</si>
  <si>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</si>
  <si>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</si>
  <si>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</si>
  <si>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</si>
  <si>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</si>
  <si>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</si>
  <si>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</si>
  <si>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</si>
  <si>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</si>
  <si>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</si>
  <si>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</si>
  <si>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</si>
  <si>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</si>
  <si>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</si>
  <si>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</si>
  <si>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</si>
  <si>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</si>
  <si>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</si>
  <si>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</si>
  <si>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</si>
  <si>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</si>
  <si>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</si>
  <si>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</si>
  <si>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</si>
  <si>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</si>
  <si>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</si>
  <si>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</si>
  <si>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</si>
  <si>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</si>
  <si>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</si>
  <si>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</si>
  <si>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</si>
  <si>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</si>
  <si>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</si>
  <si>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</si>
  <si>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</si>
  <si>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</si>
  <si>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</si>
  <si>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</si>
  <si>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</si>
  <si>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</si>
  <si>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</si>
  <si>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</si>
  <si>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</si>
  <si>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</si>
  <si>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</si>
  <si>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</si>
  <si>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</si>
  <si>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</si>
  <si>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</si>
  <si>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</si>
  <si>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</si>
  <si>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</si>
  <si>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</si>
  <si>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</si>
  <si>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</si>
  <si>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</si>
  <si>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</si>
  <si>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</si>
  <si>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</si>
  <si>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</si>
  <si>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</si>
  <si>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</si>
  <si>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</si>
  <si>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</si>
  <si>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</si>
  <si>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</si>
  <si>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</si>
  <si>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</si>
  <si>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</si>
  <si>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</si>
  <si>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</si>
  <si>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</si>
  <si>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</si>
  <si>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</si>
  <si>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</si>
  <si>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</si>
  <si>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</si>
  <si>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</si>
  <si>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</si>
  <si>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</si>
  <si>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</si>
  <si>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</si>
  <si>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</si>
  <si>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</si>
  <si>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</si>
  <si>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</si>
  <si>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</si>
  <si>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</si>
  <si>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</si>
  <si>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</si>
  <si>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</si>
  <si>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</si>
  <si>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</si>
  <si>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</si>
  <si>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</si>
  <si>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</si>
  <si>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</si>
  <si>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</si>
  <si>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</si>
  <si>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</si>
  <si>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</si>
  <si>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</si>
  <si>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</si>
  <si>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</si>
  <si>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</si>
  <si>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</si>
  <si>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</si>
  <si>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</si>
  <si>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</si>
  <si>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</si>
  <si>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</si>
  <si>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</si>
  <si>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</si>
  <si>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</si>
  <si>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</si>
  <si>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</si>
  <si>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</si>
  <si>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</si>
  <si>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</si>
  <si>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</si>
  <si>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</si>
  <si>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</si>
  <si>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</si>
  <si>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</si>
  <si>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</si>
  <si>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</si>
  <si>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</si>
  <si>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</si>
  <si>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</si>
  <si>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</si>
  <si>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</si>
  <si>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</si>
  <si>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</si>
  <si>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</si>
  <si>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</si>
  <si>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</si>
  <si>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</si>
  <si>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</si>
  <si>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</si>
  <si>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</si>
  <si>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</si>
  <si>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</si>
  <si>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</si>
  <si>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</si>
  <si>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</si>
  <si>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</si>
  <si>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</si>
  <si>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</si>
  <si>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</si>
  <si>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</si>
  <si>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</si>
  <si>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</si>
  <si>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</si>
  <si>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</si>
  <si>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</si>
  <si>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</si>
  <si>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</si>
  <si>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</si>
  <si>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</si>
  <si>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</si>
  <si>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</si>
  <si>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</si>
  <si>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</si>
  <si>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</si>
  <si>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</si>
  <si>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</si>
  <si>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</si>
  <si>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</si>
  <si>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</si>
  <si>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</si>
  <si>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</si>
  <si>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</si>
  <si>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</si>
  <si>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</si>
  <si>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</si>
  <si>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</si>
  <si>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</si>
  <si>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</si>
  <si>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</si>
  <si>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</si>
  <si>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</si>
  <si>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</si>
  <si>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</si>
  <si>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</si>
  <si>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</si>
  <si>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</si>
  <si>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</si>
  <si>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</si>
  <si>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</si>
  <si>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</si>
  <si>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</si>
  <si>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</si>
  <si>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</si>
  <si>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</si>
  <si>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</si>
  <si>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</si>
  <si>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</si>
  <si>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</si>
  <si>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</si>
  <si>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</si>
  <si>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</si>
  <si>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</si>
  <si>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</si>
  <si>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</si>
  <si>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</si>
  <si>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</si>
  <si>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</si>
  <si>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</si>
  <si>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</si>
  <si>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</si>
  <si>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</si>
  <si>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</si>
  <si>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</si>
  <si>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</si>
  <si>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</si>
  <si>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</si>
  <si>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</si>
  <si>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</si>
  <si>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</si>
  <si>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</si>
  <si>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</si>
  <si>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</si>
  <si>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</si>
  <si>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</si>
  <si>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</si>
  <si>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</si>
  <si>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</si>
  <si>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</si>
  <si>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</si>
  <si>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</si>
  <si>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</si>
  <si>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</si>
  <si>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</si>
  <si>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</si>
  <si>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</si>
  <si>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</si>
  <si>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</si>
  <si>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</si>
  <si>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</si>
  <si>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</si>
  <si>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</si>
  <si>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</si>
  <si>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</si>
  <si>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</si>
  <si>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</si>
  <si>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</si>
  <si>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</si>
  <si>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</si>
  <si>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</si>
  <si>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</si>
  <si>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</si>
  <si>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</si>
  <si>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</si>
  <si>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</si>
  <si>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</si>
  <si>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</si>
  <si>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</si>
  <si>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</si>
  <si>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</si>
  <si>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</si>
  <si>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</si>
  <si>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</si>
  <si>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</si>
  <si>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</si>
  <si>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</si>
  <si>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</si>
  <si>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</si>
  <si>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</si>
  <si>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</si>
  <si>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</si>
  <si>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</si>
  <si>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</si>
  <si>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</si>
  <si>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</si>
  <si>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</si>
  <si>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</si>
  <si>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</si>
  <si>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</si>
  <si>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</si>
  <si>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</si>
  <si>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</si>
  <si>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</si>
  <si>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</si>
  <si>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</si>
  <si>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</si>
  <si>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</si>
  <si>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</si>
  <si>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</si>
  <si>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</si>
  <si>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</si>
  <si>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</si>
  <si>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</si>
  <si>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</si>
  <si>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</si>
  <si>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</si>
  <si>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</si>
  <si>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</si>
  <si>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</si>
  <si>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</si>
  <si>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</si>
  <si>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</si>
  <si>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</si>
  <si>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</si>
  <si>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</si>
  <si>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</si>
  <si>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</si>
  <si>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</si>
  <si>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</si>
  <si>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</si>
  <si>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</si>
  <si>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</si>
  <si>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</si>
  <si>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</si>
  <si>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</si>
  <si>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</si>
  <si>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</si>
  <si>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</si>
  <si>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</si>
  <si>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</si>
  <si>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</si>
  <si>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</si>
  <si>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</si>
  <si>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</si>
  <si>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</si>
  <si>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</si>
  <si>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</si>
  <si>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</si>
  <si>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</si>
  <si>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</si>
  <si>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</si>
  <si>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</si>
  <si>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</si>
  <si>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</si>
  <si>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</si>
  <si>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</si>
  <si>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</si>
  <si>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</si>
  <si>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</si>
  <si>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</si>
  <si>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</si>
  <si>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</si>
  <si>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</si>
  <si>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</si>
  <si>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</si>
  <si>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</si>
  <si>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</si>
  <si>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</si>
  <si>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</si>
  <si>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</si>
  <si>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</si>
  <si>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</si>
  <si>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</si>
  <si>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</si>
  <si>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</si>
  <si>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</si>
  <si>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</si>
  <si>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</si>
  <si>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</si>
  <si>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</si>
  <si>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</si>
  <si>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</si>
  <si>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</si>
  <si>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</si>
  <si>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</si>
  <si>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</si>
  <si>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</si>
  <si>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</si>
  <si>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</si>
  <si>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</si>
  <si>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</si>
  <si>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</si>
  <si>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</si>
  <si>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</si>
  <si>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</si>
  <si>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</si>
  <si>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</si>
  <si>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</si>
  <si>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</si>
  <si>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</si>
  <si>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</si>
  <si>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</si>
  <si>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</si>
  <si>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</si>
  <si>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</si>
  <si>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</si>
  <si>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</si>
  <si>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</si>
  <si>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</si>
  <si>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</si>
  <si>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</si>
  <si>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</si>
  <si>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</si>
  <si>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</si>
  <si>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</si>
  <si>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</si>
  <si>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</si>
  <si>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</si>
  <si>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</si>
  <si>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</si>
  <si>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</si>
  <si>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</si>
  <si>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</si>
  <si>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</si>
  <si>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</si>
  <si>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</si>
  <si>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</si>
  <si>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</si>
  <si>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</si>
  <si>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</si>
  <si>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</si>
  <si>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</si>
  <si>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</si>
  <si>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</si>
  <si>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</si>
  <si>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</si>
  <si>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</si>
  <si>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</si>
  <si>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</si>
  <si>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</si>
  <si>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</si>
  <si>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</si>
  <si>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</si>
  <si>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</si>
  <si>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</si>
  <si>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</si>
  <si>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</si>
  <si>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</si>
  <si>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</si>
  <si>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</si>
  <si>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</si>
  <si>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</si>
  <si>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</si>
  <si>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</si>
  <si>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</si>
  <si>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</si>
  <si>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</si>
  <si>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</si>
  <si>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</si>
  <si>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</si>
  <si>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</si>
  <si>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</si>
  <si>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</si>
  <si>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</si>
  <si>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</si>
  <si>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</si>
  <si>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</si>
  <si>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</si>
  <si>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</si>
  <si>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</si>
  <si>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</si>
  <si>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</si>
  <si>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</si>
  <si>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</si>
  <si>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</si>
  <si>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</si>
  <si>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</si>
  <si>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</si>
  <si>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</si>
  <si>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</si>
  <si>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</si>
  <si>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</si>
  <si>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</si>
  <si>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</si>
  <si>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</si>
  <si>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</si>
  <si>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</si>
  <si>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</si>
  <si>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</si>
  <si>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</si>
  <si>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</si>
  <si>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</si>
  <si>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</si>
  <si>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</si>
  <si>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</si>
  <si>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</si>
  <si>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</si>
  <si>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</si>
  <si>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</si>
  <si>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</si>
  <si>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</si>
  <si>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</si>
  <si>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</si>
  <si>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</si>
  <si>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</si>
  <si>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</si>
  <si>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</si>
  <si>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</si>
  <si>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</si>
  <si>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</si>
  <si>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</si>
  <si>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</si>
  <si>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</si>
  <si>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</si>
  <si>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</si>
  <si>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</si>
  <si>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</si>
  <si>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</si>
  <si>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</si>
  <si>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</si>
  <si>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</si>
  <si>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</si>
  <si>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</si>
  <si>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</si>
  <si>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</si>
  <si>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</si>
  <si>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</si>
  <si>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</si>
  <si>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</si>
  <si>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</si>
  <si>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</si>
  <si>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</si>
  <si>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</si>
  <si>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</si>
  <si>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</si>
  <si>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</si>
  <si>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</si>
  <si>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</si>
  <si>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</si>
  <si>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</si>
  <si>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</si>
  <si>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</si>
  <si>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</si>
  <si>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</si>
  <si>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</si>
  <si>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</si>
  <si>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</si>
  <si>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</si>
  <si>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</si>
  <si>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</si>
  <si>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</si>
  <si>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</si>
  <si>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</si>
  <si>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</si>
  <si>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</si>
  <si>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</si>
  <si>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</si>
  <si>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</si>
  <si>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</si>
  <si>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</si>
  <si>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</si>
  <si>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</si>
  <si>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</si>
  <si>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</si>
  <si>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</si>
  <si>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</si>
  <si>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</si>
  <si>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</si>
  <si>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</si>
  <si>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</si>
  <si>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</si>
  <si>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</si>
  <si>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</si>
  <si>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</si>
  <si>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</si>
  <si>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</si>
  <si>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</si>
  <si>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</si>
  <si>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</si>
  <si>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</si>
  <si>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</si>
  <si>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</si>
  <si>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</si>
  <si>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</si>
  <si>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</si>
  <si>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</si>
  <si>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</si>
  <si>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</si>
  <si>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</si>
  <si>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</si>
  <si>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</si>
  <si>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</si>
  <si>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</si>
  <si>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</si>
  <si>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</si>
  <si>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</si>
  <si>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</si>
  <si>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</si>
  <si>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</si>
  <si>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</si>
  <si>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</si>
  <si>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</si>
  <si>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</si>
  <si>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</si>
  <si>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</si>
  <si>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</si>
  <si>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</si>
  <si>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</si>
  <si>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</si>
  <si>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</si>
  <si>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</si>
  <si>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</si>
  <si>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</si>
  <si>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</si>
  <si>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</si>
  <si>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</si>
  <si>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</si>
  <si>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</si>
  <si>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</si>
  <si>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</si>
  <si>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</si>
  <si>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</si>
  <si>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</si>
  <si>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</si>
  <si>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</si>
  <si>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</si>
  <si>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</si>
  <si>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</si>
  <si>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</si>
  <si>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</si>
  <si>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</si>
  <si>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</si>
  <si>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</si>
  <si>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</si>
  <si>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</si>
  <si>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</si>
  <si>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</si>
  <si>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</si>
  <si>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</si>
  <si>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</si>
  <si>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</si>
  <si>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</si>
  <si>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</si>
  <si>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</si>
  <si>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</si>
  <si>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</si>
  <si>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</si>
  <si>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</si>
  <si>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</si>
  <si>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</si>
  <si>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</si>
  <si>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</si>
  <si>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</si>
  <si>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</si>
  <si>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</si>
  <si>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</si>
  <si>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</si>
  <si>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</si>
  <si>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</si>
  <si>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</si>
  <si>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</si>
  <si>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</si>
  <si>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</si>
  <si>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</si>
  <si>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</si>
  <si>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</si>
  <si>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</si>
  <si>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</si>
  <si>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</si>
  <si>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</si>
  <si>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</si>
  <si>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</si>
  <si>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</si>
  <si>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</si>
  <si>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</si>
  <si>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</si>
  <si>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</si>
  <si>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</si>
  <si>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</si>
  <si>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</si>
  <si>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</si>
  <si>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</si>
  <si>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</si>
  <si>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</si>
  <si>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</si>
  <si>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</si>
  <si>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</si>
  <si>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</si>
  <si>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</si>
  <si>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</si>
  <si>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</si>
  <si>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</si>
  <si>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</si>
  <si>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</si>
  <si>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</si>
  <si>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</si>
  <si>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</si>
  <si>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</si>
  <si>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</si>
  <si>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</si>
  <si>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</si>
  <si>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</si>
  <si>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</si>
  <si>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</si>
  <si>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</si>
  <si>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</si>
  <si>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</si>
  <si>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</si>
  <si>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</si>
  <si>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</si>
  <si>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</si>
  <si>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</si>
  <si>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</si>
  <si>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</si>
  <si>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</si>
  <si>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</si>
  <si>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</si>
  <si>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</si>
  <si>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</si>
  <si>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</si>
  <si>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</si>
  <si>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</si>
  <si>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</si>
  <si>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</si>
  <si>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</si>
  <si>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</si>
  <si>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</si>
  <si>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</si>
  <si>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</si>
  <si>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</si>
  <si>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</si>
  <si>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</si>
  <si>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</si>
  <si>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</si>
  <si>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</si>
  <si>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</si>
  <si>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</si>
  <si>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</si>
  <si>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</si>
  <si>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</si>
  <si>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</si>
  <si>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</si>
  <si>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</si>
  <si>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</si>
  <si>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</si>
  <si>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</si>
  <si>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</si>
  <si>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</si>
  <si>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</si>
  <si>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</si>
  <si>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</si>
  <si>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</si>
  <si>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</si>
  <si>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</si>
  <si>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</si>
  <si>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</si>
  <si>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</si>
  <si>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</si>
  <si>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</si>
  <si>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</si>
  <si>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</si>
  <si>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</si>
  <si>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</si>
  <si>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</si>
  <si>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</si>
  <si>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</si>
  <si>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</si>
  <si>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</si>
  <si>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</si>
  <si>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</si>
  <si>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</si>
  <si>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</si>
  <si>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</si>
  <si>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</si>
  <si>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</si>
  <si>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</si>
  <si>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</si>
  <si>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</si>
  <si>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</si>
  <si>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</si>
  <si>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</si>
  <si>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</si>
  <si>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</si>
  <si>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</si>
  <si>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</si>
  <si>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</si>
  <si>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</si>
  <si>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</si>
  <si>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</si>
  <si>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</si>
  <si>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</si>
  <si>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</si>
  <si>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</si>
  <si>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</si>
  <si>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</si>
  <si>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</si>
  <si>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</si>
  <si>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</si>
  <si>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</si>
  <si>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</si>
  <si>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</si>
  <si>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</si>
  <si>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</si>
  <si>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</si>
  <si>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</si>
  <si>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</si>
  <si>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</si>
  <si>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</si>
  <si>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</si>
  <si>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</si>
  <si>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</si>
  <si>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</si>
  <si>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</si>
  <si>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</si>
  <si>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</si>
  <si>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</si>
  <si>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</si>
  <si>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</si>
  <si>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</si>
  <si>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</si>
  <si>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</si>
  <si>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</si>
  <si>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</si>
  <si>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</si>
  <si>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</si>
  <si>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</si>
  <si>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</si>
  <si>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</si>
  <si>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</si>
  <si>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</si>
  <si>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</si>
  <si>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</si>
  <si>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</si>
  <si>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</si>
  <si>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</si>
  <si>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</si>
  <si>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</si>
  <si>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</si>
  <si>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</si>
  <si>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</si>
  <si>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</si>
  <si>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</si>
  <si>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</si>
  <si>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</si>
  <si>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</si>
  <si>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</si>
  <si>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</si>
  <si>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</si>
  <si>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</si>
  <si>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</si>
  <si>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</si>
  <si>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</si>
  <si>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</si>
  <si>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</si>
  <si>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</si>
  <si>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</si>
  <si>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</si>
  <si>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</si>
  <si>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</si>
  <si>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</si>
  <si>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</si>
  <si>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</si>
  <si>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</si>
  <si>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</si>
  <si>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</si>
  <si>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</si>
  <si>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</si>
  <si>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</si>
  <si>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</si>
  <si>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</si>
  <si>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</si>
  <si>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</si>
  <si>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</si>
  <si>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</si>
  <si>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</si>
  <si>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</si>
  <si>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</si>
  <si>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</si>
  <si>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</si>
  <si>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</si>
  <si>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</si>
  <si>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</si>
  <si>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</si>
  <si>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</si>
  <si>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</si>
  <si>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</si>
  <si>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</si>
  <si>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</si>
  <si>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</si>
  <si>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</si>
  <si>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</si>
  <si>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</si>
  <si>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</si>
  <si>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</si>
  <si>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</si>
  <si>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</si>
  <si>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</si>
  <si>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</si>
  <si>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</si>
  <si>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</si>
  <si>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</si>
  <si>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</si>
  <si>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</si>
  <si>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</si>
  <si>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</si>
  <si>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</si>
  <si>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</si>
  <si>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</si>
  <si>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</si>
  <si>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</si>
  <si>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</si>
  <si>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</si>
  <si>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</si>
  <si>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</si>
  <si>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</si>
  <si>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</si>
  <si>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</si>
  <si>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</si>
  <si>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</si>
  <si>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</si>
  <si>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</si>
  <si>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</si>
  <si>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</si>
  <si>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</si>
  <si>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</si>
  <si>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</si>
  <si>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</si>
  <si>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</si>
  <si>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</si>
  <si>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</si>
  <si>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</si>
  <si>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</si>
  <si>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</si>
  <si>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</si>
  <si>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</si>
  <si>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</si>
  <si>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</si>
  <si>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</si>
  <si>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</si>
  <si>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</si>
  <si>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</si>
  <si>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</si>
  <si>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</si>
  <si>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</si>
  <si>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</si>
  <si>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</si>
  <si>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</si>
  <si>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</si>
  <si>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</si>
  <si>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</si>
  <si>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</si>
  <si>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</si>
  <si>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</si>
  <si>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</si>
  <si>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</si>
  <si>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</si>
  <si>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</si>
  <si>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</si>
  <si>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</si>
  <si>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</si>
  <si>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</si>
  <si>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</si>
  <si>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</si>
  <si>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</si>
  <si>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</si>
  <si>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</si>
  <si>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</si>
  <si>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</si>
  <si>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</si>
  <si>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</si>
  <si>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</si>
  <si>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</si>
  <si>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</si>
  <si>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</si>
  <si>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</si>
  <si>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</si>
  <si>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</si>
  <si>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</si>
  <si>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</si>
  <si>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</si>
  <si>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</si>
  <si>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</si>
  <si>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</si>
  <si>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</si>
  <si>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</si>
  <si>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</si>
  <si>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</si>
  <si>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</si>
  <si>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</si>
  <si>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</si>
  <si>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</si>
  <si>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</si>
  <si>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</si>
  <si>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</si>
  <si>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</si>
  <si>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</si>
  <si>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</si>
  <si>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</si>
  <si>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</si>
  <si>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</si>
  <si>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</si>
  <si>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</si>
  <si>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</si>
  <si>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</si>
  <si>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</si>
  <si>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</si>
  <si>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</si>
  <si>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</si>
  <si>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</si>
  <si>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</si>
  <si>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</si>
  <si>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</si>
  <si>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</si>
  <si>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</si>
  <si>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</si>
  <si>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</si>
  <si>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</si>
  <si>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</si>
  <si>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</si>
  <si>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</si>
  <si>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</si>
  <si>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</si>
  <si>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</si>
  <si>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</si>
  <si>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</si>
  <si>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</si>
  <si>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</si>
  <si>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</si>
  <si>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</si>
  <si>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</si>
  <si>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</si>
  <si>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</si>
  <si>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</si>
  <si>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</si>
  <si>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</si>
  <si>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</si>
  <si>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</si>
  <si>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</si>
  <si>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</si>
  <si>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</si>
  <si>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</si>
  <si>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</si>
  <si>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</si>
  <si>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</si>
  <si>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</si>
  <si>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</si>
  <si>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</si>
  <si>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</si>
  <si>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</si>
  <si>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</si>
  <si>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</si>
  <si>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</si>
  <si>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</si>
  <si>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</si>
  <si>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</si>
  <si>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</si>
  <si>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</si>
  <si>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</si>
  <si>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</si>
  <si>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</si>
  <si>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</si>
  <si>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</si>
  <si>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</si>
  <si>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</si>
  <si>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</si>
  <si>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</si>
  <si>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</si>
  <si>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</si>
  <si>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</si>
  <si>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</si>
  <si>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</si>
  <si>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</si>
  <si>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</si>
  <si>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</si>
  <si>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</si>
  <si>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</si>
  <si>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</si>
  <si>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</si>
  <si>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</si>
  <si>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</si>
  <si>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</si>
  <si>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</si>
  <si>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</si>
  <si>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</si>
  <si>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</si>
  <si>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</si>
  <si>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</si>
  <si>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</si>
  <si>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</si>
  <si>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</si>
  <si>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</si>
  <si>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</si>
  <si>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</si>
  <si>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</si>
  <si>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</si>
  <si>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</si>
  <si>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</si>
  <si>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</si>
  <si>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</si>
  <si>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</si>
  <si>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</si>
  <si>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</si>
  <si>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</si>
  <si>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</si>
  <si>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</si>
  <si>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</si>
  <si>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</si>
  <si>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</si>
  <si>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</si>
  <si>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</si>
  <si>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</si>
  <si>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</si>
  <si>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</si>
  <si>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</si>
  <si>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</si>
  <si>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</si>
  <si>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</si>
  <si>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</si>
  <si>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</si>
  <si>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</si>
  <si>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</si>
  <si>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</si>
  <si>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</si>
  <si>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</si>
  <si>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</si>
  <si>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</si>
  <si>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</si>
  <si>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</si>
  <si>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</si>
  <si>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</si>
  <si>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</si>
  <si>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</si>
  <si>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</si>
  <si>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</si>
  <si>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</si>
  <si>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</si>
  <si>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</si>
  <si>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</si>
  <si>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</si>
  <si>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</si>
  <si>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</si>
  <si>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</si>
  <si>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</si>
  <si>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</si>
  <si>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</si>
  <si>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</si>
  <si>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</si>
  <si>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</si>
  <si>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</si>
  <si>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</si>
  <si>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</si>
  <si>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</si>
  <si>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</si>
  <si>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</si>
  <si>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</si>
  <si>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</si>
  <si>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</si>
  <si>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</si>
  <si>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</si>
  <si>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</si>
  <si>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</si>
  <si>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</si>
  <si>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</si>
  <si>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</si>
  <si>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</si>
  <si>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</si>
  <si>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</si>
  <si>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</si>
  <si>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</si>
  <si>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</si>
  <si>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</si>
  <si>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</si>
  <si>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</si>
  <si>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</si>
  <si>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</si>
  <si>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</si>
  <si>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</si>
  <si>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</si>
  <si>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</si>
  <si>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</si>
  <si>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</si>
  <si>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</si>
  <si>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</si>
  <si>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</si>
  <si>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</si>
  <si>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</si>
  <si>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</si>
  <si>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</si>
  <si>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</si>
  <si>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</si>
  <si>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</si>
  <si>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</si>
  <si>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</si>
  <si>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</si>
  <si>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</si>
  <si>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</si>
  <si>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</si>
  <si>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</si>
  <si>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</si>
  <si>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</si>
  <si>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</si>
  <si>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</si>
  <si>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</si>
  <si>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</si>
  <si>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</si>
  <si>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</si>
  <si>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</si>
  <si>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</si>
  <si>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</si>
  <si>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</si>
  <si>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</si>
  <si>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</si>
  <si>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</si>
  <si>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</si>
  <si>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</si>
  <si>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</si>
  <si>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</si>
  <si>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</si>
  <si>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</si>
  <si>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</si>
  <si>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</si>
  <si>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</si>
  <si>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</si>
  <si>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</si>
  <si>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</si>
  <si>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</si>
  <si>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</si>
  <si>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</si>
  <si>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</si>
  <si>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</si>
  <si>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</si>
  <si>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</si>
  <si>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</si>
  <si>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</si>
  <si>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</si>
  <si>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</si>
  <si>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</si>
  <si>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</si>
  <si>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</si>
  <si>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</si>
  <si>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</si>
  <si>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</si>
  <si>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</si>
  <si>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</si>
  <si>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</si>
  <si>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</si>
  <si>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</si>
  <si>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</si>
  <si>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</si>
  <si>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</si>
  <si>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</si>
  <si>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</si>
  <si>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</si>
  <si>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</si>
  <si>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</si>
  <si>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</si>
  <si>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</si>
  <si>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</si>
  <si>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</si>
  <si>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</si>
  <si>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</si>
  <si>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</si>
  <si>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</si>
  <si>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</si>
  <si>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</si>
  <si>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</si>
  <si>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</si>
  <si>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</si>
  <si>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</si>
  <si>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</si>
  <si>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</si>
  <si>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</si>
  <si>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</si>
  <si>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</si>
  <si>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</si>
  <si>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</si>
  <si>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</si>
  <si>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</si>
  <si>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</si>
  <si>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</si>
  <si>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</si>
  <si>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</si>
  <si>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</si>
  <si>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</si>
  <si>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</si>
  <si>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</si>
  <si>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</si>
  <si>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</si>
  <si>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</si>
  <si>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</si>
  <si>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</si>
  <si>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</si>
  <si>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</si>
  <si>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</si>
  <si>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</si>
  <si>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</si>
  <si>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</si>
  <si>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</si>
  <si>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</si>
  <si>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</si>
  <si>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</si>
  <si>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</si>
  <si>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</si>
  <si>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</si>
  <si>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</si>
  <si>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</si>
  <si>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</si>
  <si>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</si>
  <si>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</si>
  <si>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</si>
  <si>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</si>
  <si>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</si>
  <si>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</si>
  <si>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</si>
  <si>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</si>
  <si>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</si>
  <si>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</si>
  <si>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</si>
  <si>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</si>
  <si>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</si>
  <si>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</si>
  <si>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</si>
  <si>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</si>
  <si>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</si>
  <si>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</si>
  <si>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</si>
  <si>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</si>
  <si>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</si>
  <si>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</si>
  <si>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</si>
  <si>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</si>
  <si>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</si>
  <si>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</si>
  <si>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</si>
  <si>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</si>
  <si>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</si>
  <si>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</si>
  <si>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</si>
  <si>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</si>
  <si>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</si>
  <si>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</si>
  <si>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</si>
  <si>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</si>
  <si>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</si>
  <si>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</si>
  <si>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</si>
  <si>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</si>
  <si>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</si>
  <si>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</si>
  <si>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</si>
  <si>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</si>
  <si>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</si>
  <si>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</si>
  <si>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</si>
  <si>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</si>
  <si>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</si>
  <si>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</si>
  <si>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</si>
  <si>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</si>
  <si>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</si>
  <si>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</si>
  <si>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</si>
  <si>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</si>
  <si>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</si>
  <si>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</si>
  <si>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</si>
  <si>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</si>
  <si>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</si>
  <si>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</si>
  <si>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</si>
  <si>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</si>
  <si>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</si>
  <si>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</si>
  <si>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</si>
  <si>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</si>
  <si>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</si>
  <si>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</si>
  <si>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</si>
  <si>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</si>
  <si>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</si>
  <si>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</si>
  <si>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</si>
  <si>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</si>
  <si>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</si>
  <si>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</si>
  <si>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</si>
  <si>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</si>
  <si>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</si>
  <si>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</si>
  <si>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</si>
  <si>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</si>
  <si>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</si>
  <si>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</si>
  <si>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</si>
  <si>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</si>
  <si>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</si>
  <si>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</si>
  <si>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</si>
  <si>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</si>
  <si>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</si>
  <si>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</si>
  <si>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</si>
  <si>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</si>
  <si>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</si>
  <si>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</si>
  <si>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</si>
  <si>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</si>
  <si>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</si>
  <si>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</si>
  <si>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</si>
  <si>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</si>
  <si>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</si>
  <si>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</si>
  <si>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</si>
  <si>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</si>
  <si>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</si>
  <si>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</si>
  <si>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</si>
  <si>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</si>
  <si>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</si>
  <si>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</si>
  <si>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</si>
  <si>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</si>
  <si>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</si>
  <si>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</si>
  <si>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</si>
  <si>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</si>
  <si>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</si>
  <si>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</si>
  <si>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</si>
  <si>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</si>
  <si>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</si>
  <si>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</si>
  <si>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</si>
  <si>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</si>
  <si>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</si>
  <si>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</si>
  <si>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</si>
  <si>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</si>
  <si>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</si>
  <si>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</si>
  <si>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</si>
  <si>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</si>
  <si>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</si>
  <si>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</si>
  <si>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</si>
  <si>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</si>
  <si>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</si>
  <si>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</si>
  <si>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</si>
  <si>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</si>
  <si>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</si>
  <si>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</si>
  <si>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</si>
  <si>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</si>
  <si>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</si>
  <si>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</si>
  <si>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</si>
  <si>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</si>
  <si>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</si>
  <si>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</si>
  <si>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</si>
  <si>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</si>
  <si>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</si>
  <si>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</si>
  <si>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</si>
  <si>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</si>
  <si>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</si>
  <si>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</si>
  <si>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</si>
  <si>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</si>
  <si>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</si>
  <si>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</si>
  <si>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</si>
  <si>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</si>
  <si>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</si>
  <si>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</si>
  <si>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</si>
  <si>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</si>
  <si>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</si>
  <si>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</si>
  <si>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</si>
  <si>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</si>
  <si>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</si>
  <si>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</si>
  <si>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</si>
  <si>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</si>
  <si>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</si>
  <si>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</si>
  <si>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</si>
  <si>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</si>
  <si>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</si>
  <si>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</si>
  <si>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</si>
  <si>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</si>
  <si>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</si>
  <si>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</si>
  <si>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</si>
  <si>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</si>
  <si>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</si>
  <si>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</si>
  <si>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</si>
  <si>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</si>
  <si>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</si>
  <si>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</si>
  <si>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</si>
  <si>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</si>
  <si>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</si>
  <si>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</si>
  <si>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</si>
  <si>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</si>
  <si>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</si>
  <si>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</si>
  <si>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</si>
  <si>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</si>
  <si>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</si>
  <si>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</si>
  <si>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</si>
  <si>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</si>
  <si>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</si>
  <si>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</si>
  <si>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</si>
  <si>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</si>
  <si>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</si>
  <si>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</si>
  <si>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</si>
  <si>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</si>
  <si>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</si>
  <si>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</si>
  <si>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</si>
  <si>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</si>
  <si>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</si>
  <si>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</si>
  <si>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</si>
  <si>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</si>
  <si>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</si>
  <si>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</si>
  <si>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</si>
  <si>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</si>
  <si>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</si>
  <si>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</si>
  <si>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</si>
  <si>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</si>
  <si>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</si>
  <si>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</si>
  <si>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</si>
  <si>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</si>
  <si>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</si>
  <si>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</si>
  <si>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</si>
  <si>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</si>
  <si>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</si>
  <si>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</si>
  <si>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</si>
  <si>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</si>
  <si>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</si>
  <si>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</si>
  <si>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</si>
  <si>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</si>
  <si>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</si>
  <si>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</si>
  <si>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</si>
  <si>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</si>
  <si>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</si>
  <si>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</si>
  <si>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</si>
  <si>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</si>
  <si>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</si>
  <si>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</si>
  <si>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</si>
  <si>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</si>
  <si>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</si>
  <si>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</si>
  <si>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</si>
  <si>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</si>
  <si>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</si>
  <si>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</si>
  <si>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</si>
  <si>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</si>
  <si>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</si>
  <si>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</si>
  <si>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</si>
  <si>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</si>
  <si>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</si>
  <si>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</si>
  <si>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</si>
  <si>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</si>
  <si>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</si>
  <si>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</si>
  <si>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</si>
  <si>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</si>
  <si>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</si>
  <si>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</si>
  <si>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</si>
  <si>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</si>
  <si>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</si>
  <si>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</si>
  <si>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</si>
  <si>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</si>
  <si>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</si>
  <si>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</si>
  <si>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</si>
  <si>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</si>
  <si>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</si>
  <si>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</si>
  <si>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</si>
  <si>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</si>
  <si>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</si>
  <si>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</si>
  <si>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</si>
  <si>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</si>
  <si>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</si>
  <si>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</si>
  <si>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</si>
  <si>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</si>
  <si>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</si>
  <si>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</si>
  <si>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</si>
  <si>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</si>
  <si>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</si>
  <si>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</si>
  <si>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</si>
  <si>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</si>
  <si>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</si>
  <si>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</si>
  <si>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</si>
  <si>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</si>
  <si>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</si>
  <si>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</si>
  <si>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</si>
  <si>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</si>
  <si>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</si>
  <si>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</si>
  <si>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</si>
  <si>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</si>
  <si>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</si>
  <si>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</si>
  <si>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</si>
  <si>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</si>
  <si>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</si>
  <si>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</si>
  <si>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</si>
  <si>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</si>
  <si>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</si>
  <si>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</si>
  <si>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</si>
  <si>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</si>
  <si>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</si>
  <si>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</si>
  <si>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</si>
  <si>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</si>
  <si>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</si>
  <si>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</si>
  <si>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</si>
  <si>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</si>
  <si>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</si>
  <si>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</si>
  <si>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</si>
  <si>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</si>
  <si>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</si>
  <si>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</si>
  <si>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</si>
  <si>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</si>
  <si>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</si>
  <si>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</si>
  <si>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</si>
  <si>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</si>
  <si>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</si>
  <si>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</si>
  <si>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</si>
  <si>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</si>
  <si>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</si>
  <si>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</si>
  <si>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</si>
  <si>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</si>
  <si>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</si>
  <si>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</si>
  <si>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</si>
  <si>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</si>
  <si>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</si>
  <si>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</si>
  <si>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</si>
  <si>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</si>
  <si>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</si>
  <si>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</si>
  <si>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</si>
  <si>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</si>
  <si>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</si>
  <si>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</si>
  <si>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</si>
  <si>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</si>
  <si>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</si>
  <si>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</si>
  <si>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</si>
  <si>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</si>
  <si>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</si>
  <si>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</si>
  <si>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</si>
  <si>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</si>
  <si>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</si>
  <si>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</si>
  <si>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</si>
  <si>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</si>
  <si>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</si>
  <si>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</si>
  <si>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</si>
  <si>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</si>
  <si>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</si>
  <si>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</si>
  <si>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</si>
  <si>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</si>
  <si>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</si>
  <si>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</si>
  <si>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</si>
  <si>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</si>
  <si>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</si>
  <si>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</si>
  <si>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</si>
  <si>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</si>
  <si>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</si>
  <si>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</si>
  <si>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</si>
  <si>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</si>
  <si>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</si>
  <si>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</si>
  <si>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</si>
  <si>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</si>
  <si>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</si>
  <si>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</si>
  <si>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</si>
  <si>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</si>
  <si>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</si>
  <si>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</si>
  <si>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</si>
  <si>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</si>
  <si>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</si>
  <si>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</si>
  <si>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</si>
  <si>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</si>
  <si>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</si>
  <si>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</si>
  <si>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</si>
  <si>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</si>
  <si>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</si>
  <si>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</si>
  <si>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</si>
  <si>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</si>
  <si>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</si>
  <si>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</si>
  <si>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</si>
  <si>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</si>
  <si>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</si>
  <si>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</si>
  <si>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</si>
  <si>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</si>
  <si>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</si>
  <si>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</si>
  <si>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</si>
  <si>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</si>
  <si>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</si>
  <si>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</si>
  <si>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</si>
  <si>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</si>
  <si>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</si>
  <si>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</si>
  <si>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</si>
  <si>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</si>
  <si>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</si>
  <si>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</si>
  <si>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</si>
  <si>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</si>
  <si>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</si>
  <si>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</si>
  <si>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</si>
  <si>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</si>
  <si>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</si>
  <si>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</si>
  <si>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</si>
  <si>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</si>
  <si>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</si>
  <si>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</si>
  <si>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</si>
  <si>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</si>
  <si>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</si>
  <si>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</si>
  <si>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</si>
  <si>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</si>
  <si>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</si>
  <si>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</si>
  <si>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</si>
  <si>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</si>
  <si>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</si>
  <si>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</si>
  <si>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</si>
  <si>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</si>
  <si>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</si>
  <si>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</si>
  <si>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</si>
  <si>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</si>
  <si>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</si>
  <si>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</si>
  <si>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</si>
  <si>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</si>
  <si>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</si>
  <si>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</si>
  <si>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</si>
  <si>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</si>
  <si>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</si>
  <si>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</si>
  <si>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</si>
  <si>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</si>
  <si>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</si>
  <si>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</si>
  <si>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</si>
  <si>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</si>
  <si>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</si>
  <si>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</si>
  <si>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</si>
  <si>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</si>
  <si>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</si>
  <si>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</si>
  <si>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</si>
  <si>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</si>
  <si>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</si>
  <si>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</si>
  <si>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</si>
  <si>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</si>
  <si>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</si>
  <si>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</si>
  <si>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</si>
  <si>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</si>
  <si>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</si>
  <si>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</si>
  <si>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</si>
  <si>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</si>
  <si>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</si>
  <si>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</si>
  <si>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</si>
  <si>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</si>
  <si>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</si>
  <si>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</si>
  <si>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</si>
  <si>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</si>
  <si>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</si>
  <si>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</si>
  <si>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</si>
  <si>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</si>
  <si>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</si>
  <si>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</si>
  <si>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</si>
  <si>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</si>
  <si>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</si>
  <si>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</si>
  <si>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</si>
  <si>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</si>
  <si>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</si>
  <si>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</si>
  <si>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</si>
  <si>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</si>
  <si>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</si>
  <si>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</si>
  <si>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</si>
  <si>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</si>
  <si>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</si>
  <si>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</si>
  <si>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</si>
  <si>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</si>
  <si>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</si>
  <si>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</si>
  <si>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</si>
  <si>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</si>
  <si>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</si>
  <si>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</si>
  <si>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</si>
  <si>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</si>
  <si>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</si>
  <si>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</si>
  <si>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</si>
  <si>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</si>
  <si>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</si>
  <si>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</si>
  <si>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</si>
  <si>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</si>
  <si>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</si>
  <si>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</si>
  <si>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</si>
  <si>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</si>
  <si>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</si>
  <si>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</si>
  <si>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</si>
  <si>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</si>
  <si>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</si>
  <si>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</si>
  <si>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</si>
  <si>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</si>
  <si>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</si>
  <si>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</si>
  <si>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</si>
  <si>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</si>
  <si>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</si>
  <si>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</si>
  <si>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</si>
  <si>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</si>
  <si>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</si>
  <si>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</si>
  <si>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</si>
  <si>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</si>
  <si>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</si>
  <si>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</si>
  <si>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</si>
  <si>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</si>
  <si>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</si>
  <si>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</si>
  <si>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</si>
  <si>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</si>
  <si>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</si>
  <si>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</si>
  <si>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</si>
  <si>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</si>
  <si>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</si>
  <si>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</si>
  <si>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</si>
  <si>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</si>
  <si>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</si>
  <si>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</si>
  <si>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</si>
  <si>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</si>
  <si>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</si>
  <si>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</si>
  <si>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</si>
  <si>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</si>
  <si>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</si>
  <si>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</si>
  <si>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</si>
  <si>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</si>
  <si>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</si>
  <si>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</si>
  <si>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</si>
  <si>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</si>
  <si>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</si>
  <si>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</si>
  <si>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</si>
  <si>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</si>
  <si>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</si>
  <si>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</si>
  <si>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</si>
  <si>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</si>
  <si>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</si>
  <si>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</si>
  <si>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</si>
  <si>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</si>
  <si>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</si>
  <si>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</si>
  <si>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</si>
  <si>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</si>
  <si>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</si>
  <si>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</si>
  <si>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</si>
  <si>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</si>
  <si>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</si>
  <si>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</si>
  <si>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</si>
  <si>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</si>
  <si>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</si>
  <si>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</si>
  <si>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</si>
  <si>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</si>
  <si>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</si>
  <si>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</si>
  <si>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</si>
  <si>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</si>
  <si>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</si>
  <si>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</si>
  <si>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</si>
  <si>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</si>
  <si>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</si>
  <si>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</si>
  <si>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</si>
  <si>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</si>
  <si>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</si>
  <si>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</si>
  <si>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</si>
  <si>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</si>
  <si>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</si>
  <si>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</si>
  <si>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</si>
  <si>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</si>
  <si>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</si>
  <si>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</si>
  <si>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</si>
  <si>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</si>
  <si>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</si>
  <si>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</si>
  <si>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</si>
  <si>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</si>
  <si>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</si>
  <si>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</si>
  <si>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</si>
  <si>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</si>
  <si>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</si>
  <si>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</si>
  <si>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</si>
  <si>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</si>
  <si>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</si>
  <si>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</si>
  <si>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</si>
  <si>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</si>
  <si>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</si>
  <si>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</si>
  <si>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</si>
  <si>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</si>
  <si>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</si>
  <si>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</si>
  <si>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</si>
  <si>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</si>
  <si>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</si>
  <si>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</si>
  <si>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</si>
  <si>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</si>
  <si>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</si>
  <si>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</si>
  <si>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</si>
  <si>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</si>
  <si>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</si>
  <si>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</si>
  <si>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</si>
  <si>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</si>
  <si>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</si>
  <si>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</si>
  <si>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</si>
  <si>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</si>
  <si>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</si>
  <si>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</si>
  <si>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</si>
  <si>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</si>
  <si>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</si>
  <si>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</si>
  <si>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</si>
  <si>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</si>
  <si>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</si>
  <si>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</si>
  <si>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</si>
  <si>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</si>
  <si>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</si>
  <si>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</si>
  <si>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</si>
  <si>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</si>
  <si>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</si>
  <si>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</si>
  <si>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</si>
  <si>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</si>
  <si>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</si>
  <si>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</si>
  <si>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</si>
  <si>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</si>
  <si>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</si>
  <si>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</si>
  <si>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</si>
  <si>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</si>
  <si>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</si>
  <si>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</si>
  <si>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</si>
  <si>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</si>
  <si>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</si>
  <si>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</si>
  <si>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</si>
  <si>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</si>
  <si>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</si>
  <si>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</si>
  <si>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</si>
  <si>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</si>
  <si>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</si>
  <si>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</si>
  <si>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</si>
  <si>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</si>
  <si>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</si>
  <si>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</si>
  <si>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</si>
  <si>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</si>
  <si>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</si>
  <si>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</si>
  <si>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</si>
  <si>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</si>
  <si>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</si>
  <si>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</si>
  <si>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</si>
  <si>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</si>
  <si>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</si>
  <si>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</si>
  <si>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</si>
  <si>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</si>
  <si>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</si>
  <si>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</si>
  <si>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</si>
  <si>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</si>
  <si>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</si>
  <si>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</si>
  <si>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</si>
  <si>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</si>
  <si>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</si>
  <si>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</si>
  <si>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</si>
  <si>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</si>
  <si>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</si>
  <si>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</si>
  <si>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</si>
  <si>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</si>
  <si>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</si>
  <si>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</si>
  <si>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</si>
  <si>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</si>
  <si>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</si>
  <si>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</si>
  <si>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</si>
  <si>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</si>
  <si>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</si>
  <si>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</si>
  <si>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</si>
  <si>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</si>
  <si>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</si>
  <si>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</si>
  <si>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</si>
  <si>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</si>
  <si>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</si>
  <si>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</si>
  <si>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</si>
  <si>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</si>
  <si>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</si>
  <si>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</si>
  <si>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</si>
  <si>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</si>
  <si>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</si>
  <si>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</si>
  <si>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</si>
  <si>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</si>
  <si>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</si>
  <si>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</si>
  <si>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</si>
  <si>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</si>
  <si>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</si>
  <si>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</si>
  <si>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</si>
  <si>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</si>
  <si>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</si>
  <si>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</si>
  <si>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</si>
  <si>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</si>
  <si>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</si>
  <si>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</si>
  <si>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</si>
  <si>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</si>
  <si>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</si>
  <si>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</si>
  <si>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</si>
  <si>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</si>
  <si>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</si>
  <si>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</si>
  <si>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</si>
  <si>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</si>
  <si>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</si>
  <si>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</si>
  <si>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</si>
  <si>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</si>
  <si>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</si>
  <si>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</si>
  <si>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</si>
  <si>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</si>
  <si>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</si>
  <si>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</si>
  <si>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</si>
  <si>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</si>
  <si>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</si>
  <si>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</si>
  <si>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</si>
  <si>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</si>
  <si>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</si>
  <si>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</si>
  <si>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</si>
  <si>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</si>
  <si>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</si>
  <si>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</si>
  <si>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</si>
  <si>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</si>
  <si>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</si>
  <si>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</si>
  <si>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</si>
  <si>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</si>
  <si>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</si>
  <si>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</si>
  <si>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</si>
  <si>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</si>
  <si>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</si>
  <si>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</si>
  <si>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</si>
  <si>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</si>
  <si>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</si>
  <si>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</si>
  <si>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</si>
  <si>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</si>
  <si>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</si>
  <si>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</si>
  <si>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</si>
  <si>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</si>
  <si>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</si>
  <si>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</si>
  <si>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</si>
  <si>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</si>
  <si>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</si>
  <si>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</si>
  <si>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</si>
  <si>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</si>
  <si>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</si>
  <si>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</si>
  <si>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</si>
  <si>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</si>
  <si>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</si>
  <si>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</si>
  <si>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</si>
  <si>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</si>
  <si>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</si>
  <si>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</si>
  <si>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</si>
  <si>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</si>
  <si>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</si>
  <si>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</si>
  <si>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</si>
  <si>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</si>
  <si>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</si>
  <si>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</si>
  <si>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</si>
  <si>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</si>
  <si>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</si>
  <si>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</si>
  <si>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</si>
  <si>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</si>
  <si>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</si>
  <si>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</si>
  <si>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</si>
  <si>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</si>
  <si>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</si>
  <si>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</si>
  <si>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</si>
  <si>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</si>
  <si>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</si>
  <si>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</si>
  <si>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</si>
  <si>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</si>
  <si>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</si>
  <si>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</si>
  <si>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</si>
  <si>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</si>
  <si>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</si>
  <si>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</si>
  <si>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</si>
  <si>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</si>
  <si>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</si>
  <si>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</si>
  <si>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</si>
  <si>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</si>
  <si>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</si>
  <si>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</si>
  <si>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</si>
  <si>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</si>
  <si>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</si>
  <si>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</si>
  <si>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</si>
  <si>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</si>
  <si>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</si>
  <si>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</si>
  <si>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</si>
  <si>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</si>
  <si>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</si>
  <si>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</si>
  <si>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</si>
  <si>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</si>
  <si>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</si>
  <si>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</si>
  <si>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</si>
  <si>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</si>
  <si>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</si>
  <si>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</si>
  <si>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</si>
  <si>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</si>
  <si>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</si>
  <si>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</si>
  <si>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</si>
  <si>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</si>
  <si>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</si>
  <si>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</si>
  <si>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</si>
  <si>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</si>
  <si>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</si>
  <si>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</si>
  <si>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</si>
  <si>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</si>
  <si>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</si>
  <si>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</si>
  <si>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</si>
  <si>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</si>
  <si>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</si>
  <si>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</si>
  <si>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</si>
  <si>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</si>
  <si>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</si>
  <si>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</si>
  <si>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</si>
  <si>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</si>
  <si>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</si>
  <si>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</si>
  <si>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</si>
  <si>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</si>
  <si>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</si>
  <si>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</si>
  <si>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</si>
  <si>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</si>
  <si>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</si>
  <si>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</si>
  <si>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</si>
  <si>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</si>
  <si>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</si>
  <si>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</si>
  <si>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</si>
  <si>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</si>
  <si>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</si>
  <si>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</si>
  <si>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</si>
  <si>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</si>
  <si>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</si>
  <si>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</si>
  <si>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</si>
  <si>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</si>
  <si>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</si>
  <si>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</si>
  <si>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</si>
  <si>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</si>
  <si>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</si>
  <si>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</si>
  <si>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</si>
  <si>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</si>
  <si>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</si>
  <si>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</si>
  <si>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</si>
  <si>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</si>
  <si>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</si>
  <si>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</si>
  <si>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</si>
  <si>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</si>
  <si>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</si>
  <si>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</si>
  <si>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</si>
  <si>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</si>
  <si>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</si>
  <si>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</si>
  <si>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</si>
  <si>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</si>
  <si>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</si>
  <si>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</si>
  <si>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</si>
  <si>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</si>
  <si>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</si>
  <si>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</si>
  <si>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</si>
  <si>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</si>
  <si>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</si>
  <si>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</si>
  <si>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</si>
  <si>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</si>
  <si>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</si>
  <si>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</si>
  <si>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</si>
  <si>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</si>
  <si>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</si>
  <si>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</si>
  <si>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</si>
  <si>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</si>
  <si>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</si>
  <si>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</si>
  <si>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</si>
  <si>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</si>
  <si>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</si>
  <si>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</si>
  <si>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</si>
  <si>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</si>
  <si>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</si>
  <si>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</si>
  <si>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</si>
  <si>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</si>
  <si>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</si>
  <si>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</si>
  <si>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</si>
  <si>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</si>
  <si>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</si>
  <si>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</si>
  <si>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</si>
  <si>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</si>
  <si>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</si>
  <si>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</si>
  <si>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</si>
  <si>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</si>
  <si>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</si>
  <si>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</si>
  <si>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</si>
  <si>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</si>
  <si>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</si>
  <si>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</si>
  <si>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</si>
  <si>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</si>
  <si>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</si>
  <si>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</si>
  <si>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</si>
  <si>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</si>
  <si>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</si>
  <si>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</si>
  <si>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</si>
  <si>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</si>
  <si>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</si>
  <si>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</si>
  <si>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</si>
  <si>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</si>
  <si>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</si>
  <si>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</si>
  <si>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</si>
  <si>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</si>
  <si>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</si>
  <si>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</si>
  <si>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</si>
  <si>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</si>
  <si>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</si>
  <si>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</si>
  <si>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</si>
  <si>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</si>
  <si>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</si>
  <si>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</si>
  <si>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</si>
  <si>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</si>
  <si>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</si>
  <si>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</si>
  <si>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</si>
  <si>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</si>
  <si>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</si>
  <si>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</si>
  <si>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</si>
  <si>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</si>
  <si>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</si>
  <si>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</si>
  <si>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</si>
  <si>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</si>
  <si>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</si>
  <si>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</si>
  <si>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</si>
  <si>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</si>
  <si>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</si>
  <si>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</si>
  <si>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</si>
  <si>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</si>
  <si>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</si>
  <si>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</si>
  <si>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</si>
  <si>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</si>
  <si>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</si>
  <si>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</si>
  <si>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</si>
  <si>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</si>
  <si>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</si>
  <si>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</si>
  <si>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</si>
  <si>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</si>
  <si>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</si>
  <si>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</si>
  <si>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</si>
  <si>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</si>
  <si>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</si>
  <si>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</si>
  <si>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</si>
  <si>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</si>
  <si>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</si>
  <si>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</si>
  <si>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</si>
  <si>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</si>
  <si>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</si>
  <si>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</si>
  <si>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</si>
  <si>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</si>
  <si>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</si>
  <si>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</si>
  <si>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</si>
  <si>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</si>
  <si>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</si>
  <si>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</si>
  <si>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</si>
  <si>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</si>
  <si>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</si>
  <si>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</si>
  <si>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</si>
  <si>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</si>
  <si>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</si>
  <si>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</si>
  <si>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</si>
  <si>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</si>
  <si>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</si>
  <si>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</si>
  <si>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</si>
  <si>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</si>
  <si>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</si>
  <si>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</si>
  <si>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</si>
  <si>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</si>
  <si>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</si>
  <si>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</si>
  <si>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</si>
  <si>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</si>
  <si>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</si>
  <si>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</si>
  <si>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</si>
  <si>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</si>
  <si>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</si>
  <si>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</si>
  <si>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</si>
  <si>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</si>
  <si>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</si>
  <si>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</si>
  <si>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</si>
  <si>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</si>
  <si>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</si>
  <si>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</si>
  <si>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</si>
  <si>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</si>
  <si>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</si>
  <si>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</si>
  <si>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</si>
  <si>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</si>
  <si>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</si>
  <si>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</si>
  <si>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</si>
  <si>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</si>
  <si>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</si>
  <si>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</si>
  <si>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</si>
  <si>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</si>
  <si>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</si>
  <si>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</si>
  <si>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</si>
  <si>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</si>
  <si>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</si>
  <si>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</si>
  <si>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</si>
  <si>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</si>
  <si>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</si>
  <si>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</si>
  <si>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</si>
  <si>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</si>
  <si>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</si>
  <si>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</si>
  <si>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</si>
  <si>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</si>
  <si>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</si>
  <si>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</si>
  <si>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</si>
  <si>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</si>
  <si>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</si>
  <si>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</si>
  <si>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</si>
  <si>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</si>
  <si>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</si>
  <si>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</si>
  <si>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</si>
  <si>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</si>
  <si>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</si>
  <si>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</si>
  <si>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</si>
  <si>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</si>
  <si>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</si>
  <si>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</si>
  <si>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</si>
  <si>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</si>
  <si>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</si>
  <si>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</si>
  <si>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</si>
  <si>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</si>
  <si>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</si>
  <si>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</si>
  <si>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</si>
  <si>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</si>
  <si>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</si>
  <si>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</si>
  <si>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</si>
  <si>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</si>
  <si>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</si>
  <si>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</si>
  <si>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</si>
  <si>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</si>
  <si>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</si>
  <si>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</si>
  <si>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</si>
  <si>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</si>
  <si>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</si>
  <si>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</si>
  <si>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</si>
  <si>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</si>
  <si>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</si>
  <si>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</si>
  <si>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</si>
  <si>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</si>
  <si>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</si>
  <si>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</si>
  <si>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</si>
  <si>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</si>
  <si>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</si>
  <si>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</si>
  <si>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</si>
  <si>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</si>
  <si>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</si>
  <si>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</si>
  <si>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</si>
  <si>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</si>
  <si>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</si>
  <si>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</si>
  <si>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</si>
  <si>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</si>
  <si>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</si>
  <si>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</si>
  <si>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</si>
  <si>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</si>
  <si>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</si>
  <si>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</si>
  <si>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</si>
  <si>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</si>
  <si>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</si>
  <si>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</si>
  <si>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</si>
  <si>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</si>
  <si>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</si>
  <si>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</si>
  <si>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</si>
  <si>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</si>
  <si>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</si>
  <si>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</si>
  <si>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</si>
  <si>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</si>
  <si>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</si>
  <si>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</si>
  <si>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</si>
  <si>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</si>
  <si>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</si>
  <si>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</si>
  <si>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</si>
  <si>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</si>
  <si>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</si>
  <si>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</si>
  <si>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</si>
  <si>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</si>
  <si>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</si>
  <si>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</si>
  <si>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</si>
  <si>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</si>
  <si>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</si>
  <si>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</si>
  <si>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</si>
  <si>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</si>
  <si>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</si>
  <si>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</si>
  <si>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</si>
  <si>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</si>
  <si>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</si>
  <si>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</si>
  <si>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</si>
  <si>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</si>
  <si>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</si>
  <si>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</si>
  <si>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</si>
  <si>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</si>
  <si>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</si>
  <si>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</si>
  <si>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</si>
  <si>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</si>
  <si>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</si>
  <si>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</si>
  <si>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</si>
  <si>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</si>
  <si>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</si>
  <si>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</si>
  <si>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</si>
  <si>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</si>
  <si>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</si>
  <si>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</si>
  <si>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</si>
  <si>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</si>
  <si>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</si>
  <si>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</si>
  <si>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</si>
  <si>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</si>
  <si>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</si>
  <si>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</si>
  <si>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</si>
  <si>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</si>
  <si>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</si>
  <si>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</si>
  <si>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</si>
  <si>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</si>
  <si>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</si>
  <si>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</si>
  <si>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</si>
  <si>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</si>
  <si>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</si>
  <si>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</si>
  <si>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</si>
  <si>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</si>
  <si>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</si>
  <si>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</si>
  <si>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</si>
  <si>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</si>
  <si>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</si>
  <si>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</si>
  <si>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</si>
  <si>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</si>
  <si>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</si>
  <si>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</si>
  <si>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</si>
  <si>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</si>
  <si>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</si>
  <si>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</si>
  <si>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</si>
  <si>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</si>
  <si>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</si>
  <si>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</si>
  <si>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</si>
  <si>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</si>
  <si>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</si>
  <si>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</si>
  <si>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</si>
  <si>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</si>
  <si>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</si>
  <si>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</si>
  <si>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</si>
  <si>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</si>
  <si>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</si>
  <si>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</si>
  <si>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</si>
  <si>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</si>
  <si>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</si>
  <si>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</si>
  <si>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</si>
  <si>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</si>
  <si>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</si>
  <si>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</si>
  <si>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</si>
  <si>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</si>
  <si>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</si>
  <si>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</si>
  <si>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</si>
  <si>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</si>
  <si>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</si>
  <si>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</si>
  <si>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</si>
  <si>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</si>
  <si>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</si>
  <si>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</si>
  <si>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</si>
  <si>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</si>
  <si>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</si>
  <si>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</si>
  <si>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</si>
  <si>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</si>
  <si>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</si>
  <si>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</si>
  <si>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</si>
  <si>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</si>
  <si>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</si>
  <si>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</si>
  <si>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</si>
  <si>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</si>
  <si>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</si>
  <si>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</si>
  <si>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</si>
  <si>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</si>
  <si>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</si>
  <si>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</si>
  <si>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</si>
  <si>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</si>
  <si>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</si>
  <si>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</si>
  <si>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</si>
  <si>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</si>
  <si>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</si>
  <si>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</si>
  <si>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</si>
  <si>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</si>
  <si>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</si>
  <si>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</si>
  <si>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</si>
  <si>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</si>
  <si>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</si>
  <si>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</si>
  <si>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</si>
  <si>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</si>
  <si>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</si>
  <si>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</si>
  <si>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</si>
  <si>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</si>
  <si>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</si>
  <si>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</si>
  <si>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</si>
  <si>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</si>
  <si>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</si>
  <si>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</si>
  <si>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</si>
  <si>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</si>
  <si>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</si>
  <si>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</si>
  <si>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</si>
  <si>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</si>
  <si>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</si>
  <si>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</si>
  <si>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</si>
  <si>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</si>
  <si>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</si>
  <si>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</si>
  <si>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</si>
  <si>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</si>
  <si>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</si>
  <si>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</si>
  <si>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</si>
  <si>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</si>
  <si>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</si>
  <si>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</si>
  <si>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</si>
  <si>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</si>
  <si>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</si>
  <si>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</si>
  <si>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</si>
  <si>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</si>
  <si>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</si>
  <si>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</si>
  <si>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</si>
  <si>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</si>
  <si>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</si>
  <si>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</si>
  <si>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</si>
  <si>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</si>
  <si>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</si>
  <si>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</si>
  <si>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</si>
  <si>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</si>
  <si>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</si>
  <si>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</si>
  <si>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</si>
  <si>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</si>
  <si>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</si>
  <si>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</si>
  <si>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</si>
  <si>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</si>
  <si>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</si>
  <si>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</si>
  <si>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</si>
  <si>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</si>
  <si>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</si>
  <si>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</si>
  <si>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</si>
  <si>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</si>
  <si>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</si>
  <si>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</si>
  <si>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</si>
  <si>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</si>
  <si>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</si>
  <si>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</si>
  <si>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</si>
  <si>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</si>
  <si>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</si>
  <si>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</si>
  <si>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</si>
  <si>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</si>
  <si>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</si>
  <si>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</si>
  <si>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</si>
  <si>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</si>
  <si>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</si>
  <si>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</si>
  <si>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</si>
  <si>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</si>
  <si>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</si>
  <si>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</si>
  <si>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</si>
  <si>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</si>
  <si>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</si>
  <si>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</si>
  <si>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</si>
  <si>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</si>
  <si>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</si>
  <si>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</si>
  <si>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</si>
  <si>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</si>
  <si>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</si>
  <si>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</si>
  <si>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</si>
  <si>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</si>
  <si>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</si>
  <si>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</si>
  <si>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</si>
  <si>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</si>
  <si>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</si>
  <si>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</si>
  <si>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</si>
  <si>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</si>
  <si>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</si>
  <si>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</si>
  <si>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</si>
  <si>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</si>
  <si>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</si>
  <si>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</si>
  <si>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</si>
  <si>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</si>
  <si>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</si>
  <si>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</si>
  <si>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</si>
  <si>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</si>
  <si>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</si>
  <si>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</si>
  <si>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</si>
  <si>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</si>
  <si>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</si>
  <si>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</si>
  <si>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</si>
  <si>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</si>
  <si>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</si>
  <si>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</si>
  <si>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</si>
  <si>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</si>
  <si>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</si>
  <si>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</si>
  <si>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</si>
  <si>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</si>
  <si>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</si>
  <si>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</si>
  <si>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</si>
  <si>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</si>
  <si>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</si>
  <si>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</si>
  <si>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</si>
  <si>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</si>
  <si>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</si>
  <si>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</si>
  <si>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</si>
  <si>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</si>
  <si>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</si>
  <si>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</si>
  <si>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</si>
  <si>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</si>
  <si>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</si>
  <si>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</si>
  <si>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</si>
  <si>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</si>
  <si>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</si>
  <si>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</si>
  <si>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</si>
  <si>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</si>
  <si>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</si>
  <si>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</si>
  <si>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</si>
  <si>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</si>
  <si>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</si>
  <si>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</si>
  <si>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</si>
  <si>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</si>
  <si>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</si>
  <si>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</si>
  <si>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</si>
  <si>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</si>
  <si>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</si>
  <si>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</si>
  <si>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</si>
  <si>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</si>
  <si>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</si>
  <si>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</si>
  <si>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</si>
  <si>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</si>
  <si>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</si>
  <si>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</si>
  <si>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</si>
  <si>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</si>
  <si>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</si>
  <si>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</si>
  <si>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</si>
  <si>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</si>
  <si>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</si>
  <si>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</si>
  <si>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</si>
  <si>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</si>
  <si>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</si>
  <si>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</si>
  <si>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</si>
  <si>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</si>
  <si>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</si>
  <si>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</si>
  <si>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</si>
  <si>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</si>
  <si>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</si>
  <si>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</si>
  <si>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</si>
  <si>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</si>
  <si>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</si>
  <si>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</si>
  <si>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</si>
  <si>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</si>
  <si>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</si>
  <si>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</si>
  <si>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</si>
  <si>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</si>
  <si>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</si>
  <si>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</si>
  <si>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</si>
  <si>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</si>
  <si>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</si>
  <si>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</si>
  <si>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</si>
  <si>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</si>
  <si>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</si>
  <si>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</si>
  <si>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</si>
  <si>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</si>
  <si>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</si>
  <si>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</si>
  <si>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</si>
  <si>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</si>
  <si>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</si>
  <si>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</si>
  <si>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</si>
  <si>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</si>
  <si>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</si>
  <si>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</si>
  <si>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</si>
  <si>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</si>
  <si>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</si>
  <si>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</si>
  <si>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</si>
  <si>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</si>
  <si>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</si>
  <si>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</si>
  <si>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</si>
  <si>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</si>
  <si>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</si>
  <si>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</si>
  <si>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</si>
  <si>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</si>
  <si>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</si>
  <si>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</si>
  <si>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</si>
  <si>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</si>
  <si>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</si>
  <si>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</si>
  <si>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</si>
  <si>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</si>
  <si>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</si>
  <si>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</si>
  <si>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</si>
  <si>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</si>
  <si>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</si>
  <si>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</si>
  <si>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</si>
  <si>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</si>
  <si>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</si>
  <si>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</si>
  <si>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</si>
  <si>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</si>
  <si>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</si>
  <si>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</si>
  <si>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</si>
  <si>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</si>
  <si>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</si>
  <si>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</si>
  <si>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</si>
  <si>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</si>
  <si>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</si>
  <si>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</si>
  <si>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</si>
  <si>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</si>
  <si>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</si>
  <si>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</si>
  <si>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</si>
  <si>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</si>
  <si>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</si>
  <si>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</si>
  <si>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</si>
  <si>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</si>
  <si>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</si>
  <si>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</si>
  <si>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</si>
  <si>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</si>
  <si>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</si>
  <si>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</si>
  <si>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</si>
  <si>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</si>
  <si>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</si>
  <si>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</si>
  <si>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</si>
  <si>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</si>
  <si>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</si>
  <si>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</si>
  <si>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</si>
  <si>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</si>
  <si>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</si>
  <si>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</si>
  <si>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</si>
  <si>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</si>
  <si>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</si>
  <si>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</si>
  <si>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</si>
  <si>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</si>
  <si>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</si>
  <si>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</si>
  <si>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</si>
  <si>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</si>
  <si>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</si>
  <si>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</si>
  <si>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</si>
  <si>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</si>
  <si>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</si>
  <si>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</si>
  <si>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</si>
  <si>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</si>
  <si>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</si>
  <si>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</si>
  <si>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</si>
  <si>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</si>
  <si>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</si>
  <si>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</si>
  <si>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</si>
  <si>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</si>
  <si>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</si>
  <si>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</si>
  <si>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</si>
  <si>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</si>
  <si>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</si>
  <si>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</si>
  <si>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</si>
  <si>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</si>
  <si>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</si>
  <si>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</si>
  <si>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</si>
  <si>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</si>
  <si>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</si>
  <si>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</si>
  <si>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</si>
  <si>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</si>
  <si>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</si>
  <si>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</si>
  <si>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</si>
  <si>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</si>
  <si>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</si>
  <si>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</si>
  <si>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</si>
  <si>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</si>
  <si>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</si>
  <si>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</si>
  <si>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</si>
  <si>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</si>
  <si>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</si>
  <si>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</si>
  <si>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</si>
  <si>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</si>
  <si>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</si>
  <si>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</si>
  <si>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</si>
  <si>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</si>
  <si>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</si>
  <si>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</si>
  <si>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</si>
  <si>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</si>
  <si>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</si>
  <si>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</si>
  <si>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</si>
  <si>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</si>
  <si>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</si>
  <si>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</si>
  <si>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</si>
  <si>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</si>
  <si>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</si>
  <si>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</si>
  <si>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</si>
  <si>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</si>
  <si>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</si>
  <si>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</si>
  <si>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</si>
  <si>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</si>
  <si>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</si>
  <si>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</si>
  <si>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</si>
  <si>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</si>
  <si>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</si>
  <si>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</si>
  <si>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</si>
  <si>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</si>
  <si>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</si>
  <si>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</si>
  <si>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</si>
  <si>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</si>
  <si>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</si>
  <si>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</si>
  <si>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</si>
  <si>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</si>
  <si>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</si>
  <si>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</si>
  <si>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</si>
  <si>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</si>
  <si>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</si>
  <si>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</si>
  <si>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</si>
  <si>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</si>
  <si>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</si>
  <si>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</si>
  <si>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</si>
  <si>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</si>
  <si>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</si>
  <si>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</si>
  <si>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</si>
  <si>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</si>
  <si>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</si>
  <si>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</si>
  <si>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</si>
  <si>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</si>
  <si>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</si>
  <si>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</si>
  <si>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</si>
  <si>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</si>
  <si>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</si>
  <si>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</si>
  <si>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</si>
  <si>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</si>
  <si>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</si>
  <si>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</si>
  <si>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</si>
  <si>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</si>
  <si>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</si>
  <si>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</si>
  <si>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</si>
  <si>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</si>
  <si>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</si>
  <si>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</si>
  <si>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</si>
  <si>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</si>
  <si>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</si>
  <si>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</si>
  <si>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</si>
  <si>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</si>
  <si>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</si>
  <si>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</si>
  <si>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</si>
  <si>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</si>
  <si>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</si>
  <si>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</si>
  <si>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</si>
  <si>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</si>
  <si>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</si>
  <si>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</si>
  <si>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</si>
  <si>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</si>
  <si>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</si>
  <si>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</si>
  <si>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</si>
  <si>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</si>
  <si>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</si>
  <si>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</si>
  <si>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</si>
  <si>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</si>
  <si>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</si>
  <si>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</si>
  <si>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</si>
  <si>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</si>
  <si>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</si>
  <si>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</si>
  <si>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</si>
  <si>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</si>
  <si>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</si>
  <si>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</si>
  <si>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</si>
  <si>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</si>
  <si>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</si>
  <si>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</si>
  <si>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</si>
  <si>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</si>
  <si>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</si>
  <si>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</si>
  <si>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</si>
  <si>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</si>
  <si>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</si>
  <si>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</si>
  <si>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</si>
  <si>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</si>
  <si>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</si>
  <si>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</si>
  <si>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</si>
  <si>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</si>
  <si>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</si>
  <si>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</si>
  <si>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</si>
  <si>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</si>
  <si>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</si>
  <si>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</si>
  <si>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</si>
  <si>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</si>
  <si>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</si>
  <si>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</si>
  <si>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</si>
  <si>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</si>
  <si>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</si>
  <si>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</si>
  <si>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</si>
  <si>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</si>
  <si>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</si>
  <si>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</si>
  <si>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</si>
  <si>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</si>
  <si>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</si>
  <si>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</si>
  <si>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</si>
  <si>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</si>
  <si>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</si>
  <si>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</si>
  <si>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</si>
  <si>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</si>
  <si>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</si>
  <si>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</si>
  <si>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</si>
  <si>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</si>
  <si>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</si>
  <si>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</si>
  <si>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</si>
  <si>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</si>
  <si>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</si>
  <si>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</si>
  <si>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</si>
  <si>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</si>
  <si>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</si>
  <si>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</si>
  <si>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</si>
  <si>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</si>
  <si>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</si>
  <si>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</si>
  <si>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</si>
  <si>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</si>
  <si>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</si>
  <si>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</si>
  <si>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</si>
  <si>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</si>
  <si>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</si>
  <si>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</si>
  <si>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</si>
  <si>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</si>
  <si>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</si>
  <si>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</si>
  <si>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</si>
  <si>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</si>
  <si>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</si>
  <si>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</si>
  <si>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</si>
  <si>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</si>
  <si>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</si>
  <si>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</si>
  <si>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</si>
  <si>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</si>
  <si>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</si>
  <si>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</si>
  <si>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</si>
  <si>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</si>
  <si>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</si>
  <si>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</si>
  <si>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</si>
  <si>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</si>
  <si>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</si>
  <si>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</si>
  <si>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</si>
  <si>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</si>
  <si>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</si>
  <si>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</si>
  <si>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</si>
  <si>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</si>
  <si>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</si>
  <si>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</si>
  <si>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</si>
  <si>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</si>
  <si>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</si>
  <si>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</si>
  <si>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</si>
  <si>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</si>
  <si>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</si>
  <si>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</si>
  <si>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</si>
  <si>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</si>
  <si>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</si>
  <si>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</si>
  <si>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</si>
  <si>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</si>
  <si>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</si>
  <si>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</si>
  <si>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</si>
  <si>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</si>
  <si>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</si>
  <si>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</si>
  <si>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</si>
  <si>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</si>
  <si>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</si>
  <si>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</si>
  <si>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</si>
  <si>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</si>
  <si>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</si>
  <si>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</si>
  <si>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</si>
  <si>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</si>
  <si>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</si>
  <si>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</si>
  <si>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</si>
  <si>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</si>
  <si>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</si>
  <si>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</si>
  <si>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</si>
  <si>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</si>
  <si>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</si>
  <si>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</si>
  <si>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</si>
  <si>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</si>
  <si>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</si>
  <si>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</si>
  <si>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</si>
  <si>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</si>
  <si>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</si>
  <si>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</si>
  <si>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</si>
  <si>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</si>
  <si>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</si>
  <si>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</si>
  <si>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</si>
  <si>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</si>
  <si>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</si>
  <si>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</si>
  <si>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</si>
  <si>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</si>
  <si>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</si>
  <si>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</si>
  <si>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</si>
  <si>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</si>
  <si>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</si>
  <si>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</si>
  <si>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</si>
  <si>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</si>
  <si>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</si>
  <si>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</si>
  <si>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</si>
  <si>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</si>
  <si>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</si>
  <si>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</si>
  <si>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</si>
  <si>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</si>
  <si>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</si>
  <si>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</si>
  <si>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</si>
  <si>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</si>
  <si>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</si>
  <si>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</si>
  <si>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</si>
  <si>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</si>
  <si>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</si>
  <si>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</si>
  <si>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</si>
  <si>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</si>
  <si>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</si>
  <si>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</si>
  <si>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</si>
  <si>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</si>
  <si>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</si>
  <si>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</si>
  <si>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</si>
  <si>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</si>
  <si>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</si>
  <si>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</si>
  <si>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</si>
  <si>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</si>
  <si>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</si>
  <si>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</si>
  <si>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</si>
  <si>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</si>
  <si>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</si>
  <si>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</si>
  <si>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</si>
  <si>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</si>
  <si>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</si>
  <si>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</si>
  <si>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</si>
  <si>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</si>
  <si>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</si>
  <si>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</si>
  <si>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</si>
  <si>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</si>
  <si>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</si>
  <si>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</si>
  <si>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</si>
  <si>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</si>
  <si>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</si>
  <si>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</si>
  <si>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</si>
  <si>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</si>
  <si>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</si>
  <si>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</si>
  <si>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</si>
  <si>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</si>
  <si>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</si>
  <si>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</si>
  <si>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</si>
  <si>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</si>
  <si>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</si>
  <si>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</si>
  <si>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</si>
  <si>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</si>
  <si>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</si>
  <si>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</si>
  <si>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</si>
  <si>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</si>
  <si>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</si>
  <si>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</si>
  <si>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</si>
  <si>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</si>
  <si>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</si>
  <si>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</si>
  <si>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</si>
  <si>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</si>
  <si>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</si>
  <si>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</si>
  <si>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</si>
  <si>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</si>
  <si>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</si>
  <si>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</si>
  <si>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</si>
  <si>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</si>
  <si>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</si>
  <si>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</si>
  <si>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</si>
  <si>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</si>
  <si>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</si>
  <si>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</si>
  <si>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</si>
  <si>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</si>
  <si>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</si>
  <si>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</si>
  <si>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</si>
  <si>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</si>
  <si>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</si>
  <si>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</si>
  <si>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</si>
  <si>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</si>
  <si>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</si>
  <si>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</si>
  <si>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</si>
  <si>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</si>
  <si>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</si>
  <si>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</si>
  <si>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</si>
  <si>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</si>
  <si>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</si>
  <si>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</si>
  <si>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</si>
  <si>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</si>
  <si>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</si>
  <si>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</si>
  <si>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</si>
  <si>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</si>
  <si>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</si>
  <si>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</si>
  <si>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</si>
  <si>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</si>
  <si>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</si>
  <si>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</si>
  <si>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</si>
  <si>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</si>
  <si>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</si>
  <si>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</si>
  <si>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</si>
  <si>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</si>
  <si>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</si>
  <si>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</si>
  <si>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</si>
  <si>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</si>
  <si>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</si>
  <si>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</si>
  <si>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</si>
  <si>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</si>
  <si>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</si>
  <si>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</si>
  <si>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</si>
  <si>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</si>
  <si>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</si>
  <si>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</si>
  <si>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</si>
  <si>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</si>
  <si>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</si>
  <si>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</si>
  <si>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</si>
  <si>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</si>
  <si>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</si>
  <si>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</si>
  <si>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</si>
  <si>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</si>
  <si>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</si>
  <si>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</si>
  <si>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</si>
  <si>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</si>
  <si>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</si>
  <si>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</si>
  <si>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</si>
  <si>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</si>
  <si>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</si>
  <si>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</si>
  <si>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</si>
  <si>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</si>
  <si>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</si>
  <si>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</si>
  <si>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</si>
  <si>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</si>
  <si>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</si>
  <si>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</si>
  <si>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</si>
  <si>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</si>
  <si>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</si>
  <si>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</si>
  <si>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</si>
  <si>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</si>
  <si>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</si>
  <si>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</si>
  <si>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</si>
  <si>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</si>
  <si>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</si>
  <si>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</si>
  <si>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</si>
  <si>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</si>
  <si>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</si>
  <si>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</si>
  <si>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</si>
  <si>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</si>
  <si>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</si>
  <si>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</si>
  <si>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</si>
  <si>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</si>
  <si>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</si>
  <si>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</si>
  <si>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</si>
  <si>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</si>
  <si>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</si>
  <si>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</si>
  <si>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</si>
  <si>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</si>
  <si>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</si>
  <si>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</si>
  <si>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</si>
  <si>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</si>
  <si>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</si>
  <si>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</si>
  <si>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</si>
  <si>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</si>
  <si>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</si>
  <si>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</si>
  <si>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</si>
  <si>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</si>
  <si>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</si>
  <si>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</si>
  <si>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</si>
  <si>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</si>
  <si>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</si>
  <si>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</si>
  <si>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</si>
  <si>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</si>
  <si>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</si>
  <si>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</si>
  <si>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</si>
  <si>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</si>
  <si>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</si>
  <si>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</si>
  <si>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</si>
  <si>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</si>
  <si>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</si>
  <si>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</si>
  <si>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</si>
  <si>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</si>
  <si>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</si>
  <si>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</si>
  <si>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</si>
  <si>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</si>
  <si>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</si>
  <si>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</si>
  <si>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</si>
  <si>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</si>
  <si>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</si>
  <si>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</si>
  <si>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</si>
  <si>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</si>
  <si>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</si>
  <si>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</si>
  <si>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</si>
  <si>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</si>
  <si>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</si>
  <si>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</si>
  <si>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</si>
  <si>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</si>
  <si>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</si>
  <si>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</si>
  <si>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</si>
  <si>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</si>
  <si>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</si>
  <si>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</si>
  <si>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</si>
  <si>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</si>
  <si>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</si>
  <si>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</si>
  <si>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</si>
  <si>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</si>
  <si>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</si>
  <si>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</si>
  <si>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</si>
  <si>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</si>
  <si>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</si>
  <si>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</si>
  <si>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</si>
  <si>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</si>
  <si>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</si>
  <si>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</si>
  <si>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</si>
  <si>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</si>
  <si>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</si>
  <si>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</si>
  <si>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</si>
  <si>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</si>
  <si>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</si>
  <si>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</si>
  <si>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</si>
  <si>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</si>
  <si>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</si>
  <si>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</si>
  <si>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</si>
  <si>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</si>
  <si>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</si>
  <si>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</si>
  <si>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</si>
  <si>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</si>
  <si>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</si>
  <si>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</si>
  <si>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</si>
  <si>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</si>
  <si>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</si>
  <si>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</si>
  <si>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</si>
  <si>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</si>
  <si>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</si>
  <si>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</si>
  <si>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</si>
  <si>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</si>
  <si>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</si>
  <si>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</si>
  <si>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</si>
  <si>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</si>
  <si>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</si>
  <si>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</si>
  <si>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</si>
  <si>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</si>
  <si>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</si>
  <si>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</si>
  <si>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</si>
  <si>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</si>
  <si>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</si>
  <si>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</si>
  <si>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</si>
  <si>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</si>
  <si>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</si>
  <si>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</si>
  <si>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</si>
  <si>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</si>
  <si>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</si>
  <si>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</si>
  <si>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</si>
  <si>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</si>
  <si>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</si>
  <si>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</si>
  <si>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</si>
  <si>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</si>
  <si>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</si>
  <si>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</si>
  <si>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</si>
  <si>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</si>
  <si>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</si>
  <si>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</si>
  <si>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</si>
  <si>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</si>
  <si>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</si>
  <si>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</si>
  <si>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</si>
  <si>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</si>
  <si>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</si>
  <si>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</si>
  <si>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</si>
  <si>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</si>
  <si>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</si>
  <si>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</si>
  <si>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</si>
  <si>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</si>
  <si>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</si>
  <si>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</si>
  <si>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</si>
  <si>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</si>
  <si>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</si>
  <si>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</si>
  <si>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</si>
  <si>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</si>
  <si>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</si>
  <si>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</si>
  <si>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</si>
  <si>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</si>
  <si>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</si>
  <si>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</si>
  <si>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</si>
  <si>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</si>
  <si>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</si>
  <si>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</si>
  <si>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</si>
  <si>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</si>
  <si>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</si>
  <si>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</si>
  <si>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</si>
  <si>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</si>
  <si>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</si>
  <si>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</si>
  <si>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</si>
  <si>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</si>
  <si>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</si>
  <si>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</si>
  <si>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</si>
  <si>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</si>
  <si>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</si>
  <si>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</si>
  <si>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</si>
  <si>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</si>
  <si>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</si>
  <si>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</si>
  <si>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</si>
  <si>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</si>
  <si>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</si>
  <si>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</si>
  <si>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</si>
  <si>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</si>
  <si>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</si>
  <si>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</si>
  <si>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</si>
  <si>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</si>
  <si>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</si>
  <si>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</si>
  <si>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</si>
  <si>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</si>
  <si>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</si>
  <si>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</si>
  <si>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</si>
  <si>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</si>
  <si>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</si>
  <si>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</si>
  <si>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</si>
  <si>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</si>
  <si>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</si>
  <si>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</si>
  <si>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</si>
  <si>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</si>
  <si>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</si>
  <si>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</si>
  <si>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</si>
  <si>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</si>
  <si>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</si>
  <si>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</si>
  <si>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</si>
  <si>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</si>
  <si>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</si>
  <si>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</si>
  <si>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</si>
  <si>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</si>
  <si>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</si>
  <si>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</si>
  <si>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</si>
  <si>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</si>
  <si>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</si>
  <si>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</si>
  <si>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</si>
  <si>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</si>
  <si>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</si>
  <si>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</si>
  <si>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</si>
  <si>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</si>
  <si>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</si>
  <si>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</si>
  <si>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</si>
  <si>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</si>
  <si>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</si>
  <si>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</si>
  <si>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</si>
  <si>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</si>
  <si>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</si>
  <si>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</si>
  <si>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</si>
  <si>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</si>
  <si>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</si>
  <si>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</si>
  <si>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</si>
  <si>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</si>
  <si>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</si>
  <si>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</si>
  <si>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</si>
  <si>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</si>
  <si>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</si>
  <si>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</si>
  <si>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</si>
  <si>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</si>
  <si>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</si>
  <si>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</si>
  <si>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</si>
  <si>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</si>
  <si>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</si>
  <si>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</si>
  <si>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</si>
  <si>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</si>
  <si>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</si>
  <si>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</si>
  <si>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</si>
  <si>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</si>
  <si>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</si>
  <si>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</si>
  <si>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</si>
  <si>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</si>
  <si>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</si>
  <si>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</si>
  <si>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</si>
  <si>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</si>
  <si>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</si>
  <si>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</si>
  <si>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</si>
  <si>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</si>
  <si>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</si>
  <si>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</si>
  <si>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</si>
  <si>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</si>
  <si>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</si>
  <si>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</si>
  <si>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</si>
  <si>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</si>
  <si>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</si>
  <si>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</si>
  <si>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</si>
  <si>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</si>
  <si>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</si>
  <si>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</si>
  <si>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</si>
  <si>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</si>
  <si>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</si>
  <si>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</si>
  <si>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</si>
  <si>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</si>
  <si>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</si>
  <si>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</si>
  <si>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</si>
  <si>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</si>
  <si>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</si>
  <si>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</si>
  <si>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</si>
  <si>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</si>
  <si>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</si>
  <si>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</si>
  <si>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</si>
  <si>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</si>
  <si>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</si>
  <si>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</si>
  <si>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</si>
  <si>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</si>
  <si>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</si>
  <si>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</si>
  <si>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</si>
  <si>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</si>
  <si>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</si>
  <si>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</si>
  <si>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</si>
  <si>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</si>
  <si>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</si>
  <si>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</si>
  <si>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</si>
  <si>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</si>
  <si>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</si>
  <si>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</si>
  <si>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</si>
  <si>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</si>
  <si>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</si>
  <si>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</si>
  <si>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</si>
  <si>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</si>
  <si>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</si>
  <si>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</si>
  <si>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</si>
  <si>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</si>
  <si>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</si>
  <si>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</si>
  <si>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</si>
  <si>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</si>
  <si>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</si>
  <si>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</si>
  <si>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</si>
  <si>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</si>
  <si>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</si>
  <si>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</si>
  <si>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</si>
  <si>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</si>
  <si>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</si>
  <si>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</si>
  <si>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</si>
  <si>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</si>
  <si>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</si>
  <si>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</si>
  <si>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</si>
  <si>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</si>
  <si>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</si>
  <si>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</si>
  <si>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</si>
  <si>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</si>
  <si>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</si>
  <si>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</si>
  <si>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</si>
  <si>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</si>
  <si>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</si>
  <si>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</si>
  <si>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</si>
  <si>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</si>
  <si>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</si>
  <si>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</si>
  <si>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</si>
  <si>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</si>
  <si>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</si>
  <si>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</si>
  <si>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</si>
  <si>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</si>
  <si>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</si>
  <si>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</si>
  <si>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</si>
  <si>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</si>
  <si>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</si>
  <si>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</si>
  <si>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</si>
  <si>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</si>
  <si>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</si>
  <si>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</si>
  <si>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</si>
  <si>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</si>
  <si>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</si>
  <si>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</si>
  <si>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</si>
  <si>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</si>
  <si>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</si>
  <si>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</si>
  <si>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</si>
  <si>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</si>
  <si>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</si>
  <si>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</si>
  <si>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</si>
  <si>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</si>
  <si>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</si>
  <si>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</si>
  <si>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</si>
  <si>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</si>
  <si>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</si>
  <si>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</si>
  <si>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</si>
  <si>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</si>
  <si>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</si>
  <si>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</si>
  <si>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</si>
  <si>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</si>
  <si>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</si>
  <si>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</si>
  <si>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</si>
  <si>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</si>
  <si>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</si>
  <si>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</si>
  <si>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</si>
  <si>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</si>
  <si>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</si>
  <si>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</si>
  <si>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</si>
  <si>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</si>
  <si>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</si>
  <si>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</si>
  <si>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</si>
  <si>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</si>
  <si>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</si>
  <si>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</si>
  <si>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</si>
  <si>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</si>
  <si>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</si>
  <si>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</si>
  <si>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</si>
  <si>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</si>
  <si>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</si>
  <si>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</si>
  <si>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</si>
  <si>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</si>
  <si>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</si>
  <si>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</si>
  <si>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</si>
  <si>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</si>
  <si>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</si>
  <si>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</si>
  <si>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</si>
  <si>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</si>
  <si>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</si>
  <si>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</si>
  <si>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</si>
  <si>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</si>
  <si>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</si>
  <si>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</si>
  <si>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</si>
  <si>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</si>
  <si>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</si>
  <si>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</si>
  <si>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</si>
  <si>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</si>
  <si>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</si>
  <si>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</si>
  <si>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</si>
  <si>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</si>
  <si>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</si>
  <si>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</si>
  <si>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</si>
  <si>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</si>
  <si>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</si>
  <si>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</si>
  <si>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</si>
  <si>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</si>
  <si>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</si>
  <si>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</si>
  <si>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</si>
  <si>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</si>
  <si>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</si>
  <si>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</si>
  <si>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</si>
  <si>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</si>
  <si>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</si>
  <si>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</si>
  <si>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</si>
  <si>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</si>
  <si>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</si>
  <si>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</si>
  <si>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</si>
  <si>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</si>
  <si>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</si>
  <si>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</si>
  <si>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</si>
  <si>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</si>
  <si>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</si>
  <si>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</si>
  <si>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</si>
  <si>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</si>
  <si>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</si>
  <si>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</si>
  <si>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</si>
  <si>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</si>
  <si>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</si>
  <si>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</si>
  <si>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</si>
  <si>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</si>
  <si>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</si>
  <si>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</si>
  <si>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</si>
  <si>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</si>
  <si>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</si>
  <si>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</si>
  <si>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</si>
  <si>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</si>
  <si>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</si>
  <si>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</si>
  <si>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</si>
  <si>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</si>
  <si>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</si>
  <si>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</si>
  <si>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</si>
  <si>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</si>
  <si>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</si>
  <si>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</si>
  <si>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</si>
  <si>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</si>
  <si>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</si>
  <si>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</si>
  <si>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</si>
  <si>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</si>
  <si>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</si>
  <si>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</si>
  <si>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</si>
  <si>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</si>
  <si>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</si>
  <si>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</si>
  <si>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</si>
  <si>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</si>
  <si>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</si>
  <si>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</si>
  <si>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</si>
  <si>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</si>
  <si>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</si>
  <si>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</si>
  <si>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</si>
  <si>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</si>
  <si>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</si>
  <si>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</si>
  <si>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</si>
  <si>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</si>
  <si>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</si>
  <si>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</si>
  <si>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</si>
  <si>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</si>
  <si>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</si>
  <si>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</si>
  <si>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</si>
  <si>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</si>
  <si>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</si>
  <si>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</si>
  <si>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</si>
  <si>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</si>
  <si>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</si>
  <si>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</si>
  <si>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</si>
  <si>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</si>
  <si>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</si>
  <si>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</si>
  <si>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</si>
  <si>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</si>
  <si>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</si>
  <si>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</si>
  <si>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</si>
  <si>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</si>
  <si>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</si>
  <si>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</si>
  <si>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</si>
  <si>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</si>
  <si>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</si>
  <si>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</si>
  <si>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</si>
  <si>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</si>
  <si>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</si>
  <si>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</si>
  <si>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</si>
  <si>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</si>
  <si>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</si>
  <si>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</si>
  <si>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</si>
  <si>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</si>
  <si>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</si>
  <si>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</si>
  <si>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</si>
  <si>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</si>
  <si>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</si>
  <si>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</si>
  <si>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</si>
  <si>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</si>
  <si>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</si>
  <si>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</si>
  <si>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</si>
  <si>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</si>
  <si>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</si>
  <si>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</si>
  <si>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</si>
  <si>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</si>
  <si>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</si>
  <si>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</si>
  <si>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</si>
  <si>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</si>
  <si>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</si>
  <si>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</si>
  <si>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</si>
  <si>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</si>
  <si>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</si>
  <si>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</si>
  <si>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</si>
  <si>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</si>
  <si>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</si>
  <si>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</si>
  <si>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</si>
  <si>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</si>
  <si>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</si>
  <si>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</si>
  <si>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</si>
  <si>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</si>
  <si>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</si>
  <si>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</si>
  <si>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</si>
  <si>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</si>
  <si>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</si>
  <si>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</si>
  <si>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</si>
  <si>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</si>
  <si>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</si>
  <si>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</si>
  <si>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</si>
  <si>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</si>
  <si>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</si>
  <si>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</si>
  <si>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</si>
  <si>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</si>
  <si>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</si>
  <si>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</si>
  <si>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</si>
  <si>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</si>
  <si>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</si>
  <si>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</si>
  <si>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</si>
  <si>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</si>
  <si>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</si>
  <si>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</si>
  <si>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</si>
  <si>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</si>
  <si>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</si>
  <si>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</si>
  <si>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</si>
  <si>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</si>
  <si>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</si>
  <si>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</si>
  <si>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</si>
  <si>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</si>
  <si>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</si>
  <si>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</si>
  <si>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</si>
  <si>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</si>
  <si>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</si>
  <si>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</si>
  <si>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</si>
  <si>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</si>
  <si>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</si>
  <si>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</si>
  <si>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</si>
  <si>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</si>
  <si>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</si>
  <si>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</si>
  <si>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</si>
  <si>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</si>
  <si>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</si>
  <si>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</si>
  <si>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</si>
  <si>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</si>
  <si>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</si>
  <si>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</si>
  <si>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</si>
  <si>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</si>
  <si>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</si>
  <si>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</si>
  <si>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</si>
  <si>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</si>
  <si>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</si>
  <si>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</si>
  <si>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</si>
  <si>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</si>
  <si>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</si>
  <si>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</si>
  <si>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</si>
  <si>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</si>
  <si>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</si>
  <si>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</si>
  <si>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</si>
  <si>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</si>
  <si>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</si>
  <si>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</si>
  <si>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</si>
  <si>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</si>
  <si>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</si>
  <si>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</si>
  <si>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</si>
  <si>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</si>
  <si>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</si>
  <si>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</si>
  <si>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</si>
  <si>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</si>
  <si>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</si>
  <si>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</si>
  <si>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</si>
  <si>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</si>
  <si>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</si>
  <si>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</si>
  <si>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</si>
  <si>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</si>
  <si>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</si>
  <si>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</si>
  <si>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</si>
  <si>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</si>
  <si>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</si>
  <si>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</si>
  <si>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</si>
  <si>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</si>
  <si>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</si>
  <si>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</si>
  <si>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</si>
  <si>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</si>
  <si>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</si>
  <si>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</si>
  <si>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</si>
  <si>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</si>
  <si>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</si>
  <si>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</si>
  <si>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</si>
  <si>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</si>
  <si>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</si>
  <si>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</si>
  <si>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</si>
  <si>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</si>
  <si>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</si>
  <si>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</si>
  <si>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</si>
  <si>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</si>
  <si>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</si>
  <si>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</si>
  <si>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</si>
  <si>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</si>
  <si>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</si>
  <si>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</si>
  <si>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</si>
  <si>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</si>
  <si>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</si>
  <si>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</si>
  <si>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</si>
  <si>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</si>
  <si>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</si>
  <si>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</si>
  <si>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</si>
  <si>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</si>
  <si>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</si>
  <si>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</si>
  <si>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</si>
  <si>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</si>
  <si>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</si>
  <si>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</si>
  <si>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</si>
  <si>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</si>
  <si>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</si>
  <si>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</si>
  <si>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</si>
  <si>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</si>
  <si>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</si>
  <si>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</si>
  <si>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</si>
  <si>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</si>
  <si>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</si>
  <si>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</si>
  <si>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</si>
  <si>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</si>
  <si>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</si>
  <si>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</si>
  <si>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</si>
  <si>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</si>
  <si>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</si>
  <si>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</si>
  <si>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</si>
  <si>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</si>
  <si>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</si>
  <si>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</si>
  <si>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</si>
  <si>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</si>
  <si>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</si>
  <si>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</si>
  <si>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</si>
  <si>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</si>
  <si>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</si>
  <si>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</si>
  <si>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</si>
  <si>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</si>
  <si>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</si>
  <si>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</si>
  <si>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</si>
  <si>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</si>
  <si>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</si>
  <si>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</si>
  <si>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</si>
  <si>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</si>
  <si>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</si>
  <si>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</si>
  <si>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</si>
  <si>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</si>
  <si>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</si>
  <si>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</si>
  <si>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</si>
  <si>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</si>
  <si>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</si>
  <si>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</si>
  <si>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</si>
  <si>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</si>
  <si>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</si>
  <si>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</si>
  <si>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</si>
  <si>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</si>
  <si>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</si>
  <si>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</si>
  <si>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</si>
  <si>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</si>
  <si>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</si>
  <si>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</si>
  <si>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</si>
  <si>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</si>
  <si>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</si>
  <si>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</si>
  <si>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</si>
  <si>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</si>
  <si>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</si>
  <si>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</si>
  <si>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</si>
  <si>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</si>
  <si>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</si>
  <si>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</si>
  <si>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</si>
  <si>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</si>
  <si>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</si>
  <si>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</si>
  <si>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</si>
  <si>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</si>
  <si>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</si>
  <si>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</si>
  <si>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</si>
  <si>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</si>
  <si>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</si>
  <si>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</si>
  <si>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</si>
  <si>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</si>
  <si>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</si>
  <si>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</si>
  <si>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</si>
  <si>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</si>
  <si>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</si>
  <si>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</si>
  <si>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</si>
  <si>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</si>
  <si>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</si>
  <si>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</si>
  <si>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</si>
  <si>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</si>
  <si>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</si>
  <si>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</si>
  <si>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</si>
  <si>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</si>
  <si>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</si>
  <si>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</si>
  <si>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</si>
  <si>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</si>
  <si>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</si>
  <si>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</si>
  <si>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</si>
  <si>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</si>
  <si>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</si>
  <si>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</si>
  <si>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</si>
  <si>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</si>
  <si>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</si>
  <si>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</si>
  <si>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</si>
  <si>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</si>
  <si>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</si>
  <si>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</si>
  <si>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</si>
  <si>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</si>
  <si>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</si>
  <si>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</si>
  <si>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</si>
  <si>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</si>
  <si>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</si>
  <si>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</si>
  <si>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</si>
  <si>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</si>
  <si>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</si>
  <si>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</si>
  <si>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</si>
  <si>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</si>
  <si>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</si>
  <si>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</si>
  <si>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</si>
  <si>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</si>
  <si>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</si>
  <si>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</si>
  <si>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</si>
  <si>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</si>
  <si>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</si>
  <si>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</si>
  <si>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</si>
  <si>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</si>
  <si>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</si>
  <si>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</si>
  <si>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</si>
  <si>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</si>
  <si>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</si>
  <si>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</si>
  <si>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</si>
  <si>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</si>
  <si>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</si>
  <si>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</si>
  <si>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</si>
  <si>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</si>
  <si>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</si>
  <si>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</si>
  <si>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</si>
  <si>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</si>
  <si>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</si>
  <si>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</si>
  <si>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</si>
  <si>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</si>
  <si>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</si>
  <si>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</si>
  <si>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</si>
  <si>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</si>
  <si>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</si>
  <si>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</si>
  <si>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</si>
  <si>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</si>
  <si>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</si>
  <si>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</si>
  <si>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</si>
  <si>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</si>
  <si>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</si>
  <si>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</si>
  <si>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</si>
  <si>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</si>
  <si>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</si>
  <si>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</si>
  <si>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</si>
  <si>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</si>
  <si>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</si>
  <si>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</si>
  <si>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</si>
  <si>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</si>
  <si>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</si>
  <si>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</si>
  <si>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</si>
  <si>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</si>
  <si>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</si>
  <si>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</si>
  <si>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</si>
  <si>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</si>
  <si>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</si>
  <si>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</si>
  <si>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</si>
  <si>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</si>
  <si>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</si>
  <si>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</si>
  <si>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</si>
  <si>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</si>
  <si>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</si>
  <si>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</si>
  <si>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</si>
  <si>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</si>
  <si>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</si>
  <si>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</si>
  <si>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</si>
  <si>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</si>
  <si>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</si>
  <si>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</si>
  <si>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</si>
  <si>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</si>
  <si>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</si>
  <si>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</si>
  <si>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</si>
  <si>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</si>
  <si>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</si>
  <si>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</si>
  <si>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</si>
  <si>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</si>
  <si>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</si>
  <si>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</si>
  <si>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</si>
  <si>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</si>
  <si>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</si>
  <si>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</si>
  <si>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</si>
  <si>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</si>
  <si>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</si>
  <si>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</si>
  <si>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</si>
  <si>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</si>
  <si>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</si>
  <si>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</si>
  <si>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</si>
  <si>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</si>
  <si>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</si>
  <si>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</si>
  <si>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</si>
  <si>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</si>
  <si>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</si>
  <si>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</si>
  <si>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</si>
  <si>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</si>
  <si>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</si>
  <si>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</si>
  <si>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</si>
  <si>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</si>
  <si>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</si>
  <si>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</si>
  <si>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</si>
  <si>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</si>
  <si>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</si>
  <si>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</si>
  <si>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</si>
  <si>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</si>
  <si>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</si>
  <si>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</si>
  <si>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</si>
  <si>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</si>
  <si>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</si>
  <si>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</si>
  <si>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</si>
  <si>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</si>
  <si>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</si>
  <si>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</si>
  <si>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</si>
  <si>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</si>
  <si>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</si>
  <si>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</si>
  <si>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</si>
  <si>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</si>
  <si>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</si>
  <si>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</si>
  <si>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</si>
  <si>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</si>
  <si>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</si>
  <si>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</si>
  <si>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</si>
  <si>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</si>
  <si>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</si>
  <si>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</si>
  <si>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</si>
  <si>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</si>
  <si>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</si>
  <si>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</si>
  <si>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</si>
  <si>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</si>
  <si>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</si>
  <si>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</si>
  <si>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</si>
  <si>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</si>
  <si>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</si>
  <si>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</si>
  <si>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</si>
  <si>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</si>
  <si>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</si>
  <si>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</si>
  <si>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</si>
  <si>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</si>
  <si>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</si>
  <si>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</si>
  <si>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</si>
  <si>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</si>
  <si>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</si>
  <si>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</si>
  <si>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</si>
  <si>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</si>
  <si>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</si>
  <si>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</si>
  <si>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</si>
  <si>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</si>
  <si>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</si>
  <si>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</si>
  <si>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</si>
  <si>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</si>
  <si>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</si>
  <si>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</si>
  <si>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</si>
  <si>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</si>
  <si>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</si>
  <si>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</si>
  <si>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</si>
  <si>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</si>
  <si>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</si>
  <si>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</si>
  <si>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</si>
  <si>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</si>
  <si>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</si>
  <si>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</si>
  <si>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</si>
  <si>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</si>
  <si>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</si>
  <si>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</si>
  <si>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</si>
  <si>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</si>
  <si>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</si>
  <si>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</si>
  <si>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</si>
  <si>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</si>
  <si>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</si>
  <si>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</si>
  <si>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</si>
  <si>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</si>
  <si>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</si>
  <si>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</si>
  <si>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</si>
  <si>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</si>
  <si>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</si>
  <si>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</si>
  <si>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</si>
  <si>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</si>
  <si>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</si>
  <si>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</si>
  <si>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</si>
  <si>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</si>
  <si>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</si>
  <si>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</si>
  <si>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</si>
  <si>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</si>
  <si>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</si>
  <si>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</si>
  <si>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</si>
  <si>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</si>
  <si>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</si>
  <si>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</si>
  <si>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</si>
  <si>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</si>
  <si>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</si>
  <si>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</si>
  <si>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</si>
  <si>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</si>
  <si>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</si>
  <si>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</si>
  <si>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</si>
  <si>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</si>
  <si>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</si>
  <si>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</si>
  <si>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</si>
  <si>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</si>
  <si>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</si>
  <si>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</si>
  <si>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</si>
  <si>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</si>
  <si>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</si>
  <si>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</si>
  <si>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</si>
  <si>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</si>
  <si>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</si>
  <si>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</si>
  <si>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</si>
  <si>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</si>
  <si>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</si>
  <si>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</si>
  <si>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</si>
  <si>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</si>
  <si>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</si>
  <si>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</si>
  <si>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</si>
  <si>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</si>
  <si>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</si>
  <si>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</si>
  <si>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</si>
  <si>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</si>
  <si>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</si>
  <si>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</si>
  <si>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</si>
  <si>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</si>
  <si>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</si>
  <si>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</si>
  <si>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</si>
  <si>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</si>
  <si>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</si>
  <si>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</si>
  <si>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</si>
  <si>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</si>
  <si>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</si>
  <si>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</si>
  <si>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</si>
  <si>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</si>
  <si>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</si>
  <si>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</si>
  <si>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</si>
  <si>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</si>
  <si>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</si>
  <si>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</si>
  <si>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</si>
  <si>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</si>
  <si>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</si>
  <si>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</si>
  <si>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</si>
  <si>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</si>
  <si>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</si>
  <si>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</si>
  <si>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</si>
  <si>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</si>
  <si>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</si>
  <si>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</si>
  <si>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</si>
  <si>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</si>
  <si>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</si>
  <si>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</si>
  <si>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</si>
  <si>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</si>
  <si>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</si>
  <si>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</si>
  <si>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</si>
  <si>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</si>
  <si>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</si>
  <si>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</si>
  <si>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</si>
  <si>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</si>
  <si>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</si>
  <si>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</si>
  <si>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</si>
  <si>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</si>
  <si>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</si>
  <si>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</si>
  <si>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</si>
  <si>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</si>
  <si>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</si>
  <si>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</si>
  <si>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</si>
  <si>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</si>
  <si>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</si>
  <si>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</si>
  <si>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</si>
  <si>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</si>
  <si>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</si>
  <si>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</si>
  <si>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</si>
  <si>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</si>
  <si>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</si>
  <si>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</si>
  <si>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</si>
  <si>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</si>
  <si>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</si>
  <si>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</si>
  <si>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</si>
  <si>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</si>
  <si>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</si>
  <si>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</si>
  <si>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</si>
  <si>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</si>
  <si>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</si>
  <si>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</si>
  <si>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</si>
  <si>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</si>
  <si>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</si>
  <si>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</si>
  <si>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</si>
  <si>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</si>
  <si>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</si>
  <si>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</si>
  <si>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</si>
  <si>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</si>
  <si>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</si>
  <si>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</si>
  <si>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</si>
  <si>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</si>
  <si>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</si>
  <si>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</si>
  <si>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</si>
  <si>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</si>
  <si>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</si>
  <si>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</si>
  <si>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</si>
  <si>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</si>
  <si>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</si>
  <si>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</si>
  <si>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</si>
  <si>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</si>
  <si>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</si>
  <si>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</si>
  <si>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</si>
  <si>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</si>
  <si>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</si>
  <si>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</si>
  <si>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</si>
  <si>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</si>
  <si>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</si>
  <si>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</si>
  <si>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</si>
  <si>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</si>
  <si>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</si>
  <si>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</si>
  <si>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</si>
  <si>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</si>
  <si>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</si>
  <si>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</si>
  <si>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</si>
  <si>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</si>
  <si>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</si>
  <si>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</si>
  <si>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</si>
  <si>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</si>
  <si>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</si>
  <si>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</si>
  <si>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</si>
  <si>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</si>
  <si>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</si>
  <si>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</si>
  <si>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</si>
  <si>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</si>
  <si>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</si>
  <si>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</si>
  <si>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</si>
  <si>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</si>
  <si>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</si>
  <si>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</si>
  <si>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</si>
  <si>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</si>
  <si>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</si>
  <si>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</si>
  <si>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</si>
  <si>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</si>
  <si>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</si>
  <si>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</si>
  <si>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</si>
  <si>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</si>
  <si>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</si>
  <si>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</si>
  <si>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</si>
  <si>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</si>
  <si>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</si>
  <si>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</si>
  <si>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</si>
  <si>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</si>
  <si>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</si>
  <si>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</si>
  <si>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</si>
  <si>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</si>
  <si>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</si>
  <si>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</si>
  <si>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</si>
  <si>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</si>
  <si>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</si>
  <si>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</si>
  <si>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</si>
  <si>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</si>
  <si>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</si>
  <si>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</si>
  <si>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</si>
  <si>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</si>
  <si>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</si>
  <si>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</si>
  <si>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</si>
  <si>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</si>
  <si>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</si>
  <si>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</si>
  <si>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</si>
  <si>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</si>
  <si>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</si>
  <si>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</si>
  <si>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</si>
  <si>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</si>
  <si>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</si>
  <si>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</si>
  <si>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</si>
  <si>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</si>
  <si>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</si>
  <si>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</si>
  <si>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</si>
  <si>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</si>
  <si>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</si>
  <si>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</si>
  <si>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</si>
  <si>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</si>
  <si>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</si>
  <si>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</si>
  <si>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</si>
  <si>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</si>
  <si>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</si>
  <si>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</si>
  <si>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</si>
  <si>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</si>
  <si>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</si>
  <si>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</si>
  <si>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</si>
  <si>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</si>
  <si>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</si>
  <si>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</si>
  <si>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</si>
  <si>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</si>
  <si>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</si>
  <si>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</si>
  <si>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</si>
  <si>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</si>
  <si>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</si>
  <si>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</si>
  <si>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</si>
  <si>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</si>
  <si>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</si>
  <si>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</si>
  <si>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</si>
  <si>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</si>
  <si>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</si>
  <si>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</si>
  <si>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</si>
  <si>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</si>
  <si>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</si>
  <si>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</si>
  <si>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</si>
  <si>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</si>
  <si>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</si>
  <si>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</si>
  <si>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</si>
  <si>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</si>
  <si>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</si>
  <si>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</si>
  <si>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</si>
  <si>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</si>
  <si>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</si>
  <si>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</si>
  <si>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</si>
  <si>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</si>
  <si>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</si>
  <si>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</si>
  <si>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</si>
  <si>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</si>
  <si>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</si>
  <si>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</si>
  <si>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</si>
  <si>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</si>
  <si>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</si>
  <si>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</si>
  <si>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</si>
  <si>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</si>
  <si>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</si>
  <si>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</si>
  <si>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</si>
  <si>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</si>
  <si>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</si>
  <si>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</si>
  <si>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</si>
  <si>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</si>
  <si>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</si>
  <si>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</si>
  <si>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</si>
  <si>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</si>
  <si>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</si>
  <si>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</si>
  <si>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</si>
  <si>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</si>
  <si>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</si>
  <si>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</si>
  <si>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</si>
  <si>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</si>
  <si>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</si>
  <si>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</si>
  <si>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</si>
  <si>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</si>
  <si>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</si>
  <si>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</si>
  <si>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</si>
  <si>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</si>
  <si>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</si>
  <si>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</si>
  <si>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</si>
  <si>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</si>
  <si>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</si>
  <si>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</si>
  <si>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</si>
  <si>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</si>
  <si>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</si>
  <si>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</si>
  <si>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</si>
  <si>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</si>
  <si>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</si>
  <si>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</si>
  <si>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</si>
  <si>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</si>
  <si>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</si>
  <si>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</si>
  <si>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</si>
  <si>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</si>
  <si>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</si>
  <si>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</si>
  <si>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</si>
  <si>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</si>
  <si>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</si>
  <si>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</si>
  <si>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</si>
  <si>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</si>
  <si>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</si>
  <si>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</si>
  <si>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</si>
  <si>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</si>
  <si>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</si>
  <si>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</si>
  <si>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</si>
  <si>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</si>
  <si>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</si>
  <si>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</si>
  <si>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</si>
  <si>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</si>
  <si>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</si>
  <si>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</si>
  <si>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</si>
  <si>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</si>
  <si>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</si>
  <si>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</si>
  <si>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</si>
  <si>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</si>
  <si>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</si>
  <si>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</si>
  <si>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</si>
  <si>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</si>
  <si>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</si>
  <si>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</si>
  <si>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</si>
  <si>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</si>
  <si>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</si>
  <si>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</si>
  <si>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</si>
  <si>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</si>
  <si>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</si>
  <si>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</si>
  <si>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</si>
  <si>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</si>
  <si>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</si>
  <si>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</si>
  <si>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</si>
  <si>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</si>
  <si>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</si>
  <si>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</si>
  <si>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</si>
  <si>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</si>
  <si>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</si>
  <si>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</si>
  <si>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</si>
  <si>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</si>
  <si>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</si>
  <si>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</si>
  <si>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</si>
  <si>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</si>
  <si>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</si>
  <si>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</si>
  <si>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</si>
  <si>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</si>
  <si>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</si>
  <si>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</si>
  <si>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</si>
  <si>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</si>
  <si>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</si>
  <si>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</si>
  <si>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</si>
  <si>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</si>
  <si>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</si>
  <si>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</si>
  <si>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</si>
  <si>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</si>
  <si>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</si>
  <si>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</si>
  <si>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</si>
  <si>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</si>
  <si>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</si>
  <si>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</si>
  <si>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</si>
  <si>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</si>
  <si>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</si>
  <si>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</si>
  <si>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</si>
  <si>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</si>
  <si>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</si>
  <si>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</si>
  <si>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</si>
  <si>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</si>
  <si>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</si>
  <si>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</si>
  <si>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</si>
  <si>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</si>
  <si>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</si>
  <si>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</si>
  <si>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</si>
  <si>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</si>
  <si>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</si>
  <si>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</si>
  <si>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</si>
  <si>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</si>
  <si>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</si>
  <si>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</si>
  <si>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</si>
  <si>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</si>
  <si>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</si>
  <si>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</si>
  <si>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</si>
  <si>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</si>
  <si>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</si>
  <si>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</si>
  <si>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</si>
  <si>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</si>
  <si>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</si>
  <si>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</si>
  <si>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</si>
  <si>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</si>
  <si>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</si>
  <si>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</si>
  <si>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</si>
  <si>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</si>
  <si>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</si>
  <si>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</si>
  <si>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</si>
  <si>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</si>
  <si>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</si>
  <si>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</si>
  <si>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</si>
  <si>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</si>
  <si>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</si>
  <si>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</si>
  <si>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</si>
  <si>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</si>
  <si>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</si>
  <si>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</si>
  <si>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</si>
  <si>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</si>
  <si>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</si>
  <si>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</si>
  <si>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</si>
  <si>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</si>
  <si>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</si>
  <si>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</si>
  <si>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</si>
  <si>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</si>
  <si>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</si>
  <si>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</si>
  <si>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</si>
  <si>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</si>
  <si>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</si>
  <si>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</si>
  <si>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</si>
  <si>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</si>
  <si>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</si>
  <si>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</si>
  <si>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</si>
  <si>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</si>
  <si>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</si>
  <si>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</si>
  <si>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</si>
  <si>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</si>
  <si>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</si>
  <si>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</si>
  <si>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</si>
  <si>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</si>
  <si>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</si>
  <si>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</si>
  <si>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</si>
  <si>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</si>
  <si>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</si>
  <si>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</si>
  <si>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</si>
  <si>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</si>
  <si>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</si>
  <si>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</si>
  <si>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</si>
  <si>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</si>
  <si>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</si>
  <si>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</si>
  <si>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</si>
  <si>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</si>
  <si>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</si>
  <si>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</si>
  <si>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</si>
  <si>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</si>
  <si>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</si>
  <si>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</si>
  <si>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</si>
  <si>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Outdoor Mexican Palm</t>
  </si>
  <si>
    <t>Western Raffia</t>
  </si>
  <si>
    <t>Bucket Linen</t>
  </si>
  <si>
    <t>Kent Linen</t>
  </si>
  <si>
    <t>Bucket Cotton</t>
  </si>
  <si>
    <t>Texas Cotton</t>
  </si>
  <si>
    <t>Trucker Cap On Vacation</t>
  </si>
  <si>
    <t>Trucker Cap Air Land Sea</t>
  </si>
  <si>
    <t>Trucker Cap Air and Sea</t>
  </si>
  <si>
    <t>Trucker Cap Tiki Lounge</t>
  </si>
  <si>
    <t>Trucker Cap Malibu</t>
  </si>
  <si>
    <t>Всесезон</t>
  </si>
  <si>
    <t>100% солома / Подклад: 100% полиэстер</t>
  </si>
  <si>
    <t>100% лен / Подклад: 68% хлопок - 32% полиэстер</t>
  </si>
  <si>
    <t>Женские</t>
  </si>
  <si>
    <t>бежевый - синий</t>
  </si>
  <si>
    <t>Trucker Cap Gaslamp</t>
  </si>
  <si>
    <t>Trucker Cap American Heritage Master</t>
  </si>
  <si>
    <t>Trucker Cap Gambling Grifter</t>
  </si>
  <si>
    <t>Trucker Cap Sun</t>
  </si>
  <si>
    <t>Trucker Cap Chrome</t>
  </si>
  <si>
    <t>желтый / болдовый</t>
  </si>
  <si>
    <t>оливновый / белый</t>
  </si>
  <si>
    <t>Baseball Cap Cotton</t>
  </si>
  <si>
    <t>Baseball Cap Duck</t>
  </si>
  <si>
    <t>Baseball Cap Diamond</t>
  </si>
  <si>
    <t>Baseball Cap Toothpick Rebel</t>
  </si>
  <si>
    <t>Texas Denim</t>
  </si>
  <si>
    <t>Army Cap Denim</t>
  </si>
  <si>
    <t>Texas Patchwork</t>
  </si>
  <si>
    <t>Hatteras Patchwork</t>
  </si>
  <si>
    <t>черный / малиновый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</si>
  <si>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</si>
  <si>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</si>
  <si>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</si>
  <si>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</si>
  <si>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Hatteras Cotton/Linen</t>
  </si>
  <si>
    <t>Trilby Linen</t>
  </si>
  <si>
    <t>50% хлопок - 49% лен - 1% эластан / Подклад: 68% хлопок - 32% полиэстер</t>
  </si>
  <si>
    <t>Baseball Cap Linen</t>
  </si>
  <si>
    <t>Hatteras Linen</t>
  </si>
  <si>
    <t>Ivy Cap Linen</t>
  </si>
  <si>
    <t>Texas Linen</t>
  </si>
  <si>
    <t>синий  / бежевый</t>
  </si>
  <si>
    <t>синий  / красный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</si>
  <si>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</si>
  <si>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</si>
  <si>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</si>
  <si>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</si>
  <si>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</si>
  <si>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</si>
  <si>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Bucket Outdoor WR</t>
  </si>
  <si>
    <t>Hatteras Outdoor WR</t>
  </si>
  <si>
    <t>Baseball Cap Outdoor</t>
  </si>
  <si>
    <t>Traveller Cotton</t>
  </si>
  <si>
    <t>Pith Helmet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</si>
  <si>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</si>
  <si>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</si>
  <si>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</si>
  <si>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лен / Подклад: 100% хлопок</t>
  </si>
  <si>
    <t>100% натуральная кожа / Подклад: 100% полиэстер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</si>
  <si>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</si>
  <si>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</si>
  <si>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</si>
  <si>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</si>
  <si>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</si>
  <si>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</si>
  <si>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</si>
  <si>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</si>
  <si>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</si>
  <si>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</si>
  <si>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</si>
  <si>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</si>
  <si>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</si>
  <si>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</si>
  <si>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</si>
  <si>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</si>
  <si>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</si>
  <si>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</si>
  <si>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</si>
  <si>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</si>
  <si>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</si>
  <si>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</si>
  <si>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</si>
  <si>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</si>
  <si>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</si>
  <si>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</si>
  <si>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</si>
  <si>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</si>
  <si>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</si>
  <si>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</si>
  <si>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</si>
  <si>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</si>
  <si>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</si>
  <si>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</si>
  <si>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</si>
  <si>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</si>
  <si>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</si>
  <si>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</si>
  <si>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</si>
  <si>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</si>
  <si>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</si>
  <si>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</si>
  <si>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</si>
  <si>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</si>
  <si>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</si>
  <si>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</si>
  <si>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</si>
  <si>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</si>
  <si>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</si>
  <si>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</si>
  <si>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</si>
  <si>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</si>
  <si>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</si>
  <si>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</si>
  <si>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</si>
  <si>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</si>
  <si>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</si>
  <si>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</si>
  <si>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</si>
  <si>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</si>
  <si>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</si>
  <si>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</si>
  <si>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</si>
  <si>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</si>
  <si>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</si>
  <si>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</si>
  <si>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</si>
  <si>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</si>
  <si>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</si>
  <si>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</si>
  <si>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</si>
  <si>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</si>
  <si>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</si>
  <si>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</si>
  <si>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</si>
  <si>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</si>
  <si>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</si>
  <si>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</si>
  <si>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</si>
  <si>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</si>
  <si>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</si>
  <si>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</si>
  <si>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</si>
  <si>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</si>
  <si>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</si>
  <si>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</si>
  <si>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Article</t>
  </si>
  <si>
    <t>OSFA</t>
  </si>
  <si>
    <t>Price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</si>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</sst>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70" fontId="0" fillId="0" borderId="0" xfId="0" applyNumberFormat="1"/>
    <xf numFmtId="0" fontId="2" fillId="0" borderId="1" xfId="0" applyFont="1" applyBorder="1" applyAlignment="1">
      <alignment horizontal="left" vertical="center"/>
    </xf>
    <xf numFmtId="170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0" fontId="0" fillId="0" borderId="1" xfId="0" applyNumberFormat="1" applyBorder="1" applyAlignment="1">
      <alignment horizontal="left" vertical="center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e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jpe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</xdr:row>
      <xdr:rowOff>418892</xdr:rowOff>
    </xdr:from>
    <xdr:to>
      <xdr:col>8</xdr:col>
      <xdr:colOff>1940833</xdr:colOff>
      <xdr:row>8</xdr:row>
      <xdr:rowOff>1379973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862499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</xdr:row>
      <xdr:rowOff>448232</xdr:rowOff>
    </xdr:from>
    <xdr:to>
      <xdr:col>8</xdr:col>
      <xdr:colOff>1940833</xdr:colOff>
      <xdr:row>14</xdr:row>
      <xdr:rowOff>1350634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2505411"/>
          <a:ext cx="1778000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17</xdr:row>
      <xdr:rowOff>326856</xdr:rowOff>
    </xdr:from>
    <xdr:to>
      <xdr:col>8</xdr:col>
      <xdr:colOff>1940833</xdr:colOff>
      <xdr:row>17</xdr:row>
      <xdr:rowOff>1472008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7690820"/>
          <a:ext cx="1778000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21</xdr:row>
      <xdr:rowOff>207115</xdr:rowOff>
    </xdr:from>
    <xdr:to>
      <xdr:col>8</xdr:col>
      <xdr:colOff>1940833</xdr:colOff>
      <xdr:row>21</xdr:row>
      <xdr:rowOff>1591752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4646794"/>
          <a:ext cx="1778000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1278265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57</xdr:row>
      <xdr:rowOff>74254</xdr:rowOff>
    </xdr:from>
    <xdr:to>
      <xdr:col>8</xdr:col>
      <xdr:colOff>1940833</xdr:colOff>
      <xdr:row>57</xdr:row>
      <xdr:rowOff>1191203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53786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58</xdr:row>
      <xdr:rowOff>38306</xdr:rowOff>
    </xdr:from>
    <xdr:to>
      <xdr:col>8</xdr:col>
      <xdr:colOff>1940833</xdr:colOff>
      <xdr:row>58</xdr:row>
      <xdr:rowOff>1503378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6580985"/>
          <a:ext cx="1778000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61</xdr:row>
      <xdr:rowOff>87544</xdr:rowOff>
    </xdr:from>
    <xdr:to>
      <xdr:col>8</xdr:col>
      <xdr:colOff>1940833</xdr:colOff>
      <xdr:row>61</xdr:row>
      <xdr:rowOff>1177920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617115"/>
          <a:ext cx="1778000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68</xdr:row>
      <xdr:rowOff>90179</xdr:rowOff>
    </xdr:from>
    <xdr:to>
      <xdr:col>8</xdr:col>
      <xdr:colOff>1940833</xdr:colOff>
      <xdr:row>68</xdr:row>
      <xdr:rowOff>1175282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9301108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75</xdr:row>
      <xdr:rowOff>99332</xdr:rowOff>
    </xdr:from>
    <xdr:to>
      <xdr:col>8</xdr:col>
      <xdr:colOff>1940833</xdr:colOff>
      <xdr:row>75</xdr:row>
      <xdr:rowOff>1166132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7978011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76</xdr:row>
      <xdr:rowOff>101502</xdr:rowOff>
    </xdr:from>
    <xdr:to>
      <xdr:col>8</xdr:col>
      <xdr:colOff>1940833</xdr:colOff>
      <xdr:row>76</xdr:row>
      <xdr:rowOff>1163965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92184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1286304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79</xdr:row>
      <xdr:rowOff>37209</xdr:rowOff>
    </xdr:from>
    <xdr:to>
      <xdr:col>8</xdr:col>
      <xdr:colOff>1940833</xdr:colOff>
      <xdr:row>79</xdr:row>
      <xdr:rowOff>1437803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2923316"/>
          <a:ext cx="1778000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81</xdr:row>
      <xdr:rowOff>168029</xdr:rowOff>
    </xdr:from>
    <xdr:to>
      <xdr:col>8</xdr:col>
      <xdr:colOff>1940833</xdr:colOff>
      <xdr:row>81</xdr:row>
      <xdr:rowOff>1097438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5734743"/>
          <a:ext cx="1778000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83</xdr:row>
      <xdr:rowOff>74254</xdr:rowOff>
    </xdr:from>
    <xdr:to>
      <xdr:col>8</xdr:col>
      <xdr:colOff>1940833</xdr:colOff>
      <xdr:row>83</xdr:row>
      <xdr:rowOff>1191203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8117468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84</xdr:row>
      <xdr:rowOff>101502</xdr:rowOff>
    </xdr:from>
    <xdr:to>
      <xdr:col>8</xdr:col>
      <xdr:colOff>1940833</xdr:colOff>
      <xdr:row>84</xdr:row>
      <xdr:rowOff>1163965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938296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87</xdr:row>
      <xdr:rowOff>132037</xdr:rowOff>
    </xdr:from>
    <xdr:to>
      <xdr:col>8</xdr:col>
      <xdr:colOff>1940833</xdr:colOff>
      <xdr:row>87</xdr:row>
      <xdr:rowOff>1133439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3128251"/>
          <a:ext cx="1778000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88</xdr:row>
      <xdr:rowOff>52315</xdr:rowOff>
    </xdr:from>
    <xdr:to>
      <xdr:col>8</xdr:col>
      <xdr:colOff>1940833</xdr:colOff>
      <xdr:row>88</xdr:row>
      <xdr:rowOff>1213158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4286779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90</xdr:row>
      <xdr:rowOff>112342</xdr:rowOff>
    </xdr:from>
    <xdr:to>
      <xdr:col>8</xdr:col>
      <xdr:colOff>1940833</xdr:colOff>
      <xdr:row>90</xdr:row>
      <xdr:rowOff>1153122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6823306"/>
          <a:ext cx="1778000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91</xdr:row>
      <xdr:rowOff>99332</xdr:rowOff>
    </xdr:from>
    <xdr:to>
      <xdr:col>8</xdr:col>
      <xdr:colOff>1940833</xdr:colOff>
      <xdr:row>91</xdr:row>
      <xdr:rowOff>1166132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8048546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94</xdr:row>
      <xdr:rowOff>145903</xdr:rowOff>
    </xdr:from>
    <xdr:to>
      <xdr:col>8</xdr:col>
      <xdr:colOff>1940833</xdr:colOff>
      <xdr:row>94</xdr:row>
      <xdr:rowOff>1119570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1809867"/>
          <a:ext cx="1778000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95</xdr:row>
      <xdr:rowOff>142244</xdr:rowOff>
    </xdr:from>
    <xdr:to>
      <xdr:col>8</xdr:col>
      <xdr:colOff>1940833</xdr:colOff>
      <xdr:row>95</xdr:row>
      <xdr:rowOff>1123210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304445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97</xdr:row>
      <xdr:rowOff>188232</xdr:rowOff>
    </xdr:from>
    <xdr:to>
      <xdr:col>8</xdr:col>
      <xdr:colOff>1940833</xdr:colOff>
      <xdr:row>97</xdr:row>
      <xdr:rowOff>1077232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5566946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99</xdr:row>
      <xdr:rowOff>198638</xdr:rowOff>
    </xdr:from>
    <xdr:to>
      <xdr:col>8</xdr:col>
      <xdr:colOff>1940833</xdr:colOff>
      <xdr:row>99</xdr:row>
      <xdr:rowOff>1066825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8149102"/>
          <a:ext cx="1778000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100</xdr:row>
      <xdr:rowOff>48532</xdr:rowOff>
    </xdr:from>
    <xdr:to>
      <xdr:col>8</xdr:col>
      <xdr:colOff>1940833</xdr:colOff>
      <xdr:row>100</xdr:row>
      <xdr:rowOff>1216932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9237246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102</xdr:row>
      <xdr:rowOff>108324</xdr:rowOff>
    </xdr:from>
    <xdr:to>
      <xdr:col>8</xdr:col>
      <xdr:colOff>1940833</xdr:colOff>
      <xdr:row>102</xdr:row>
      <xdr:rowOff>1157144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1773538"/>
          <a:ext cx="1778000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103</xdr:row>
      <xdr:rowOff>37618</xdr:rowOff>
    </xdr:from>
    <xdr:to>
      <xdr:col>8</xdr:col>
      <xdr:colOff>1940833</xdr:colOff>
      <xdr:row>103</xdr:row>
      <xdr:rowOff>1275466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2941082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104</xdr:row>
      <xdr:rowOff>156160</xdr:rowOff>
    </xdr:from>
    <xdr:to>
      <xdr:col>8</xdr:col>
      <xdr:colOff>1940833</xdr:colOff>
      <xdr:row>104</xdr:row>
      <xdr:rowOff>1109315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4352303"/>
          <a:ext cx="1778000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106</xdr:row>
      <xdr:rowOff>35832</xdr:rowOff>
    </xdr:from>
    <xdr:to>
      <xdr:col>8</xdr:col>
      <xdr:colOff>1940833</xdr:colOff>
      <xdr:row>106</xdr:row>
      <xdr:rowOff>1258207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6708475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107</xdr:row>
      <xdr:rowOff>200039</xdr:rowOff>
    </xdr:from>
    <xdr:to>
      <xdr:col>8</xdr:col>
      <xdr:colOff>1940833</xdr:colOff>
      <xdr:row>107</xdr:row>
      <xdr:rowOff>1065437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8138146"/>
          <a:ext cx="1778000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108</xdr:row>
      <xdr:rowOff>256209</xdr:rowOff>
    </xdr:from>
    <xdr:to>
      <xdr:col>8</xdr:col>
      <xdr:colOff>1940833</xdr:colOff>
      <xdr:row>108</xdr:row>
      <xdr:rowOff>1009244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9432566"/>
          <a:ext cx="1778000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111</xdr:row>
      <xdr:rowOff>223628</xdr:rowOff>
    </xdr:from>
    <xdr:to>
      <xdr:col>8</xdr:col>
      <xdr:colOff>1940833</xdr:colOff>
      <xdr:row>111</xdr:row>
      <xdr:rowOff>1041823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3114735"/>
          <a:ext cx="1778000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112</xdr:row>
      <xdr:rowOff>240644</xdr:rowOff>
    </xdr:from>
    <xdr:to>
      <xdr:col>8</xdr:col>
      <xdr:colOff>1940833</xdr:colOff>
      <xdr:row>112</xdr:row>
      <xdr:rowOff>1024827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4370001"/>
          <a:ext cx="1778000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117</xdr:row>
      <xdr:rowOff>86682</xdr:rowOff>
    </xdr:from>
    <xdr:to>
      <xdr:col>8</xdr:col>
      <xdr:colOff>1940833</xdr:colOff>
      <xdr:row>117</xdr:row>
      <xdr:rowOff>1178787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0407289"/>
          <a:ext cx="1778000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119</xdr:row>
      <xdr:rowOff>154039</xdr:rowOff>
    </xdr:from>
    <xdr:to>
      <xdr:col>8</xdr:col>
      <xdr:colOff>1940833</xdr:colOff>
      <xdr:row>119</xdr:row>
      <xdr:rowOff>1111424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2951146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121</xdr:row>
      <xdr:rowOff>136762</xdr:rowOff>
    </xdr:from>
    <xdr:to>
      <xdr:col>8</xdr:col>
      <xdr:colOff>1940833</xdr:colOff>
      <xdr:row>121</xdr:row>
      <xdr:rowOff>1128699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5410369"/>
          <a:ext cx="1778000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122</xdr:row>
      <xdr:rowOff>42765</xdr:rowOff>
    </xdr:from>
    <xdr:to>
      <xdr:col>8</xdr:col>
      <xdr:colOff>1940833</xdr:colOff>
      <xdr:row>122</xdr:row>
      <xdr:rowOff>1222711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6554622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130</xdr:row>
      <xdr:rowOff>116050</xdr:rowOff>
    </xdr:from>
    <xdr:to>
      <xdr:col>8</xdr:col>
      <xdr:colOff>1940833</xdr:colOff>
      <xdr:row>130</xdr:row>
      <xdr:rowOff>1149418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6533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131</xdr:row>
      <xdr:rowOff>72096</xdr:rowOff>
    </xdr:from>
    <xdr:to>
      <xdr:col>8</xdr:col>
      <xdr:colOff>1940833</xdr:colOff>
      <xdr:row>131</xdr:row>
      <xdr:rowOff>1193357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7728203"/>
          <a:ext cx="1778000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132</xdr:row>
      <xdr:rowOff>80108</xdr:rowOff>
    </xdr:from>
    <xdr:to>
      <xdr:col>8</xdr:col>
      <xdr:colOff>1940833</xdr:colOff>
      <xdr:row>132</xdr:row>
      <xdr:rowOff>1185351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8974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133</xdr:row>
      <xdr:rowOff>87376</xdr:rowOff>
    </xdr:from>
    <xdr:to>
      <xdr:col>8</xdr:col>
      <xdr:colOff>1940833</xdr:colOff>
      <xdr:row>133</xdr:row>
      <xdr:rowOff>1178082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0219983"/>
          <a:ext cx="1778000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134</xdr:row>
      <xdr:rowOff>65052</xdr:rowOff>
    </xdr:from>
    <xdr:to>
      <xdr:col>8</xdr:col>
      <xdr:colOff>1940833</xdr:colOff>
      <xdr:row>134</xdr:row>
      <xdr:rowOff>1200401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1435909"/>
          <a:ext cx="1778000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139</xdr:row>
      <xdr:rowOff>51248</xdr:rowOff>
    </xdr:from>
    <xdr:to>
      <xdr:col>8</xdr:col>
      <xdr:colOff>1940833</xdr:colOff>
      <xdr:row>139</xdr:row>
      <xdr:rowOff>1214217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7831069"/>
          <a:ext cx="1778000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L7" sqref="L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6091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 t="str">
        <f>_xlfn.XLOOKUP(VALUE($A3),Invoice!$A:$A,Invoice!B:B,"",0)</f>
        <v/>
      </c>
      <c r="T3" s="58">
        <f>_xlfn.XLOOKUP(VALUE($A3),Invoice!$A:$A,Invoice!C:C,"",0)</f>
        <v>0</v>
      </c>
      <c r="U3" s="58">
        <f>_xlfn.XLOOKUP(VALUE($A3),Invoice!$A:$A,Invoice!D:D,"",0)</f>
        <v>0</v>
      </c>
      <c r="V3" s="58" t="str">
        <f>_xlfn.XLOOKUP(VALUE($A3),Invoice!$A:$A,Invoice!E:E,"",0)</f>
        <v/>
      </c>
      <c r="W3" s="58">
        <f>_xlfn.XLOOKUP(VALUE($A3),Invoice!$A:$A,Invoice!F:F,"",0)</f>
        <v>0</v>
      </c>
      <c r="X3" s="58" t="str">
        <f>_xlfn.XLOOKUP(VALUE($A3),Invoice!$A:$A,Invoice!G:G,"",0)</f>
        <v/>
      </c>
      <c r="Y3" s="58">
        <f>_xlfn.XLOOKUP(VALUE($A3),Invoice!$A:$A,Invoice!H:H,"",0)</f>
        <v>0</v>
      </c>
      <c r="Z3" s="58">
        <f>_xlfn.XLOOKUP(VALUE($A3),Invoice!$A:$A,Invoice!I:I,"",0)</f>
        <v>2</v>
      </c>
      <c r="AA3" s="58">
        <f>_xlfn.XLOOKUP(VALUE($A3),Invoice!$A:$A,Invoice!J:J,"",0)</f>
        <v>0</v>
      </c>
      <c r="AB3" s="58">
        <f>_xlfn.XLOOKUP(VALUE($A3),Invoice!$A:$A,Invoice!K:K,"",0)</f>
        <v>1</v>
      </c>
      <c r="AC3" s="58">
        <f>_xlfn.XLOOKUP(VALUE($A3),Invoice!$A:$A,Invoice!L:L,"",0)</f>
        <v>0</v>
      </c>
      <c r="AD3" s="58" t="str">
        <f>_xlfn.XLOOKUP(VALUE($A3),Invoice!$A:$A,Invoice!M:M,"",0)</f>
        <v/>
      </c>
      <c r="AE3" s="58">
        <f>_xlfn.XLOOKUP(VALUE($A3),Invoice!$A:$A,Invoice!N:N,"",0)</f>
        <v>0</v>
      </c>
      <c r="AF3" s="58">
        <f>_xlfn.XLOOKUP(VALUE($A3),Invoice!$A:$A,Invoice!O:O,"",0)</f>
        <v>0</v>
      </c>
      <c r="AG3" s="58">
        <f>_xlfn.XLOOKUP(O3,Invoice!$A:$A,Invoice!R:R,"",0)</f>
        <v>0</v>
      </c>
      <c r="AH3" s="58" t="str">
        <f>_xlfn.XLOOKUP(P3,Invoice!$A:$A,Invoice!S:S,"",0)</f>
        <v/>
      </c>
      <c r="AI3" s="58" t="str">
        <f>_xlfn.XLOOKUP(Q3,Invoice!$A:$A,Invoice!T:T,"",0)</f>
        <v/>
      </c>
      <c r="AJ3" s="58" t="str">
        <f>_xlfn.XLOOKUP(R3,Invoice!$A:$A,Invoice!U:U,"",0)</f>
        <v/>
      </c>
      <c r="AK3" s="58" t="str">
        <f>_xlfn.XLOOKUP(S3,Invoice!$A:$A,Invoice!V:V,"",0)</f>
        <v/>
      </c>
      <c r="AL3" s="58" t="str">
        <f>_xlfn.XLOOKUP(T3,Invoice!$A:$A,Invoice!W:W,"",0)</f>
        <v/>
      </c>
      <c r="AM3" s="58" t="str">
        <f>_xlfn.XLOOKUP(U3,Invoice!$A:$A,Invoice!X:X,"",0)</f>
        <v/>
      </c>
      <c r="AN3" s="58" t="str">
        <f>_xlfn.XLOOKUP(V3,Invoice!$A:$A,Invoice!Y:Y,"",0)</f>
        <v/>
      </c>
      <c r="AO3" s="58" t="str">
        <f>_xlfn.XLOOKUP(W3,Invoice!$A:$A,Invoice!Z:Z,"",0)</f>
        <v/>
      </c>
      <c r="AP3" s="58" t="str">
        <f>_xlfn.XLOOKUP(X3,Invoice!$A:$A,Invoice!AA:AA,"",0)</f>
        <v/>
      </c>
      <c r="AQ3" s="57">
        <f t="shared" si="1"/>
        <v>3</v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>
        <f t="shared" si="4"/>
        <v>0.30000000000000004</v>
      </c>
      <c r="AX3" s="43">
        <f t="shared" si="5"/>
        <v>0.45000000000000007</v>
      </c>
      <c r="AY3" s="156">
        <v>8624.08</v>
      </c>
      <c r="AZ3" s="151">
        <f t="shared" si="6"/>
        <v>25872.239999999998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47" t="str">
        <f>IF(K4&lt;&gt;"",IFERROR(VLOOKUP(A4,'1C'!A:T,18,0),IFERROR(VLOOKUP(K4,Colors!D:E,2,0),"")),"")</f>
        <v>бежевый</v>
      </c>
      <c r="N4" s="148" t="s">
        <v>6091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 t="str">
        <f>_xlfn.XLOOKUP(VALUE($A4),Invoice!$A:$A,Invoice!B:B,"",0)</f>
        <v/>
      </c>
      <c r="T4" s="58" t="str">
        <f>_xlfn.XLOOKUP(VALUE($A4),Invoice!$A:$A,Invoice!C:C,"",0)</f>
        <v/>
      </c>
      <c r="U4" s="58" t="str">
        <f>_xlfn.XLOOKUP(VALUE($A4),Invoice!$A:$A,Invoice!D:D,"",0)</f>
        <v/>
      </c>
      <c r="V4" s="58" t="str">
        <f>_xlfn.XLOOKUP(VALUE($A4),Invoice!$A:$A,Invoice!E:E,"",0)</f>
        <v/>
      </c>
      <c r="W4" s="58" t="str">
        <f>_xlfn.XLOOKUP(VALUE($A4),Invoice!$A:$A,Invoice!F:F,"",0)</f>
        <v/>
      </c>
      <c r="X4" s="58" t="str">
        <f>_xlfn.XLOOKUP(VALUE($A4),Invoice!$A:$A,Invoice!G:G,"",0)</f>
        <v/>
      </c>
      <c r="Y4" s="58" t="str">
        <f>_xlfn.XLOOKUP(VALUE($A4),Invoice!$A:$A,Invoice!H:H,"",0)</f>
        <v/>
      </c>
      <c r="Z4" s="58" t="str">
        <f>_xlfn.XLOOKUP(VALUE($A4),Invoice!$A:$A,Invoice!I:I,"",0)</f>
        <v/>
      </c>
      <c r="AA4" s="58" t="str">
        <f>_xlfn.XLOOKUP(VALUE($A4),Invoice!$A:$A,Invoice!J:J,"",0)</f>
        <v/>
      </c>
      <c r="AB4" s="58" t="str">
        <f>_xlfn.XLOOKUP(VALUE($A4),Invoice!$A:$A,Invoice!K:K,"",0)</f>
        <v/>
      </c>
      <c r="AC4" s="58" t="str">
        <f>_xlfn.XLOOKUP(VALUE($A4),Invoice!$A:$A,Invoice!L:L,"",0)</f>
        <v/>
      </c>
      <c r="AD4" s="58" t="str">
        <f>_xlfn.XLOOKUP(VALUE($A4),Invoice!$A:$A,Invoice!M:M,"",0)</f>
        <v/>
      </c>
      <c r="AE4" s="58" t="str">
        <f>_xlfn.XLOOKUP(VALUE($A4),Invoice!$A:$A,Invoice!N:N,"",0)</f>
        <v/>
      </c>
      <c r="AF4" s="58" t="str">
        <f>_xlfn.XLOOKUP(VALUE($A4),Invoice!$A:$A,Invoice!O:O,"",0)</f>
        <v/>
      </c>
      <c r="AQ4" s="57" t="str">
        <f t="shared" si="1"/>
        <v/>
      </c>
      <c r="AR4" s="147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Y4" s="156">
        <v>9098.7999999999993</v>
      </c>
      <c r="AZ4" s="151" t="str">
        <f t="shared" si="6"/>
        <v>Требуются кол-во и цена</v>
      </c>
      <c r="BA4" s="45">
        <f>IF(A4&lt;&gt;"",IF(_xlfn.XLOOKUP(A4,'1C'!A:A,'1C'!A:A,0,0)&gt;0,1,0),"")</f>
        <v>1</v>
      </c>
      <c r="BB4" s="152">
        <f>IF(C4&lt;&gt;"",IF(_xlfn.XLOOKUP(C4,'1C'!S:S,'1C'!S:S,0,0)&gt;0,0,1),"")</f>
        <v>0</v>
      </c>
      <c r="BC4" s="73">
        <f t="shared" si="7"/>
        <v>0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6091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 t="str">
        <f>_xlfn.XLOOKUP(VALUE($A5),Invoice!$A:$A,Invoice!B:B,"",0)</f>
        <v/>
      </c>
      <c r="T5" s="58">
        <f>_xlfn.XLOOKUP(VALUE($A5),Invoice!$A:$A,Invoice!C:C,"",0)</f>
        <v>0</v>
      </c>
      <c r="U5" s="58">
        <f>_xlfn.XLOOKUP(VALUE($A5),Invoice!$A:$A,Invoice!D:D,"",0)</f>
        <v>0</v>
      </c>
      <c r="V5" s="58" t="str">
        <f>_xlfn.XLOOKUP(VALUE($A5),Invoice!$A:$A,Invoice!E:E,"",0)</f>
        <v/>
      </c>
      <c r="W5" s="58">
        <f>_xlfn.XLOOKUP(VALUE($A5),Invoice!$A:$A,Invoice!F:F,"",0)</f>
        <v>0</v>
      </c>
      <c r="X5" s="58">
        <f>_xlfn.XLOOKUP(VALUE($A5),Invoice!$A:$A,Invoice!G:G,"",0)</f>
        <v>1</v>
      </c>
      <c r="Y5" s="58">
        <f>_xlfn.XLOOKUP(VALUE($A5),Invoice!$A:$A,Invoice!H:H,"",0)</f>
        <v>0</v>
      </c>
      <c r="Z5" s="58">
        <f>_xlfn.XLOOKUP(VALUE($A5),Invoice!$A:$A,Invoice!I:I,"",0)</f>
        <v>1</v>
      </c>
      <c r="AA5" s="58">
        <f>_xlfn.XLOOKUP(VALUE($A5),Invoice!$A:$A,Invoice!J:J,"",0)</f>
        <v>0</v>
      </c>
      <c r="AB5" s="58" t="str">
        <f>_xlfn.XLOOKUP(VALUE($A5),Invoice!$A:$A,Invoice!K:K,"",0)</f>
        <v/>
      </c>
      <c r="AC5" s="58">
        <f>_xlfn.XLOOKUP(VALUE($A5),Invoice!$A:$A,Invoice!L:L,"",0)</f>
        <v>0</v>
      </c>
      <c r="AD5" s="58" t="str">
        <f>_xlfn.XLOOKUP(VALUE($A5),Invoice!$A:$A,Invoice!M:M,"",0)</f>
        <v/>
      </c>
      <c r="AE5" s="58">
        <f>_xlfn.XLOOKUP(VALUE($A5),Invoice!$A:$A,Invoice!N:N,"",0)</f>
        <v>0</v>
      </c>
      <c r="AF5" s="58">
        <f>_xlfn.XLOOKUP(VALUE($A5),Invoice!$A:$A,Invoice!O:O,"",0)</f>
        <v>0</v>
      </c>
      <c r="AQ5" s="57">
        <f t="shared" si="1"/>
        <v>2</v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>
        <f t="shared" si="4"/>
        <v>0.2</v>
      </c>
      <c r="AX5" s="43">
        <f t="shared" si="5"/>
        <v>0.30000000000000004</v>
      </c>
      <c r="AY5" s="156">
        <v>8624.08</v>
      </c>
      <c r="AZ5" s="151">
        <f t="shared" si="6"/>
        <v>17248.16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6024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6025</v>
      </c>
      <c r="J6" s="57" t="str">
        <f>'1C'!$AF$1</f>
        <v>STETSON</v>
      </c>
      <c r="K6" s="103">
        <v>7</v>
      </c>
      <c r="L6" s="58" t="s">
        <v>63</v>
      </c>
      <c r="M6" s="66" t="s">
        <v>63</v>
      </c>
      <c r="N6" s="141" t="s">
        <v>6026</v>
      </c>
      <c r="O6" s="65"/>
      <c r="P6" s="63" t="s">
        <v>35</v>
      </c>
      <c r="Q6" s="58" t="s">
        <v>4</v>
      </c>
      <c r="R6" s="58" t="s">
        <v>382</v>
      </c>
      <c r="S6" s="58" t="str">
        <f>_xlfn.XLOOKUP(VALUE($A6),Invoice!$A:$A,Invoice!B:B,"",0)</f>
        <v/>
      </c>
      <c r="T6" s="58">
        <f>_xlfn.XLOOKUP(VALUE($A6),Invoice!$A:$A,Invoice!C:C,"",0)</f>
        <v>0</v>
      </c>
      <c r="U6" s="58">
        <f>_xlfn.XLOOKUP(VALUE($A6),Invoice!$A:$A,Invoice!D:D,"",0)</f>
        <v>0</v>
      </c>
      <c r="V6" s="58">
        <f>_xlfn.XLOOKUP(VALUE($A6),Invoice!$A:$A,Invoice!E:E,"",0)</f>
        <v>1</v>
      </c>
      <c r="W6" s="58">
        <f>_xlfn.XLOOKUP(VALUE($A6),Invoice!$A:$A,Invoice!F:F,"",0)</f>
        <v>0</v>
      </c>
      <c r="X6" s="58">
        <f>_xlfn.XLOOKUP(VALUE($A6),Invoice!$A:$A,Invoice!G:G,"",0)</f>
        <v>3</v>
      </c>
      <c r="Y6" s="58">
        <f>_xlfn.XLOOKUP(VALUE($A6),Invoice!$A:$A,Invoice!H:H,"",0)</f>
        <v>0</v>
      </c>
      <c r="Z6" s="58">
        <f>_xlfn.XLOOKUP(VALUE($A6),Invoice!$A:$A,Invoice!I:I,"",0)</f>
        <v>4</v>
      </c>
      <c r="AA6" s="58">
        <f>_xlfn.XLOOKUP(VALUE($A6),Invoice!$A:$A,Invoice!J:J,"",0)</f>
        <v>0</v>
      </c>
      <c r="AB6" s="58">
        <f>_xlfn.XLOOKUP(VALUE($A6),Invoice!$A:$A,Invoice!K:K,"",0)</f>
        <v>1</v>
      </c>
      <c r="AC6" s="58">
        <f>_xlfn.XLOOKUP(VALUE($A6),Invoice!$A:$A,Invoice!L:L,"",0)</f>
        <v>0</v>
      </c>
      <c r="AD6" s="58" t="str">
        <f>_xlfn.XLOOKUP(VALUE($A6),Invoice!$A:$A,Invoice!M:M,"",0)</f>
        <v/>
      </c>
      <c r="AE6" s="58">
        <f>_xlfn.XLOOKUP(VALUE($A6),Invoice!$A:$A,Invoice!N:N,"",0)</f>
        <v>0</v>
      </c>
      <c r="AF6" s="58">
        <f>_xlfn.XLOOKUP(VALUE($A6),Invoice!$A:$A,Invoice!O:O,"",0)</f>
        <v>0</v>
      </c>
      <c r="AQ6" s="57">
        <f t="shared" si="1"/>
        <v>9</v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>
        <f t="shared" si="4"/>
        <v>0.9</v>
      </c>
      <c r="AX6" s="43">
        <f t="shared" si="5"/>
        <v>1.35</v>
      </c>
      <c r="AY6" s="156">
        <v>4509.8399999999992</v>
      </c>
      <c r="AZ6" s="151">
        <f t="shared" si="6"/>
        <v>40588.55999999999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6030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 t="str">
        <f>_xlfn.XLOOKUP(VALUE($A7),Invoice!$A:$A,Invoice!B:B,"",0)</f>
        <v/>
      </c>
      <c r="T7" s="58">
        <f>_xlfn.XLOOKUP(VALUE($A7),Invoice!$A:$A,Invoice!C:C,"",0)</f>
        <v>0</v>
      </c>
      <c r="U7" s="58">
        <f>_xlfn.XLOOKUP(VALUE($A7),Invoice!$A:$A,Invoice!D:D,"",0)</f>
        <v>0</v>
      </c>
      <c r="V7" s="58" t="str">
        <f>_xlfn.XLOOKUP(VALUE($A7),Invoice!$A:$A,Invoice!E:E,"",0)</f>
        <v/>
      </c>
      <c r="W7" s="58">
        <f>_xlfn.XLOOKUP(VALUE($A7),Invoice!$A:$A,Invoice!F:F,"",0)</f>
        <v>0</v>
      </c>
      <c r="X7" s="58">
        <f>_xlfn.XLOOKUP(VALUE($A7),Invoice!$A:$A,Invoice!G:G,"",0)</f>
        <v>1</v>
      </c>
      <c r="Y7" s="58">
        <f>_xlfn.XLOOKUP(VALUE($A7),Invoice!$A:$A,Invoice!H:H,"",0)</f>
        <v>0</v>
      </c>
      <c r="Z7" s="58">
        <f>_xlfn.XLOOKUP(VALUE($A7),Invoice!$A:$A,Invoice!I:I,"",0)</f>
        <v>4</v>
      </c>
      <c r="AA7" s="58">
        <f>_xlfn.XLOOKUP(VALUE($A7),Invoice!$A:$A,Invoice!J:J,"",0)</f>
        <v>0</v>
      </c>
      <c r="AB7" s="58">
        <f>_xlfn.XLOOKUP(VALUE($A7),Invoice!$A:$A,Invoice!K:K,"",0)</f>
        <v>3</v>
      </c>
      <c r="AC7" s="58">
        <f>_xlfn.XLOOKUP(VALUE($A7),Invoice!$A:$A,Invoice!L:L,"",0)</f>
        <v>0</v>
      </c>
      <c r="AD7" s="58" t="str">
        <f>_xlfn.XLOOKUP(VALUE($A7),Invoice!$A:$A,Invoice!M:M,"",0)</f>
        <v/>
      </c>
      <c r="AE7" s="58">
        <f>_xlfn.XLOOKUP(VALUE($A7),Invoice!$A:$A,Invoice!N:N,"",0)</f>
        <v>0</v>
      </c>
      <c r="AF7" s="58">
        <f>_xlfn.XLOOKUP(VALUE($A7),Invoice!$A:$A,Invoice!O:O,"",0)</f>
        <v>0</v>
      </c>
      <c r="AQ7" s="57">
        <f t="shared" si="1"/>
        <v>8</v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0.8</v>
      </c>
      <c r="AX7" s="43">
        <f t="shared" si="5"/>
        <v>1.2000000000000002</v>
      </c>
      <c r="AY7" s="156">
        <v>2682.1680000000001</v>
      </c>
      <c r="AZ7" s="151">
        <f t="shared" si="6"/>
        <v>21457.344000000001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">
        <v>6030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 t="str">
        <f>_xlfn.XLOOKUP(VALUE($A8),Invoice!$A:$A,Invoice!B:B,"",0)</f>
        <v/>
      </c>
      <c r="T8" s="58" t="str">
        <f>_xlfn.XLOOKUP(VALUE($A8),Invoice!$A:$A,Invoice!C:C,"",0)</f>
        <v/>
      </c>
      <c r="U8" s="58" t="str">
        <f>_xlfn.XLOOKUP(VALUE($A8),Invoice!$A:$A,Invoice!D:D,"",0)</f>
        <v/>
      </c>
      <c r="V8" s="58" t="str">
        <f>_xlfn.XLOOKUP(VALUE($A8),Invoice!$A:$A,Invoice!E:E,"",0)</f>
        <v/>
      </c>
      <c r="W8" s="58" t="str">
        <f>_xlfn.XLOOKUP(VALUE($A8),Invoice!$A:$A,Invoice!F:F,"",0)</f>
        <v/>
      </c>
      <c r="X8" s="58" t="str">
        <f>_xlfn.XLOOKUP(VALUE($A8),Invoice!$A:$A,Invoice!G:G,"",0)</f>
        <v/>
      </c>
      <c r="Y8" s="58" t="str">
        <f>_xlfn.XLOOKUP(VALUE($A8),Invoice!$A:$A,Invoice!H:H,"",0)</f>
        <v/>
      </c>
      <c r="Z8" s="58" t="str">
        <f>_xlfn.XLOOKUP(VALUE($A8),Invoice!$A:$A,Invoice!I:I,"",0)</f>
        <v/>
      </c>
      <c r="AA8" s="58" t="str">
        <f>_xlfn.XLOOKUP(VALUE($A8),Invoice!$A:$A,Invoice!J:J,"",0)</f>
        <v/>
      </c>
      <c r="AB8" s="58" t="str">
        <f>_xlfn.XLOOKUP(VALUE($A8),Invoice!$A:$A,Invoice!K:K,"",0)</f>
        <v/>
      </c>
      <c r="AC8" s="58" t="str">
        <f>_xlfn.XLOOKUP(VALUE($A8),Invoice!$A:$A,Invoice!L:L,"",0)</f>
        <v/>
      </c>
      <c r="AD8" s="58" t="str">
        <f>_xlfn.XLOOKUP(VALUE($A8),Invoice!$A:$A,Invoice!M:M,"",0)</f>
        <v/>
      </c>
      <c r="AE8" s="58" t="str">
        <f>_xlfn.XLOOKUP(VALUE($A8),Invoice!$A:$A,Invoice!N:N,"",0)</f>
        <v/>
      </c>
      <c r="AF8" s="58" t="str">
        <f>_xlfn.XLOOKUP(VALUE($A8),Invoice!$A:$A,Invoice!O:O,"",0)</f>
        <v/>
      </c>
      <c r="AQ8" s="57" t="str">
        <f t="shared" si="1"/>
        <v/>
      </c>
      <c r="AR8" s="147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Y8" s="156">
        <v>2682.1680000000001</v>
      </c>
      <c r="AZ8" s="151" t="str">
        <f t="shared" si="6"/>
        <v>Требуются кол-во и цена</v>
      </c>
      <c r="BA8" s="45">
        <f>IF(A8&lt;&gt;"",IF(_xlfn.XLOOKUP(A8,'1C'!A:A,'1C'!A:A,0,0)&gt;0,1,0),"")</f>
        <v>1</v>
      </c>
      <c r="BB8" s="152">
        <f>IF(C8&lt;&gt;"",IF(_xlfn.XLOOKUP(C8,'1C'!S:S,'1C'!S:S,0,0)&gt;0,0,1),"")</f>
        <v>0</v>
      </c>
      <c r="BC8" s="73">
        <f t="shared" si="7"/>
        <v>0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D9" s="43" t="str">
        <f>IF(A9&lt;&gt;"",_xlfn.XLOOKUP(C9,'1C'!S:S,'1C'!T:T,"",0),"")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47" t="str">
        <f>IF(K9&lt;&gt;"",IFERROR(VLOOKUP(A9,'1C'!A:T,18,0),IFERROR(VLOOKUP(K9,Colors!D:E,2,0),"")),"")</f>
        <v>бежевый</v>
      </c>
      <c r="N9" s="148" t="s">
        <v>6030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 t="str">
        <f>_xlfn.XLOOKUP(VALUE($A9),Invoice!$A:$A,Invoice!B:B,"",0)</f>
        <v/>
      </c>
      <c r="T9" s="58" t="str">
        <f>_xlfn.XLOOKUP(VALUE($A9),Invoice!$A:$A,Invoice!C:C,"",0)</f>
        <v/>
      </c>
      <c r="U9" s="58" t="str">
        <f>_xlfn.XLOOKUP(VALUE($A9),Invoice!$A:$A,Invoice!D:D,"",0)</f>
        <v/>
      </c>
      <c r="V9" s="58" t="str">
        <f>_xlfn.XLOOKUP(VALUE($A9),Invoice!$A:$A,Invoice!E:E,"",0)</f>
        <v/>
      </c>
      <c r="W9" s="58" t="str">
        <f>_xlfn.XLOOKUP(VALUE($A9),Invoice!$A:$A,Invoice!F:F,"",0)</f>
        <v/>
      </c>
      <c r="X9" s="58" t="str">
        <f>_xlfn.XLOOKUP(VALUE($A9),Invoice!$A:$A,Invoice!G:G,"",0)</f>
        <v/>
      </c>
      <c r="Y9" s="58" t="str">
        <f>_xlfn.XLOOKUP(VALUE($A9),Invoice!$A:$A,Invoice!H:H,"",0)</f>
        <v/>
      </c>
      <c r="Z9" s="58" t="str">
        <f>_xlfn.XLOOKUP(VALUE($A9),Invoice!$A:$A,Invoice!I:I,"",0)</f>
        <v/>
      </c>
      <c r="AA9" s="58" t="str">
        <f>_xlfn.XLOOKUP(VALUE($A9),Invoice!$A:$A,Invoice!J:J,"",0)</f>
        <v/>
      </c>
      <c r="AB9" s="58" t="str">
        <f>_xlfn.XLOOKUP(VALUE($A9),Invoice!$A:$A,Invoice!K:K,"",0)</f>
        <v/>
      </c>
      <c r="AC9" s="58" t="str">
        <f>_xlfn.XLOOKUP(VALUE($A9),Invoice!$A:$A,Invoice!L:L,"",0)</f>
        <v/>
      </c>
      <c r="AD9" s="58" t="str">
        <f>_xlfn.XLOOKUP(VALUE($A9),Invoice!$A:$A,Invoice!M:M,"",0)</f>
        <v/>
      </c>
      <c r="AE9" s="58" t="str">
        <f>_xlfn.XLOOKUP(VALUE($A9),Invoice!$A:$A,Invoice!N:N,"",0)</f>
        <v/>
      </c>
      <c r="AF9" s="58" t="str">
        <f>_xlfn.XLOOKUP(VALUE($A9),Invoice!$A:$A,Invoice!O:O,"",0)</f>
        <v/>
      </c>
      <c r="AQ9" s="57" t="str">
        <f t="shared" si="1"/>
        <v/>
      </c>
      <c r="AR9" s="147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Y9" s="156">
        <v>2682.1680000000001</v>
      </c>
      <c r="AZ9" s="151" t="str">
        <f t="shared" si="6"/>
        <v>Требуются кол-во и цена</v>
      </c>
      <c r="BA9" s="45">
        <f>IF(A9&lt;&gt;"",IF(_xlfn.XLOOKUP(A9,'1C'!A:A,'1C'!A:A,0,0)&gt;0,1,0),"")</f>
        <v>1</v>
      </c>
      <c r="BB9" s="152">
        <f>IF(C9&lt;&gt;"",IF(_xlfn.XLOOKUP(C9,'1C'!S:S,'1C'!S:S,0,0)&gt;0,0,1),"")</f>
        <v>0</v>
      </c>
      <c r="BC9" s="73">
        <f t="shared" si="7"/>
        <v>0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6030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 t="str">
        <f>_xlfn.XLOOKUP(VALUE($A10),Invoice!$A:$A,Invoice!B:B,"",0)</f>
        <v/>
      </c>
      <c r="T10" s="58">
        <f>_xlfn.XLOOKUP(VALUE($A10),Invoice!$A:$A,Invoice!C:C,"",0)</f>
        <v>0</v>
      </c>
      <c r="U10" s="58">
        <f>_xlfn.XLOOKUP(VALUE($A10),Invoice!$A:$A,Invoice!D:D,"",0)</f>
        <v>0</v>
      </c>
      <c r="V10" s="58" t="str">
        <f>_xlfn.XLOOKUP(VALUE($A10),Invoice!$A:$A,Invoice!E:E,"",0)</f>
        <v/>
      </c>
      <c r="W10" s="58">
        <f>_xlfn.XLOOKUP(VALUE($A10),Invoice!$A:$A,Invoice!F:F,"",0)</f>
        <v>0</v>
      </c>
      <c r="X10" s="58">
        <f>_xlfn.XLOOKUP(VALUE($A10),Invoice!$A:$A,Invoice!G:G,"",0)</f>
        <v>2</v>
      </c>
      <c r="Y10" s="58">
        <f>_xlfn.XLOOKUP(VALUE($A10),Invoice!$A:$A,Invoice!H:H,"",0)</f>
        <v>0</v>
      </c>
      <c r="Z10" s="58" t="str">
        <f>_xlfn.XLOOKUP(VALUE($A10),Invoice!$A:$A,Invoice!I:I,"",0)</f>
        <v/>
      </c>
      <c r="AA10" s="58">
        <f>_xlfn.XLOOKUP(VALUE($A10),Invoice!$A:$A,Invoice!J:J,"",0)</f>
        <v>0</v>
      </c>
      <c r="AB10" s="58" t="str">
        <f>_xlfn.XLOOKUP(VALUE($A10),Invoice!$A:$A,Invoice!K:K,"",0)</f>
        <v/>
      </c>
      <c r="AC10" s="58">
        <f>_xlfn.XLOOKUP(VALUE($A10),Invoice!$A:$A,Invoice!L:L,"",0)</f>
        <v>0</v>
      </c>
      <c r="AD10" s="58" t="str">
        <f>_xlfn.XLOOKUP(VALUE($A10),Invoice!$A:$A,Invoice!M:M,"",0)</f>
        <v/>
      </c>
      <c r="AE10" s="58">
        <f>_xlfn.XLOOKUP(VALUE($A10),Invoice!$A:$A,Invoice!N:N,"",0)</f>
        <v>0</v>
      </c>
      <c r="AF10" s="58">
        <f>_xlfn.XLOOKUP(VALUE($A10),Invoice!$A:$A,Invoice!O:O,"",0)</f>
        <v>0</v>
      </c>
      <c r="AQ10" s="57">
        <f t="shared" si="1"/>
        <v>2</v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0.2</v>
      </c>
      <c r="AX10" s="43">
        <f t="shared" si="5"/>
        <v>0.30000000000000004</v>
      </c>
      <c r="AY10" s="156">
        <v>1811.8479999999997</v>
      </c>
      <c r="AZ10" s="151">
        <f t="shared" si="6"/>
        <v>3623.6959999999995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6027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6025</v>
      </c>
      <c r="J11" s="57" t="str">
        <f>'1C'!$AF$1</f>
        <v>STETSON</v>
      </c>
      <c r="K11" s="103">
        <v>77</v>
      </c>
      <c r="L11" s="58" t="s">
        <v>63</v>
      </c>
      <c r="M11" s="66" t="s">
        <v>63</v>
      </c>
      <c r="N11" s="141" t="s">
        <v>6030</v>
      </c>
      <c r="O11" s="65"/>
      <c r="P11" s="63" t="s">
        <v>35</v>
      </c>
      <c r="Q11" s="58" t="s">
        <v>4</v>
      </c>
      <c r="R11" s="58" t="s">
        <v>382</v>
      </c>
      <c r="S11" s="58" t="str">
        <f>_xlfn.XLOOKUP(VALUE($A11),Invoice!$A:$A,Invoice!B:B,"",0)</f>
        <v/>
      </c>
      <c r="T11" s="58">
        <f>_xlfn.XLOOKUP(VALUE($A11),Invoice!$A:$A,Invoice!C:C,"",0)</f>
        <v>0</v>
      </c>
      <c r="U11" s="58">
        <f>_xlfn.XLOOKUP(VALUE($A11),Invoice!$A:$A,Invoice!D:D,"",0)</f>
        <v>0</v>
      </c>
      <c r="V11" s="58">
        <f>_xlfn.XLOOKUP(VALUE($A11),Invoice!$A:$A,Invoice!E:E,"",0)</f>
        <v>2</v>
      </c>
      <c r="W11" s="58">
        <f>_xlfn.XLOOKUP(VALUE($A11),Invoice!$A:$A,Invoice!F:F,"",0)</f>
        <v>0</v>
      </c>
      <c r="X11" s="58">
        <f>_xlfn.XLOOKUP(VALUE($A11),Invoice!$A:$A,Invoice!G:G,"",0)</f>
        <v>5</v>
      </c>
      <c r="Y11" s="58">
        <f>_xlfn.XLOOKUP(VALUE($A11),Invoice!$A:$A,Invoice!H:H,"",0)</f>
        <v>0</v>
      </c>
      <c r="Z11" s="58">
        <f>_xlfn.XLOOKUP(VALUE($A11),Invoice!$A:$A,Invoice!I:I,"",0)</f>
        <v>7</v>
      </c>
      <c r="AA11" s="58">
        <f>_xlfn.XLOOKUP(VALUE($A11),Invoice!$A:$A,Invoice!J:J,"",0)</f>
        <v>0</v>
      </c>
      <c r="AB11" s="58">
        <f>_xlfn.XLOOKUP(VALUE($A11),Invoice!$A:$A,Invoice!K:K,"",0)</f>
        <v>5</v>
      </c>
      <c r="AC11" s="58">
        <f>_xlfn.XLOOKUP(VALUE($A11),Invoice!$A:$A,Invoice!L:L,"",0)</f>
        <v>0</v>
      </c>
      <c r="AD11" s="58">
        <f>_xlfn.XLOOKUP(VALUE($A11),Invoice!$A:$A,Invoice!M:M,"",0)</f>
        <v>2</v>
      </c>
      <c r="AE11" s="58">
        <f>_xlfn.XLOOKUP(VALUE($A11),Invoice!$A:$A,Invoice!N:N,"",0)</f>
        <v>0</v>
      </c>
      <c r="AF11" s="58">
        <f>_xlfn.XLOOKUP(VALUE($A11),Invoice!$A:$A,Invoice!O:O,"",0)</f>
        <v>0</v>
      </c>
      <c r="AQ11" s="57">
        <f t="shared" si="1"/>
        <v>21</v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2.1</v>
      </c>
      <c r="AX11" s="43">
        <f t="shared" si="5"/>
        <v>3.1500000000000004</v>
      </c>
      <c r="AY11" s="156">
        <v>1811.8479999999997</v>
      </c>
      <c r="AZ11" s="151">
        <f t="shared" si="6"/>
        <v>38048.807999999997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6027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6025</v>
      </c>
      <c r="J12" s="57" t="str">
        <f>'1C'!$AF$1</f>
        <v>STETSON</v>
      </c>
      <c r="K12" s="103">
        <v>67</v>
      </c>
      <c r="L12" s="58" t="s">
        <v>63</v>
      </c>
      <c r="M12" s="66" t="s">
        <v>63</v>
      </c>
      <c r="N12" s="141" t="s">
        <v>6030</v>
      </c>
      <c r="O12" s="65"/>
      <c r="P12" s="63" t="s">
        <v>35</v>
      </c>
      <c r="Q12" s="58" t="s">
        <v>4</v>
      </c>
      <c r="R12" s="58" t="s">
        <v>382</v>
      </c>
      <c r="S12" s="58" t="str">
        <f>_xlfn.XLOOKUP(VALUE($A12),Invoice!$A:$A,Invoice!B:B,"",0)</f>
        <v/>
      </c>
      <c r="T12" s="58">
        <f>_xlfn.XLOOKUP(VALUE($A12),Invoice!$A:$A,Invoice!C:C,"",0)</f>
        <v>0</v>
      </c>
      <c r="U12" s="58">
        <f>_xlfn.XLOOKUP(VALUE($A12),Invoice!$A:$A,Invoice!D:D,"",0)</f>
        <v>0</v>
      </c>
      <c r="V12" s="58">
        <f>_xlfn.XLOOKUP(VALUE($A12),Invoice!$A:$A,Invoice!E:E,"",0)</f>
        <v>2</v>
      </c>
      <c r="W12" s="58">
        <f>_xlfn.XLOOKUP(VALUE($A12),Invoice!$A:$A,Invoice!F:F,"",0)</f>
        <v>0</v>
      </c>
      <c r="X12" s="58">
        <f>_xlfn.XLOOKUP(VALUE($A12),Invoice!$A:$A,Invoice!G:G,"",0)</f>
        <v>5</v>
      </c>
      <c r="Y12" s="58">
        <f>_xlfn.XLOOKUP(VALUE($A12),Invoice!$A:$A,Invoice!H:H,"",0)</f>
        <v>0</v>
      </c>
      <c r="Z12" s="58">
        <f>_xlfn.XLOOKUP(VALUE($A12),Invoice!$A:$A,Invoice!I:I,"",0)</f>
        <v>7</v>
      </c>
      <c r="AA12" s="58">
        <f>_xlfn.XLOOKUP(VALUE($A12),Invoice!$A:$A,Invoice!J:J,"",0)</f>
        <v>0</v>
      </c>
      <c r="AB12" s="58">
        <f>_xlfn.XLOOKUP(VALUE($A12),Invoice!$A:$A,Invoice!K:K,"",0)</f>
        <v>5</v>
      </c>
      <c r="AC12" s="58">
        <f>_xlfn.XLOOKUP(VALUE($A12),Invoice!$A:$A,Invoice!L:L,"",0)</f>
        <v>0</v>
      </c>
      <c r="AD12" s="58">
        <f>_xlfn.XLOOKUP(VALUE($A12),Invoice!$A:$A,Invoice!M:M,"",0)</f>
        <v>2</v>
      </c>
      <c r="AE12" s="58">
        <f>_xlfn.XLOOKUP(VALUE($A12),Invoice!$A:$A,Invoice!N:N,"",0)</f>
        <v>0</v>
      </c>
      <c r="AF12" s="58">
        <f>_xlfn.XLOOKUP(VALUE($A12),Invoice!$A:$A,Invoice!O:O,"",0)</f>
        <v>0</v>
      </c>
      <c r="AQ12" s="57">
        <f t="shared" si="1"/>
        <v>21</v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2.1</v>
      </c>
      <c r="AX12" s="43">
        <f t="shared" si="5"/>
        <v>3.1500000000000004</v>
      </c>
      <c r="AY12" s="156">
        <v>1811.8479999999997</v>
      </c>
      <c r="AZ12" s="151">
        <f t="shared" si="6"/>
        <v>38048.807999999997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02-656-new</v>
      </c>
      <c r="C13" s="44">
        <v>2938510</v>
      </c>
      <c r="D13" s="44" t="s">
        <v>6028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6025</v>
      </c>
      <c r="J13" s="57" t="str">
        <f>'1C'!$AF$1</f>
        <v>STETSON</v>
      </c>
      <c r="K13" s="103">
        <v>67</v>
      </c>
      <c r="L13" s="58" t="s">
        <v>6031</v>
      </c>
      <c r="M13" s="66" t="s">
        <v>6031</v>
      </c>
      <c r="N13" s="141" t="s">
        <v>6032</v>
      </c>
      <c r="O13" s="65"/>
      <c r="P13" s="63" t="s">
        <v>35</v>
      </c>
      <c r="Q13" s="58" t="s">
        <v>4</v>
      </c>
      <c r="R13" s="58" t="s">
        <v>382</v>
      </c>
      <c r="S13" s="58" t="str">
        <f>_xlfn.XLOOKUP(VALUE($A13),Invoice!$A:$A,Invoice!B:B,"",0)</f>
        <v/>
      </c>
      <c r="T13" s="58">
        <f>_xlfn.XLOOKUP(VALUE($A13),Invoice!$A:$A,Invoice!C:C,"",0)</f>
        <v>0</v>
      </c>
      <c r="U13" s="58">
        <f>_xlfn.XLOOKUP(VALUE($A13),Invoice!$A:$A,Invoice!D:D,"",0)</f>
        <v>0</v>
      </c>
      <c r="V13" s="58">
        <f>_xlfn.XLOOKUP(VALUE($A13),Invoice!$A:$A,Invoice!E:E,"",0)</f>
        <v>1</v>
      </c>
      <c r="W13" s="58">
        <f>_xlfn.XLOOKUP(VALUE($A13),Invoice!$A:$A,Invoice!F:F,"",0)</f>
        <v>0</v>
      </c>
      <c r="X13" s="58">
        <f>_xlfn.XLOOKUP(VALUE($A13),Invoice!$A:$A,Invoice!G:G,"",0)</f>
        <v>4</v>
      </c>
      <c r="Y13" s="58">
        <f>_xlfn.XLOOKUP(VALUE($A13),Invoice!$A:$A,Invoice!H:H,"",0)</f>
        <v>0</v>
      </c>
      <c r="Z13" s="58">
        <f>_xlfn.XLOOKUP(VALUE($A13),Invoice!$A:$A,Invoice!I:I,"",0)</f>
        <v>6</v>
      </c>
      <c r="AA13" s="58">
        <f>_xlfn.XLOOKUP(VALUE($A13),Invoice!$A:$A,Invoice!J:J,"",0)</f>
        <v>0</v>
      </c>
      <c r="AB13" s="58">
        <f>_xlfn.XLOOKUP(VALUE($A13),Invoice!$A:$A,Invoice!K:K,"",0)</f>
        <v>4</v>
      </c>
      <c r="AC13" s="58">
        <f>_xlfn.XLOOKUP(VALUE($A13),Invoice!$A:$A,Invoice!L:L,"",0)</f>
        <v>0</v>
      </c>
      <c r="AD13" s="58">
        <f>_xlfn.XLOOKUP(VALUE($A13),Invoice!$A:$A,Invoice!M:M,"",0)</f>
        <v>1</v>
      </c>
      <c r="AE13" s="58">
        <f>_xlfn.XLOOKUP(VALUE($A13),Invoice!$A:$A,Invoice!N:N,"",0)</f>
        <v>0</v>
      </c>
      <c r="AF13" s="58">
        <f>_xlfn.XLOOKUP(VALUE($A13),Invoice!$A:$A,Invoice!O:O,"",0)</f>
        <v>0</v>
      </c>
      <c r="AQ13" s="57">
        <f t="shared" si="1"/>
        <v>16</v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1.6</v>
      </c>
      <c r="AX13" s="43">
        <f t="shared" si="5"/>
        <v>2.4000000000000004</v>
      </c>
      <c r="AY13" s="156">
        <v>2998.6479999999997</v>
      </c>
      <c r="AZ13" s="151">
        <f t="shared" si="6"/>
        <v>47978.367999999995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6029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6025</v>
      </c>
      <c r="J14" s="57" t="str">
        <f>'1C'!$AF$1</f>
        <v>STETSON</v>
      </c>
      <c r="K14" s="103">
        <v>7</v>
      </c>
      <c r="L14" s="58" t="s">
        <v>63</v>
      </c>
      <c r="M14" s="66" t="s">
        <v>63</v>
      </c>
      <c r="N14" s="141" t="s">
        <v>6030</v>
      </c>
      <c r="O14" s="65"/>
      <c r="P14" s="63" t="s">
        <v>35</v>
      </c>
      <c r="Q14" s="58" t="s">
        <v>4</v>
      </c>
      <c r="R14" s="58" t="s">
        <v>382</v>
      </c>
      <c r="S14" s="58">
        <f>_xlfn.XLOOKUP(VALUE($A14),Invoice!$A:$A,Invoice!B:B,"",0)</f>
        <v>6</v>
      </c>
      <c r="T14" s="58">
        <f>_xlfn.XLOOKUP(VALUE($A14),Invoice!$A:$A,Invoice!C:C,"",0)</f>
        <v>0</v>
      </c>
      <c r="U14" s="58">
        <f>_xlfn.XLOOKUP(VALUE($A14),Invoice!$A:$A,Invoice!D:D,"",0)</f>
        <v>0</v>
      </c>
      <c r="V14" s="58" t="str">
        <f>_xlfn.XLOOKUP(VALUE($A14),Invoice!$A:$A,Invoice!E:E,"",0)</f>
        <v/>
      </c>
      <c r="W14" s="58">
        <f>_xlfn.XLOOKUP(VALUE($A14),Invoice!$A:$A,Invoice!F:F,"",0)</f>
        <v>0</v>
      </c>
      <c r="X14" s="58" t="str">
        <f>_xlfn.XLOOKUP(VALUE($A14),Invoice!$A:$A,Invoice!G:G,"",0)</f>
        <v/>
      </c>
      <c r="Y14" s="58">
        <f>_xlfn.XLOOKUP(VALUE($A14),Invoice!$A:$A,Invoice!H:H,"",0)</f>
        <v>0</v>
      </c>
      <c r="Z14" s="58" t="str">
        <f>_xlfn.XLOOKUP(VALUE($A14),Invoice!$A:$A,Invoice!I:I,"",0)</f>
        <v/>
      </c>
      <c r="AA14" s="58">
        <f>_xlfn.XLOOKUP(VALUE($A14),Invoice!$A:$A,Invoice!J:J,"",0)</f>
        <v>0</v>
      </c>
      <c r="AB14" s="58" t="str">
        <f>_xlfn.XLOOKUP(VALUE($A14),Invoice!$A:$A,Invoice!K:K,"",0)</f>
        <v/>
      </c>
      <c r="AC14" s="58">
        <f>_xlfn.XLOOKUP(VALUE($A14),Invoice!$A:$A,Invoice!L:L,"",0)</f>
        <v>0</v>
      </c>
      <c r="AD14" s="58" t="str">
        <f>_xlfn.XLOOKUP(VALUE($A14),Invoice!$A:$A,Invoice!M:M,"",0)</f>
        <v/>
      </c>
      <c r="AE14" s="58">
        <f>_xlfn.XLOOKUP(VALUE($A14),Invoice!$A:$A,Invoice!N:N,"",0)</f>
        <v>0</v>
      </c>
      <c r="AF14" s="58">
        <f>_xlfn.XLOOKUP(VALUE($A14),Invoice!$A:$A,Invoice!O:O,"",0)</f>
        <v>0</v>
      </c>
      <c r="AQ14" s="57">
        <f t="shared" si="1"/>
        <v>6</v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0.60000000000000009</v>
      </c>
      <c r="AX14" s="43">
        <f t="shared" si="5"/>
        <v>0.90000000000000013</v>
      </c>
      <c r="AY14" s="156">
        <v>2365.6880000000001</v>
      </c>
      <c r="AZ14" s="151">
        <f t="shared" si="6"/>
        <v>14194.128000000001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D15" s="43" t="str">
        <f>IF(A15&lt;&gt;"",_xlfn.XLOOKUP(C15,'1C'!S:S,'1C'!T:T,"",0),"")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47" t="str">
        <f>IF(K15&lt;&gt;"",IFERROR(VLOOKUP(A15,'1C'!A:T,18,0),IFERROR(VLOOKUP(K15,Colors!D:E,2,0),"")),"")</f>
        <v>бежевый</v>
      </c>
      <c r="N15" s="148" t="s">
        <v>6032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 t="str">
        <f>_xlfn.XLOOKUP(VALUE($A15),Invoice!$A:$A,Invoice!B:B,"",0)</f>
        <v/>
      </c>
      <c r="T15" s="58" t="str">
        <f>_xlfn.XLOOKUP(VALUE($A15),Invoice!$A:$A,Invoice!C:C,"",0)</f>
        <v/>
      </c>
      <c r="U15" s="58" t="str">
        <f>_xlfn.XLOOKUP(VALUE($A15),Invoice!$A:$A,Invoice!D:D,"",0)</f>
        <v/>
      </c>
      <c r="V15" s="58" t="str">
        <f>_xlfn.XLOOKUP(VALUE($A15),Invoice!$A:$A,Invoice!E:E,"",0)</f>
        <v/>
      </c>
      <c r="W15" s="58" t="str">
        <f>_xlfn.XLOOKUP(VALUE($A15),Invoice!$A:$A,Invoice!F:F,"",0)</f>
        <v/>
      </c>
      <c r="X15" s="58" t="str">
        <f>_xlfn.XLOOKUP(VALUE($A15),Invoice!$A:$A,Invoice!G:G,"",0)</f>
        <v/>
      </c>
      <c r="Y15" s="58" t="str">
        <f>_xlfn.XLOOKUP(VALUE($A15),Invoice!$A:$A,Invoice!H:H,"",0)</f>
        <v/>
      </c>
      <c r="Z15" s="58" t="str">
        <f>_xlfn.XLOOKUP(VALUE($A15),Invoice!$A:$A,Invoice!I:I,"",0)</f>
        <v/>
      </c>
      <c r="AA15" s="58" t="str">
        <f>_xlfn.XLOOKUP(VALUE($A15),Invoice!$A:$A,Invoice!J:J,"",0)</f>
        <v/>
      </c>
      <c r="AB15" s="58" t="str">
        <f>_xlfn.XLOOKUP(VALUE($A15),Invoice!$A:$A,Invoice!K:K,"",0)</f>
        <v/>
      </c>
      <c r="AC15" s="58" t="str">
        <f>_xlfn.XLOOKUP(VALUE($A15),Invoice!$A:$A,Invoice!L:L,"",0)</f>
        <v/>
      </c>
      <c r="AD15" s="58" t="str">
        <f>_xlfn.XLOOKUP(VALUE($A15),Invoice!$A:$A,Invoice!M:M,"",0)</f>
        <v/>
      </c>
      <c r="AE15" s="58" t="str">
        <f>_xlfn.XLOOKUP(VALUE($A15),Invoice!$A:$A,Invoice!N:N,"",0)</f>
        <v/>
      </c>
      <c r="AF15" s="58" t="str">
        <f>_xlfn.XLOOKUP(VALUE($A15),Invoice!$A:$A,Invoice!O:O,"",0)</f>
        <v/>
      </c>
      <c r="AQ15" s="57" t="str">
        <f t="shared" si="1"/>
        <v/>
      </c>
      <c r="AR15" s="147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Y15" s="156">
        <v>2365.6880000000001</v>
      </c>
      <c r="AZ15" s="151" t="str">
        <f t="shared" si="6"/>
        <v>Требуются кол-во и цена</v>
      </c>
      <c r="BA15" s="45">
        <f>IF(A15&lt;&gt;"",IF(_xlfn.XLOOKUP(A15,'1C'!A:A,'1C'!A:A,0,0)&gt;0,1,0),"")</f>
        <v>1</v>
      </c>
      <c r="BB15" s="152">
        <f>IF(C15&lt;&gt;"",IF(_xlfn.XLOOKUP(C15,'1C'!S:S,'1C'!S:S,0,0)&gt;0,0,1),"")</f>
        <v>0</v>
      </c>
      <c r="BC15" s="73">
        <f t="shared" si="7"/>
        <v>0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6032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 t="str">
        <f>_xlfn.XLOOKUP(VALUE($A16),Invoice!$A:$A,Invoice!B:B,"",0)</f>
        <v/>
      </c>
      <c r="T16" s="58">
        <f>_xlfn.XLOOKUP(VALUE($A16),Invoice!$A:$A,Invoice!C:C,"",0)</f>
        <v>0</v>
      </c>
      <c r="U16" s="58">
        <f>_xlfn.XLOOKUP(VALUE($A16),Invoice!$A:$A,Invoice!D:D,"",0)</f>
        <v>0</v>
      </c>
      <c r="V16" s="58">
        <f>_xlfn.XLOOKUP(VALUE($A16),Invoice!$A:$A,Invoice!E:E,"",0)</f>
        <v>2</v>
      </c>
      <c r="W16" s="58">
        <f>_xlfn.XLOOKUP(VALUE($A16),Invoice!$A:$A,Invoice!F:F,"",0)</f>
        <v>0</v>
      </c>
      <c r="X16" s="58">
        <f>_xlfn.XLOOKUP(VALUE($A16),Invoice!$A:$A,Invoice!G:G,"",0)</f>
        <v>3</v>
      </c>
      <c r="Y16" s="58">
        <f>_xlfn.XLOOKUP(VALUE($A16),Invoice!$A:$A,Invoice!H:H,"",0)</f>
        <v>0</v>
      </c>
      <c r="Z16" s="58">
        <f>_xlfn.XLOOKUP(VALUE($A16),Invoice!$A:$A,Invoice!I:I,"",0)</f>
        <v>4</v>
      </c>
      <c r="AA16" s="58">
        <f>_xlfn.XLOOKUP(VALUE($A16),Invoice!$A:$A,Invoice!J:J,"",0)</f>
        <v>0</v>
      </c>
      <c r="AB16" s="58">
        <f>_xlfn.XLOOKUP(VALUE($A16),Invoice!$A:$A,Invoice!K:K,"",0)</f>
        <v>5</v>
      </c>
      <c r="AC16" s="58">
        <f>_xlfn.XLOOKUP(VALUE($A16),Invoice!$A:$A,Invoice!L:L,"",0)</f>
        <v>0</v>
      </c>
      <c r="AD16" s="58">
        <f>_xlfn.XLOOKUP(VALUE($A16),Invoice!$A:$A,Invoice!M:M,"",0)</f>
        <v>5</v>
      </c>
      <c r="AE16" s="58">
        <f>_xlfn.XLOOKUP(VALUE($A16),Invoice!$A:$A,Invoice!N:N,"",0)</f>
        <v>0</v>
      </c>
      <c r="AF16" s="58">
        <f>_xlfn.XLOOKUP(VALUE($A16),Invoice!$A:$A,Invoice!O:O,"",0)</f>
        <v>0</v>
      </c>
      <c r="AQ16" s="57">
        <f t="shared" si="1"/>
        <v>19</v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1.9000000000000001</v>
      </c>
      <c r="AX16" s="43">
        <f t="shared" si="5"/>
        <v>2.8500000000000005</v>
      </c>
      <c r="AY16" s="156">
        <v>2365.6880000000001</v>
      </c>
      <c r="AZ16" s="151">
        <f t="shared" si="6"/>
        <v>44948.072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47" t="str">
        <f>IF(K17&lt;&gt;"",IFERROR(VLOOKUP(A17,'1C'!A:T,18,0),IFERROR(VLOOKUP(K17,Colors!D:E,2,0),"")),"")</f>
        <v>бежевый</v>
      </c>
      <c r="N17" s="148" t="s">
        <v>6032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 t="str">
        <f>_xlfn.XLOOKUP(VALUE($A17),Invoice!$A:$A,Invoice!B:B,"",0)</f>
        <v/>
      </c>
      <c r="T17" s="58" t="str">
        <f>_xlfn.XLOOKUP(VALUE($A17),Invoice!$A:$A,Invoice!C:C,"",0)</f>
        <v/>
      </c>
      <c r="U17" s="58" t="str">
        <f>_xlfn.XLOOKUP(VALUE($A17),Invoice!$A:$A,Invoice!D:D,"",0)</f>
        <v/>
      </c>
      <c r="V17" s="58" t="str">
        <f>_xlfn.XLOOKUP(VALUE($A17),Invoice!$A:$A,Invoice!E:E,"",0)</f>
        <v/>
      </c>
      <c r="W17" s="58" t="str">
        <f>_xlfn.XLOOKUP(VALUE($A17),Invoice!$A:$A,Invoice!F:F,"",0)</f>
        <v/>
      </c>
      <c r="X17" s="58" t="str">
        <f>_xlfn.XLOOKUP(VALUE($A17),Invoice!$A:$A,Invoice!G:G,"",0)</f>
        <v/>
      </c>
      <c r="Y17" s="58" t="str">
        <f>_xlfn.XLOOKUP(VALUE($A17),Invoice!$A:$A,Invoice!H:H,"",0)</f>
        <v/>
      </c>
      <c r="Z17" s="58" t="str">
        <f>_xlfn.XLOOKUP(VALUE($A17),Invoice!$A:$A,Invoice!I:I,"",0)</f>
        <v/>
      </c>
      <c r="AA17" s="58" t="str">
        <f>_xlfn.XLOOKUP(VALUE($A17),Invoice!$A:$A,Invoice!J:J,"",0)</f>
        <v/>
      </c>
      <c r="AB17" s="58" t="str">
        <f>_xlfn.XLOOKUP(VALUE($A17),Invoice!$A:$A,Invoice!K:K,"",0)</f>
        <v/>
      </c>
      <c r="AC17" s="58" t="str">
        <f>_xlfn.XLOOKUP(VALUE($A17),Invoice!$A:$A,Invoice!L:L,"",0)</f>
        <v/>
      </c>
      <c r="AD17" s="58" t="str">
        <f>_xlfn.XLOOKUP(VALUE($A17),Invoice!$A:$A,Invoice!M:M,"",0)</f>
        <v/>
      </c>
      <c r="AE17" s="58" t="str">
        <f>_xlfn.XLOOKUP(VALUE($A17),Invoice!$A:$A,Invoice!N:N,"",0)</f>
        <v/>
      </c>
      <c r="AF17" s="58" t="str">
        <f>_xlfn.XLOOKUP(VALUE($A17),Invoice!$A:$A,Invoice!O:O,"",0)</f>
        <v/>
      </c>
      <c r="AQ17" s="57" t="str">
        <f t="shared" si="1"/>
        <v/>
      </c>
      <c r="AR17" s="147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Y17" s="156">
        <v>2365.6880000000001</v>
      </c>
      <c r="AZ17" s="151" t="str">
        <f t="shared" si="6"/>
        <v>Требуются кол-во и цена</v>
      </c>
      <c r="BA17" s="45">
        <f>IF(A17&lt;&gt;"",IF(_xlfn.XLOOKUP(A17,'1C'!A:A,'1C'!A:A,0,0)&gt;0,1,0),"")</f>
        <v>1</v>
      </c>
      <c r="BB17" s="152">
        <f>IF(C17&lt;&gt;"",IF(_xlfn.XLOOKUP(C17,'1C'!S:S,'1C'!S:S,0,0)&gt;0,0,1),"")</f>
        <v>0</v>
      </c>
      <c r="BC17" s="73">
        <f t="shared" si="7"/>
        <v>0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02-658-02</v>
      </c>
      <c r="C18" s="44">
        <v>2798506</v>
      </c>
      <c r="D18" s="44" t="s">
        <v>6033</v>
      </c>
      <c r="E18" s="43" t="str">
        <f>IF(F18&lt;&gt;"",IFERROR(VLOOKUP(F18,Категории!A:B,2,0),""),"Требуется категория")</f>
        <v>Шляпы</v>
      </c>
      <c r="F18" s="44" t="s">
        <v>330</v>
      </c>
      <c r="G18" s="63" t="s">
        <v>420</v>
      </c>
      <c r="H18" s="44" t="s">
        <v>6025</v>
      </c>
      <c r="J18" s="57" t="str">
        <f>'1C'!$AF$1</f>
        <v>STETSON</v>
      </c>
      <c r="K18" s="103">
        <v>7</v>
      </c>
      <c r="L18" s="58" t="s">
        <v>63</v>
      </c>
      <c r="M18" s="66" t="s">
        <v>63</v>
      </c>
      <c r="N18" s="141" t="s">
        <v>6045</v>
      </c>
      <c r="O18" s="65"/>
      <c r="P18" s="63" t="s">
        <v>35</v>
      </c>
      <c r="Q18" s="58" t="s">
        <v>4</v>
      </c>
      <c r="R18" s="58" t="s">
        <v>382</v>
      </c>
      <c r="S18" s="58" t="str">
        <f>_xlfn.XLOOKUP(VALUE($A18),Invoice!$A:$A,Invoice!B:B,"",0)</f>
        <v/>
      </c>
      <c r="T18" s="58" t="str">
        <f>_xlfn.XLOOKUP(VALUE($A18),Invoice!$A:$A,Invoice!C:C,"",0)</f>
        <v/>
      </c>
      <c r="U18" s="58" t="str">
        <f>_xlfn.XLOOKUP(VALUE($A18),Invoice!$A:$A,Invoice!D:D,"",0)</f>
        <v/>
      </c>
      <c r="V18" s="58" t="str">
        <f>_xlfn.XLOOKUP(VALUE($A18),Invoice!$A:$A,Invoice!E:E,"",0)</f>
        <v/>
      </c>
      <c r="W18" s="58" t="str">
        <f>_xlfn.XLOOKUP(VALUE($A18),Invoice!$A:$A,Invoice!F:F,"",0)</f>
        <v/>
      </c>
      <c r="X18" s="58" t="str">
        <f>_xlfn.XLOOKUP(VALUE($A18),Invoice!$A:$A,Invoice!G:G,"",0)</f>
        <v/>
      </c>
      <c r="Y18" s="58" t="str">
        <f>_xlfn.XLOOKUP(VALUE($A18),Invoice!$A:$A,Invoice!H:H,"",0)</f>
        <v/>
      </c>
      <c r="Z18" s="58" t="str">
        <f>_xlfn.XLOOKUP(VALUE($A18),Invoice!$A:$A,Invoice!I:I,"",0)</f>
        <v/>
      </c>
      <c r="AA18" s="58" t="str">
        <f>_xlfn.XLOOKUP(VALUE($A18),Invoice!$A:$A,Invoice!J:J,"",0)</f>
        <v/>
      </c>
      <c r="AB18" s="58" t="str">
        <f>_xlfn.XLOOKUP(VALUE($A18),Invoice!$A:$A,Invoice!K:K,"",0)</f>
        <v/>
      </c>
      <c r="AC18" s="58" t="str">
        <f>_xlfn.XLOOKUP(VALUE($A18),Invoice!$A:$A,Invoice!L:L,"",0)</f>
        <v/>
      </c>
      <c r="AD18" s="58" t="str">
        <f>_xlfn.XLOOKUP(VALUE($A18),Invoice!$A:$A,Invoice!M:M,"",0)</f>
        <v/>
      </c>
      <c r="AE18" s="58" t="str">
        <f>_xlfn.XLOOKUP(VALUE($A18),Invoice!$A:$A,Invoice!N:N,"",0)</f>
        <v/>
      </c>
      <c r="AF18" s="58" t="str">
        <f>_xlfn.XLOOKUP(VALUE($A18),Invoice!$A:$A,Invoice!O:O,"",0)</f>
        <v/>
      </c>
      <c r="AQ18" s="57" t="str">
        <f t="shared" si="1"/>
        <v/>
      </c>
      <c r="AR18" s="66" t="s">
        <v>450</v>
      </c>
      <c r="AS18" s="56" t="str">
        <f ca="1">IF(BA18&gt;0,_xlfn.XLOOKUP(A18,'1C'!$A:$A,'1C'!P:P,"",0,),IF(AR18&lt;&gt;"",VLOOKUP(AR18,INDIRECT(SUBSTITUTE($J18," ","")&amp;"Manufactures"),3,0),"Требуется код страны"))</f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ca="1">IF(BA18&gt;0,_xlfn.XLOOKUP(A18,'1C'!$A:$A,'1C'!O:O,"",0),IF(AR18&lt;&gt;"",VLOOKUP(AR18,INDIRECT(SUBSTITUTE($J18," ","")&amp;"Manufactures"),2,0),"Требуется код страны"))</f>
        <v>Мексика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Y18" s="156">
        <v>3631.6079999999997</v>
      </c>
      <c r="AZ18" s="151" t="str">
        <f t="shared" si="6"/>
        <v>Требуются кол-во и цена</v>
      </c>
      <c r="BA18" s="45">
        <f>IF(A18&lt;&gt;"",IF(_xlfn.XLOOKUP(A18,'1C'!A:A,'1C'!A:A,0,0)&gt;0,1,0),"")</f>
        <v>0</v>
      </c>
      <c r="BB18" s="152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6034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6025</v>
      </c>
      <c r="J19" s="57" t="str">
        <f>'1C'!$AF$1</f>
        <v>STETSON</v>
      </c>
      <c r="K19" s="103">
        <v>7</v>
      </c>
      <c r="L19" s="58" t="s">
        <v>63</v>
      </c>
      <c r="M19" s="66" t="s">
        <v>63</v>
      </c>
      <c r="N19" s="141" t="s">
        <v>6032</v>
      </c>
      <c r="O19" s="65"/>
      <c r="P19" s="63" t="s">
        <v>35</v>
      </c>
      <c r="Q19" s="58" t="s">
        <v>4</v>
      </c>
      <c r="R19" s="58" t="s">
        <v>382</v>
      </c>
      <c r="S19" s="58" t="str">
        <f>_xlfn.XLOOKUP(VALUE($A19),Invoice!$A:$A,Invoice!B:B,"",0)</f>
        <v/>
      </c>
      <c r="T19" s="58" t="str">
        <f>_xlfn.XLOOKUP(VALUE($A19),Invoice!$A:$A,Invoice!C:C,"",0)</f>
        <v/>
      </c>
      <c r="U19" s="58" t="str">
        <f>_xlfn.XLOOKUP(VALUE($A19),Invoice!$A:$A,Invoice!D:D,"",0)</f>
        <v/>
      </c>
      <c r="V19" s="58" t="str">
        <f>_xlfn.XLOOKUP(VALUE($A19),Invoice!$A:$A,Invoice!E:E,"",0)</f>
        <v/>
      </c>
      <c r="W19" s="58" t="str">
        <f>_xlfn.XLOOKUP(VALUE($A19),Invoice!$A:$A,Invoice!F:F,"",0)</f>
        <v/>
      </c>
      <c r="X19" s="58" t="str">
        <f>_xlfn.XLOOKUP(VALUE($A19),Invoice!$A:$A,Invoice!G:G,"",0)</f>
        <v/>
      </c>
      <c r="Y19" s="58" t="str">
        <f>_xlfn.XLOOKUP(VALUE($A19),Invoice!$A:$A,Invoice!H:H,"",0)</f>
        <v/>
      </c>
      <c r="Z19" s="58" t="str">
        <f>_xlfn.XLOOKUP(VALUE($A19),Invoice!$A:$A,Invoice!I:I,"",0)</f>
        <v/>
      </c>
      <c r="AA19" s="58" t="str">
        <f>_xlfn.XLOOKUP(VALUE($A19),Invoice!$A:$A,Invoice!J:J,"",0)</f>
        <v/>
      </c>
      <c r="AB19" s="58" t="str">
        <f>_xlfn.XLOOKUP(VALUE($A19),Invoice!$A:$A,Invoice!K:K,"",0)</f>
        <v/>
      </c>
      <c r="AC19" s="58" t="str">
        <f>_xlfn.XLOOKUP(VALUE($A19),Invoice!$A:$A,Invoice!L:L,"",0)</f>
        <v/>
      </c>
      <c r="AD19" s="58" t="str">
        <f>_xlfn.XLOOKUP(VALUE($A19),Invoice!$A:$A,Invoice!M:M,"",0)</f>
        <v/>
      </c>
      <c r="AE19" s="58" t="str">
        <f>_xlfn.XLOOKUP(VALUE($A19),Invoice!$A:$A,Invoice!N:N,"",0)</f>
        <v/>
      </c>
      <c r="AF19" s="58" t="str">
        <f>_xlfn.XLOOKUP(VALUE($A19),Invoice!$A:$A,Invoice!O:O,"",0)</f>
        <v/>
      </c>
      <c r="AQ19" s="57" t="str">
        <f t="shared" si="1"/>
        <v/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Y19" s="156">
        <v>2365.6880000000001</v>
      </c>
      <c r="AZ19" s="151" t="str">
        <f t="shared" si="6"/>
        <v>Требуются кол-во и цена</v>
      </c>
      <c r="BA19" s="45">
        <f>IF(A19&lt;&gt;"",IF(_xlfn.XLOOKUP(A19,'1C'!A:A,'1C'!A:A,0,0)&gt;0,1,0),"")</f>
        <v>0</v>
      </c>
      <c r="BB19" s="152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6035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6044</v>
      </c>
      <c r="J20" s="57" t="str">
        <f>'1C'!$AF$1</f>
        <v>STETSON</v>
      </c>
      <c r="K20" s="103">
        <v>99</v>
      </c>
      <c r="L20" s="58" t="s">
        <v>91</v>
      </c>
      <c r="M20" s="66" t="s">
        <v>91</v>
      </c>
      <c r="N20" s="141" t="s">
        <v>6046</v>
      </c>
      <c r="O20" s="65"/>
      <c r="P20" s="63" t="s">
        <v>37</v>
      </c>
      <c r="Q20" s="58" t="s">
        <v>15</v>
      </c>
      <c r="R20" s="58" t="s">
        <v>382</v>
      </c>
      <c r="S20" s="58" t="str">
        <f>_xlfn.XLOOKUP(VALUE($A20),Invoice!$A:$A,Invoice!B:B,"",0)</f>
        <v/>
      </c>
      <c r="T20" s="58" t="str">
        <f>_xlfn.XLOOKUP(VALUE($A20),Invoice!$A:$A,Invoice!C:C,"",0)</f>
        <v/>
      </c>
      <c r="U20" s="58" t="str">
        <f>_xlfn.XLOOKUP(VALUE($A20),Invoice!$A:$A,Invoice!D:D,"",0)</f>
        <v/>
      </c>
      <c r="V20" s="58" t="str">
        <f>_xlfn.XLOOKUP(VALUE($A20),Invoice!$A:$A,Invoice!E:E,"",0)</f>
        <v/>
      </c>
      <c r="W20" s="58" t="str">
        <f>_xlfn.XLOOKUP(VALUE($A20),Invoice!$A:$A,Invoice!F:F,"",0)</f>
        <v/>
      </c>
      <c r="X20" s="58" t="str">
        <f>_xlfn.XLOOKUP(VALUE($A20),Invoice!$A:$A,Invoice!G:G,"",0)</f>
        <v/>
      </c>
      <c r="Y20" s="58" t="str">
        <f>_xlfn.XLOOKUP(VALUE($A20),Invoice!$A:$A,Invoice!H:H,"",0)</f>
        <v/>
      </c>
      <c r="Z20" s="58" t="str">
        <f>_xlfn.XLOOKUP(VALUE($A20),Invoice!$A:$A,Invoice!I:I,"",0)</f>
        <v/>
      </c>
      <c r="AA20" s="58" t="str">
        <f>_xlfn.XLOOKUP(VALUE($A20),Invoice!$A:$A,Invoice!J:J,"",0)</f>
        <v/>
      </c>
      <c r="AB20" s="58" t="str">
        <f>_xlfn.XLOOKUP(VALUE($A20),Invoice!$A:$A,Invoice!K:K,"",0)</f>
        <v/>
      </c>
      <c r="AC20" s="58" t="str">
        <f>_xlfn.XLOOKUP(VALUE($A20),Invoice!$A:$A,Invoice!L:L,"",0)</f>
        <v/>
      </c>
      <c r="AD20" s="58" t="str">
        <f>_xlfn.XLOOKUP(VALUE($A20),Invoice!$A:$A,Invoice!M:M,"",0)</f>
        <v/>
      </c>
      <c r="AE20" s="58" t="str">
        <f>_xlfn.XLOOKUP(VALUE($A20),Invoice!$A:$A,Invoice!N:N,"",0)</f>
        <v/>
      </c>
      <c r="AF20" s="58" t="str">
        <f>_xlfn.XLOOKUP(VALUE($A20),Invoice!$A:$A,Invoice!O:O,"",0)</f>
        <v/>
      </c>
      <c r="AQ20" s="57" t="str">
        <f t="shared" si="1"/>
        <v/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Y20" s="156">
        <v>2998.6479999999997</v>
      </c>
      <c r="AZ20" s="151" t="str">
        <f t="shared" si="6"/>
        <v>Требуются кол-во и цена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6036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6044</v>
      </c>
      <c r="J21" s="57" t="str">
        <f>'1C'!$AF$1</f>
        <v>STETSON</v>
      </c>
      <c r="K21" s="103">
        <v>99</v>
      </c>
      <c r="L21" s="58" t="s">
        <v>91</v>
      </c>
      <c r="M21" s="66" t="s">
        <v>91</v>
      </c>
      <c r="N21" s="141" t="s">
        <v>6046</v>
      </c>
      <c r="O21" s="65"/>
      <c r="P21" s="63" t="s">
        <v>37</v>
      </c>
      <c r="Q21" s="58" t="s">
        <v>15</v>
      </c>
      <c r="R21" s="58" t="s">
        <v>382</v>
      </c>
      <c r="S21" s="58" t="str">
        <f>_xlfn.XLOOKUP(VALUE($A21),Invoice!$A:$A,Invoice!B:B,"",0)</f>
        <v/>
      </c>
      <c r="T21" s="58" t="str">
        <f>_xlfn.XLOOKUP(VALUE($A21),Invoice!$A:$A,Invoice!C:C,"",0)</f>
        <v/>
      </c>
      <c r="U21" s="58" t="str">
        <f>_xlfn.XLOOKUP(VALUE($A21),Invoice!$A:$A,Invoice!D:D,"",0)</f>
        <v/>
      </c>
      <c r="V21" s="58" t="str">
        <f>_xlfn.XLOOKUP(VALUE($A21),Invoice!$A:$A,Invoice!E:E,"",0)</f>
        <v/>
      </c>
      <c r="W21" s="58" t="str">
        <f>_xlfn.XLOOKUP(VALUE($A21),Invoice!$A:$A,Invoice!F:F,"",0)</f>
        <v/>
      </c>
      <c r="X21" s="58" t="str">
        <f>_xlfn.XLOOKUP(VALUE($A21),Invoice!$A:$A,Invoice!G:G,"",0)</f>
        <v/>
      </c>
      <c r="Y21" s="58" t="str">
        <f>_xlfn.XLOOKUP(VALUE($A21),Invoice!$A:$A,Invoice!H:H,"",0)</f>
        <v/>
      </c>
      <c r="Z21" s="58" t="str">
        <f>_xlfn.XLOOKUP(VALUE($A21),Invoice!$A:$A,Invoice!I:I,"",0)</f>
        <v/>
      </c>
      <c r="AA21" s="58" t="str">
        <f>_xlfn.XLOOKUP(VALUE($A21),Invoice!$A:$A,Invoice!J:J,"",0)</f>
        <v/>
      </c>
      <c r="AB21" s="58" t="str">
        <f>_xlfn.XLOOKUP(VALUE($A21),Invoice!$A:$A,Invoice!K:K,"",0)</f>
        <v/>
      </c>
      <c r="AC21" s="58" t="str">
        <f>_xlfn.XLOOKUP(VALUE($A21),Invoice!$A:$A,Invoice!L:L,"",0)</f>
        <v/>
      </c>
      <c r="AD21" s="58" t="str">
        <f>_xlfn.XLOOKUP(VALUE($A21),Invoice!$A:$A,Invoice!M:M,"",0)</f>
        <v/>
      </c>
      <c r="AE21" s="58" t="str">
        <f>_xlfn.XLOOKUP(VALUE($A21),Invoice!$A:$A,Invoice!N:N,"",0)</f>
        <v/>
      </c>
      <c r="AF21" s="58" t="str">
        <f>_xlfn.XLOOKUP(VALUE($A21),Invoice!$A:$A,Invoice!O:O,"",0)</f>
        <v/>
      </c>
      <c r="AQ21" s="57" t="str">
        <f t="shared" si="1"/>
        <v/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Y21" s="156">
        <v>2998.6479999999997</v>
      </c>
      <c r="AZ21" s="151" t="str">
        <f t="shared" si="6"/>
        <v>Требуются кол-во и цена</v>
      </c>
      <c r="BA21" s="45">
        <f>IF(A21&lt;&gt;"",IF(_xlfn.XLOOKUP(A21,'1C'!A:A,'1C'!A:A,0,0)&gt;0,1,0),"")</f>
        <v>0</v>
      </c>
      <c r="BB21" s="152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02-662-19</v>
      </c>
      <c r="C22" s="44">
        <v>1811913</v>
      </c>
      <c r="D22" s="44" t="s">
        <v>6037</v>
      </c>
      <c r="E22" s="43" t="str">
        <f>IF(F22&lt;&gt;"",IFERROR(VLOOKUP(F22,Категории!A:B,2,0),""),"Требуется категория")</f>
        <v>Панамы</v>
      </c>
      <c r="F22" s="44" t="s">
        <v>325</v>
      </c>
      <c r="G22" s="63" t="s">
        <v>420</v>
      </c>
      <c r="H22" s="44" t="s">
        <v>6044</v>
      </c>
      <c r="J22" s="57" t="str">
        <f>'1C'!$AF$1</f>
        <v>STETSON</v>
      </c>
      <c r="K22" s="103">
        <v>99</v>
      </c>
      <c r="L22" s="58" t="s">
        <v>135</v>
      </c>
      <c r="M22" s="66" t="s">
        <v>91</v>
      </c>
      <c r="N22" s="141" t="s">
        <v>3755</v>
      </c>
      <c r="O22" s="65"/>
      <c r="P22" s="63" t="s">
        <v>43</v>
      </c>
      <c r="Q22" s="58" t="s">
        <v>15</v>
      </c>
      <c r="R22" s="58" t="s">
        <v>382</v>
      </c>
      <c r="S22" s="58" t="str">
        <f>_xlfn.XLOOKUP(VALUE($A22),Invoice!$A:$A,Invoice!B:B,"",0)</f>
        <v/>
      </c>
      <c r="T22" s="58" t="str">
        <f>_xlfn.XLOOKUP(VALUE($A22),Invoice!$A:$A,Invoice!C:C,"",0)</f>
        <v/>
      </c>
      <c r="U22" s="58" t="str">
        <f>_xlfn.XLOOKUP(VALUE($A22),Invoice!$A:$A,Invoice!D:D,"",0)</f>
        <v/>
      </c>
      <c r="V22" s="58" t="str">
        <f>_xlfn.XLOOKUP(VALUE($A22),Invoice!$A:$A,Invoice!E:E,"",0)</f>
        <v/>
      </c>
      <c r="W22" s="58" t="str">
        <f>_xlfn.XLOOKUP(VALUE($A22),Invoice!$A:$A,Invoice!F:F,"",0)</f>
        <v/>
      </c>
      <c r="X22" s="58" t="str">
        <f>_xlfn.XLOOKUP(VALUE($A22),Invoice!$A:$A,Invoice!G:G,"",0)</f>
        <v/>
      </c>
      <c r="Y22" s="58" t="str">
        <f>_xlfn.XLOOKUP(VALUE($A22),Invoice!$A:$A,Invoice!H:H,"",0)</f>
        <v/>
      </c>
      <c r="Z22" s="58" t="str">
        <f>_xlfn.XLOOKUP(VALUE($A22),Invoice!$A:$A,Invoice!I:I,"",0)</f>
        <v/>
      </c>
      <c r="AA22" s="58" t="str">
        <f>_xlfn.XLOOKUP(VALUE($A22),Invoice!$A:$A,Invoice!J:J,"",0)</f>
        <v/>
      </c>
      <c r="AB22" s="58" t="str">
        <f>_xlfn.XLOOKUP(VALUE($A22),Invoice!$A:$A,Invoice!K:K,"",0)</f>
        <v/>
      </c>
      <c r="AC22" s="58" t="str">
        <f>_xlfn.XLOOKUP(VALUE($A22),Invoice!$A:$A,Invoice!L:L,"",0)</f>
        <v/>
      </c>
      <c r="AD22" s="58" t="str">
        <f>_xlfn.XLOOKUP(VALUE($A22),Invoice!$A:$A,Invoice!M:M,"",0)</f>
        <v/>
      </c>
      <c r="AE22" s="58" t="str">
        <f>_xlfn.XLOOKUP(VALUE($A22),Invoice!$A:$A,Invoice!N:N,"",0)</f>
        <v/>
      </c>
      <c r="AF22" s="58" t="str">
        <f>_xlfn.XLOOKUP(VALUE($A22),Invoice!$A:$A,Invoice!O:O,"",0)</f>
        <v/>
      </c>
      <c r="AQ22" s="57" t="str">
        <f t="shared" si="1"/>
        <v/>
      </c>
      <c r="AR22" s="66" t="s">
        <v>432</v>
      </c>
      <c r="AS22" s="56" t="str">
        <f ca="1">IF(BA22&gt;0,_xlfn.XLOOKUP(A22,'1C'!$A:$A,'1C'!P:P,"",0,),IF(AR22&lt;&gt;"",VLOOKUP(AR22,INDIRECT(SUBSTITUTE($J22,"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ca="1">IF(BA22&gt;0,_xlfn.XLOOKUP(A22,'1C'!$A:$A,'1C'!O:O,"",0),IF(AR22&lt;&gt;"",VLOOKUP(AR22,INDIRECT(SUBSTITUTE($J22," ","")&amp;"Manufactures"),2,0),"Требуется код страны"))</f>
        <v>Болгария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Y22" s="156">
        <v>2128.328</v>
      </c>
      <c r="AZ22" s="151" t="str">
        <f t="shared" si="6"/>
        <v>Требуются кол-во и цена</v>
      </c>
      <c r="BA22" s="45">
        <f>IF(A22&lt;&gt;"",IF(_xlfn.XLOOKUP(A22,'1C'!A:A,'1C'!A:A,0,0)&gt;0,1,0),"")</f>
        <v>0</v>
      </c>
      <c r="BB22" s="152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6038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6044</v>
      </c>
      <c r="J23" s="57" t="str">
        <f>'1C'!$AF$1</f>
        <v>STETSON</v>
      </c>
      <c r="K23" s="103">
        <v>99</v>
      </c>
      <c r="L23" s="58" t="s">
        <v>135</v>
      </c>
      <c r="M23" s="66" t="s">
        <v>135</v>
      </c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 t="str">
        <f>_xlfn.XLOOKUP(VALUE($A23),Invoice!$A:$A,Invoice!B:B,"",0)</f>
        <v/>
      </c>
      <c r="T23" s="58" t="str">
        <f>_xlfn.XLOOKUP(VALUE($A23),Invoice!$A:$A,Invoice!C:C,"",0)</f>
        <v/>
      </c>
      <c r="U23" s="58" t="str">
        <f>_xlfn.XLOOKUP(VALUE($A23),Invoice!$A:$A,Invoice!D:D,"",0)</f>
        <v/>
      </c>
      <c r="V23" s="58" t="str">
        <f>_xlfn.XLOOKUP(VALUE($A23),Invoice!$A:$A,Invoice!E:E,"",0)</f>
        <v/>
      </c>
      <c r="W23" s="58" t="str">
        <f>_xlfn.XLOOKUP(VALUE($A23),Invoice!$A:$A,Invoice!F:F,"",0)</f>
        <v/>
      </c>
      <c r="X23" s="58" t="str">
        <f>_xlfn.XLOOKUP(VALUE($A23),Invoice!$A:$A,Invoice!G:G,"",0)</f>
        <v/>
      </c>
      <c r="Y23" s="58" t="str">
        <f>_xlfn.XLOOKUP(VALUE($A23),Invoice!$A:$A,Invoice!H:H,"",0)</f>
        <v/>
      </c>
      <c r="Z23" s="58" t="str">
        <f>_xlfn.XLOOKUP(VALUE($A23),Invoice!$A:$A,Invoice!I:I,"",0)</f>
        <v/>
      </c>
      <c r="AA23" s="58" t="str">
        <f>_xlfn.XLOOKUP(VALUE($A23),Invoice!$A:$A,Invoice!J:J,"",0)</f>
        <v/>
      </c>
      <c r="AB23" s="58" t="str">
        <f>_xlfn.XLOOKUP(VALUE($A23),Invoice!$A:$A,Invoice!K:K,"",0)</f>
        <v/>
      </c>
      <c r="AC23" s="58" t="str">
        <f>_xlfn.XLOOKUP(VALUE($A23),Invoice!$A:$A,Invoice!L:L,"",0)</f>
        <v/>
      </c>
      <c r="AD23" s="58" t="str">
        <f>_xlfn.XLOOKUP(VALUE($A23),Invoice!$A:$A,Invoice!M:M,"",0)</f>
        <v/>
      </c>
      <c r="AE23" s="58" t="str">
        <f>_xlfn.XLOOKUP(VALUE($A23),Invoice!$A:$A,Invoice!N:N,"",0)</f>
        <v/>
      </c>
      <c r="AF23" s="58" t="str">
        <f>_xlfn.XLOOKUP(VALUE($A23),Invoice!$A:$A,Invoice!O:O,"",0)</f>
        <v/>
      </c>
      <c r="AQ23" s="57" t="str">
        <f t="shared" si="1"/>
        <v/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Y23" s="156">
        <v>2128.328</v>
      </c>
      <c r="AZ23" s="151" t="str">
        <f t="shared" si="6"/>
        <v>Требуются кол-во и цена</v>
      </c>
      <c r="BA23" s="45">
        <f>IF(A23&lt;&gt;"",IF(_xlfn.XLOOKUP(A23,'1C'!A:A,'1C'!A:A,0,0)&gt;0,1,0),"")</f>
        <v>0</v>
      </c>
      <c r="BB23" s="152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6039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6044</v>
      </c>
      <c r="J24" s="57" t="str">
        <f>'1C'!$AF$1</f>
        <v>STETSON</v>
      </c>
      <c r="K24" s="103">
        <v>82</v>
      </c>
      <c r="L24" s="58" t="s">
        <v>252</v>
      </c>
      <c r="M24" s="66" t="s">
        <v>252</v>
      </c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>
        <f>_xlfn.XLOOKUP(VALUE($A24),Invoice!$A:$A,Invoice!B:B,"",0)</f>
        <v>110</v>
      </c>
      <c r="T24" s="58">
        <f>_xlfn.XLOOKUP(VALUE($A24),Invoice!$A:$A,Invoice!C:C,"",0)</f>
        <v>0</v>
      </c>
      <c r="U24" s="58">
        <f>_xlfn.XLOOKUP(VALUE($A24),Invoice!$A:$A,Invoice!D:D,"",0)</f>
        <v>0</v>
      </c>
      <c r="V24" s="58" t="str">
        <f>_xlfn.XLOOKUP(VALUE($A24),Invoice!$A:$A,Invoice!E:E,"",0)</f>
        <v/>
      </c>
      <c r="W24" s="58">
        <f>_xlfn.XLOOKUP(VALUE($A24),Invoice!$A:$A,Invoice!F:F,"",0)</f>
        <v>0</v>
      </c>
      <c r="X24" s="58" t="str">
        <f>_xlfn.XLOOKUP(VALUE($A24),Invoice!$A:$A,Invoice!G:G,"",0)</f>
        <v/>
      </c>
      <c r="Y24" s="58">
        <f>_xlfn.XLOOKUP(VALUE($A24),Invoice!$A:$A,Invoice!H:H,"",0)</f>
        <v>0</v>
      </c>
      <c r="Z24" s="58" t="str">
        <f>_xlfn.XLOOKUP(VALUE($A24),Invoice!$A:$A,Invoice!I:I,"",0)</f>
        <v/>
      </c>
      <c r="AA24" s="58">
        <f>_xlfn.XLOOKUP(VALUE($A24),Invoice!$A:$A,Invoice!J:J,"",0)</f>
        <v>0</v>
      </c>
      <c r="AB24" s="58" t="str">
        <f>_xlfn.XLOOKUP(VALUE($A24),Invoice!$A:$A,Invoice!K:K,"",0)</f>
        <v/>
      </c>
      <c r="AC24" s="58">
        <f>_xlfn.XLOOKUP(VALUE($A24),Invoice!$A:$A,Invoice!L:L,"",0)</f>
        <v>0</v>
      </c>
      <c r="AD24" s="58" t="str">
        <f>_xlfn.XLOOKUP(VALUE($A24),Invoice!$A:$A,Invoice!M:M,"",0)</f>
        <v/>
      </c>
      <c r="AE24" s="58">
        <f>_xlfn.XLOOKUP(VALUE($A24),Invoice!$A:$A,Invoice!N:N,"",0)</f>
        <v>0</v>
      </c>
      <c r="AF24" s="58">
        <f>_xlfn.XLOOKUP(VALUE($A24),Invoice!$A:$A,Invoice!O:O,"",0)</f>
        <v>0</v>
      </c>
      <c r="AQ24" s="57">
        <f t="shared" si="1"/>
        <v>110</v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11</v>
      </c>
      <c r="AX24" s="43">
        <f t="shared" si="5"/>
        <v>16.500000000000004</v>
      </c>
      <c r="AY24" s="156">
        <v>1178.8879999999997</v>
      </c>
      <c r="AZ24" s="151">
        <f t="shared" si="6"/>
        <v>129677.67999999996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6040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6044</v>
      </c>
      <c r="J25" s="57" t="str">
        <f>'1C'!$AF$1</f>
        <v>STETSON</v>
      </c>
      <c r="K25" s="103">
        <v>22</v>
      </c>
      <c r="L25" s="58" t="s">
        <v>249</v>
      </c>
      <c r="M25" s="66" t="s">
        <v>249</v>
      </c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>
        <f>_xlfn.XLOOKUP(VALUE($A25),Invoice!$A:$A,Invoice!B:B,"",0)</f>
        <v>50</v>
      </c>
      <c r="T25" s="58">
        <f>_xlfn.XLOOKUP(VALUE($A25),Invoice!$A:$A,Invoice!C:C,"",0)</f>
        <v>0</v>
      </c>
      <c r="U25" s="58">
        <f>_xlfn.XLOOKUP(VALUE($A25),Invoice!$A:$A,Invoice!D:D,"",0)</f>
        <v>0</v>
      </c>
      <c r="V25" s="58" t="str">
        <f>_xlfn.XLOOKUP(VALUE($A25),Invoice!$A:$A,Invoice!E:E,"",0)</f>
        <v/>
      </c>
      <c r="W25" s="58">
        <f>_xlfn.XLOOKUP(VALUE($A25),Invoice!$A:$A,Invoice!F:F,"",0)</f>
        <v>0</v>
      </c>
      <c r="X25" s="58" t="str">
        <f>_xlfn.XLOOKUP(VALUE($A25),Invoice!$A:$A,Invoice!G:G,"",0)</f>
        <v/>
      </c>
      <c r="Y25" s="58">
        <f>_xlfn.XLOOKUP(VALUE($A25),Invoice!$A:$A,Invoice!H:H,"",0)</f>
        <v>0</v>
      </c>
      <c r="Z25" s="58" t="str">
        <f>_xlfn.XLOOKUP(VALUE($A25),Invoice!$A:$A,Invoice!I:I,"",0)</f>
        <v/>
      </c>
      <c r="AA25" s="58">
        <f>_xlfn.XLOOKUP(VALUE($A25),Invoice!$A:$A,Invoice!J:J,"",0)</f>
        <v>0</v>
      </c>
      <c r="AB25" s="58" t="str">
        <f>_xlfn.XLOOKUP(VALUE($A25),Invoice!$A:$A,Invoice!K:K,"",0)</f>
        <v/>
      </c>
      <c r="AC25" s="58">
        <f>_xlfn.XLOOKUP(VALUE($A25),Invoice!$A:$A,Invoice!L:L,"",0)</f>
        <v>0</v>
      </c>
      <c r="AD25" s="58" t="str">
        <f>_xlfn.XLOOKUP(VALUE($A25),Invoice!$A:$A,Invoice!M:M,"",0)</f>
        <v/>
      </c>
      <c r="AE25" s="58">
        <f>_xlfn.XLOOKUP(VALUE($A25),Invoice!$A:$A,Invoice!N:N,"",0)</f>
        <v>0</v>
      </c>
      <c r="AF25" s="58">
        <f>_xlfn.XLOOKUP(VALUE($A25),Invoice!$A:$A,Invoice!O:O,"",0)</f>
        <v>0</v>
      </c>
      <c r="AQ25" s="57">
        <f t="shared" si="1"/>
        <v>50</v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5</v>
      </c>
      <c r="AX25" s="43">
        <f t="shared" si="5"/>
        <v>7.5000000000000009</v>
      </c>
      <c r="AY25" s="156">
        <v>1178.8879999999997</v>
      </c>
      <c r="AZ25" s="151">
        <f t="shared" si="6"/>
        <v>58944.399999999987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6040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6044</v>
      </c>
      <c r="J26" s="57" t="str">
        <f>'1C'!$AF$1</f>
        <v>STETSON</v>
      </c>
      <c r="K26" s="103">
        <v>83</v>
      </c>
      <c r="L26" s="58" t="s">
        <v>212</v>
      </c>
      <c r="M26" s="66" t="s">
        <v>212</v>
      </c>
      <c r="N26" s="141" t="s">
        <v>3755</v>
      </c>
      <c r="O26" s="65"/>
      <c r="P26" s="63" t="s">
        <v>43</v>
      </c>
      <c r="Q26" s="58" t="s">
        <v>15</v>
      </c>
      <c r="R26" s="58" t="s">
        <v>6047</v>
      </c>
      <c r="S26" s="58">
        <f>_xlfn.XLOOKUP(VALUE($A26),Invoice!$A:$A,Invoice!B:B,"",0)</f>
        <v>75</v>
      </c>
      <c r="T26" s="58">
        <f>_xlfn.XLOOKUP(VALUE($A26),Invoice!$A:$A,Invoice!C:C,"",0)</f>
        <v>0</v>
      </c>
      <c r="U26" s="58">
        <f>_xlfn.XLOOKUP(VALUE($A26),Invoice!$A:$A,Invoice!D:D,"",0)</f>
        <v>0</v>
      </c>
      <c r="V26" s="58" t="str">
        <f>_xlfn.XLOOKUP(VALUE($A26),Invoice!$A:$A,Invoice!E:E,"",0)</f>
        <v/>
      </c>
      <c r="W26" s="58">
        <f>_xlfn.XLOOKUP(VALUE($A26),Invoice!$A:$A,Invoice!F:F,"",0)</f>
        <v>0</v>
      </c>
      <c r="X26" s="58" t="str">
        <f>_xlfn.XLOOKUP(VALUE($A26),Invoice!$A:$A,Invoice!G:G,"",0)</f>
        <v/>
      </c>
      <c r="Y26" s="58">
        <f>_xlfn.XLOOKUP(VALUE($A26),Invoice!$A:$A,Invoice!H:H,"",0)</f>
        <v>0</v>
      </c>
      <c r="Z26" s="58" t="str">
        <f>_xlfn.XLOOKUP(VALUE($A26),Invoice!$A:$A,Invoice!I:I,"",0)</f>
        <v/>
      </c>
      <c r="AA26" s="58">
        <f>_xlfn.XLOOKUP(VALUE($A26),Invoice!$A:$A,Invoice!J:J,"",0)</f>
        <v>0</v>
      </c>
      <c r="AB26" s="58" t="str">
        <f>_xlfn.XLOOKUP(VALUE($A26),Invoice!$A:$A,Invoice!K:K,"",0)</f>
        <v/>
      </c>
      <c r="AC26" s="58">
        <f>_xlfn.XLOOKUP(VALUE($A26),Invoice!$A:$A,Invoice!L:L,"",0)</f>
        <v>0</v>
      </c>
      <c r="AD26" s="58" t="str">
        <f>_xlfn.XLOOKUP(VALUE($A26),Invoice!$A:$A,Invoice!M:M,"",0)</f>
        <v/>
      </c>
      <c r="AE26" s="58">
        <f>_xlfn.XLOOKUP(VALUE($A26),Invoice!$A:$A,Invoice!N:N,"",0)</f>
        <v>0</v>
      </c>
      <c r="AF26" s="58">
        <f>_xlfn.XLOOKUP(VALUE($A26),Invoice!$A:$A,Invoice!O:O,"",0)</f>
        <v>0</v>
      </c>
      <c r="AQ26" s="57">
        <f t="shared" si="1"/>
        <v>75</v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7.5</v>
      </c>
      <c r="AX26" s="43">
        <f t="shared" si="5"/>
        <v>11.250000000000002</v>
      </c>
      <c r="AY26" s="156">
        <v>1178.8879999999997</v>
      </c>
      <c r="AZ26" s="151">
        <f t="shared" si="6"/>
        <v>88416.599999999977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02-666-new</v>
      </c>
      <c r="C27" s="44">
        <v>7751193</v>
      </c>
      <c r="D27" s="44" t="s">
        <v>6041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6044</v>
      </c>
      <c r="J27" s="57" t="str">
        <f>'1C'!$AF$1</f>
        <v>STETSON</v>
      </c>
      <c r="K27" s="103">
        <v>52</v>
      </c>
      <c r="L27" s="58" t="s">
        <v>6048</v>
      </c>
      <c r="M27" s="66" t="s">
        <v>6048</v>
      </c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 t="str">
        <f>_xlfn.XLOOKUP(VALUE($A27),Invoice!$A:$A,Invoice!B:B,"",0)</f>
        <v/>
      </c>
      <c r="T27" s="58" t="str">
        <f>_xlfn.XLOOKUP(VALUE($A27),Invoice!$A:$A,Invoice!C:C,"",0)</f>
        <v/>
      </c>
      <c r="U27" s="58" t="str">
        <f>_xlfn.XLOOKUP(VALUE($A27),Invoice!$A:$A,Invoice!D:D,"",0)</f>
        <v/>
      </c>
      <c r="V27" s="58" t="str">
        <f>_xlfn.XLOOKUP(VALUE($A27),Invoice!$A:$A,Invoice!E:E,"",0)</f>
        <v/>
      </c>
      <c r="W27" s="58" t="str">
        <f>_xlfn.XLOOKUP(VALUE($A27),Invoice!$A:$A,Invoice!F:F,"",0)</f>
        <v/>
      </c>
      <c r="X27" s="58" t="str">
        <f>_xlfn.XLOOKUP(VALUE($A27),Invoice!$A:$A,Invoice!G:G,"",0)</f>
        <v/>
      </c>
      <c r="Y27" s="58" t="str">
        <f>_xlfn.XLOOKUP(VALUE($A27),Invoice!$A:$A,Invoice!H:H,"",0)</f>
        <v/>
      </c>
      <c r="Z27" s="58" t="str">
        <f>_xlfn.XLOOKUP(VALUE($A27),Invoice!$A:$A,Invoice!I:I,"",0)</f>
        <v/>
      </c>
      <c r="AA27" s="58" t="str">
        <f>_xlfn.XLOOKUP(VALUE($A27),Invoice!$A:$A,Invoice!J:J,"",0)</f>
        <v/>
      </c>
      <c r="AB27" s="58" t="str">
        <f>_xlfn.XLOOKUP(VALUE($A27),Invoice!$A:$A,Invoice!K:K,"",0)</f>
        <v/>
      </c>
      <c r="AC27" s="58" t="str">
        <f>_xlfn.XLOOKUP(VALUE($A27),Invoice!$A:$A,Invoice!L:L,"",0)</f>
        <v/>
      </c>
      <c r="AD27" s="58" t="str">
        <f>_xlfn.XLOOKUP(VALUE($A27),Invoice!$A:$A,Invoice!M:M,"",0)</f>
        <v/>
      </c>
      <c r="AE27" s="58" t="str">
        <f>_xlfn.XLOOKUP(VALUE($A27),Invoice!$A:$A,Invoice!N:N,"",0)</f>
        <v/>
      </c>
      <c r="AF27" s="58" t="str">
        <f>_xlfn.XLOOKUP(VALUE($A27),Invoice!$A:$A,Invoice!O:O,"",0)</f>
        <v/>
      </c>
      <c r="AQ27" s="57" t="str">
        <f t="shared" si="1"/>
        <v/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Y27" s="156">
        <v>1178.8879999999997</v>
      </c>
      <c r="AZ27" s="151" t="str">
        <f t="shared" si="6"/>
        <v>Требуются кол-во и цена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6042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6044</v>
      </c>
      <c r="J28" s="57" t="str">
        <f>'1C'!$AF$1</f>
        <v>STETSON</v>
      </c>
      <c r="K28" s="103">
        <v>26</v>
      </c>
      <c r="L28" s="58" t="s">
        <v>130</v>
      </c>
      <c r="M28" s="66" t="s">
        <v>130</v>
      </c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>
        <f>_xlfn.XLOOKUP(VALUE($A28),Invoice!$A:$A,Invoice!B:B,"",0)</f>
        <v>140</v>
      </c>
      <c r="T28" s="58">
        <f>_xlfn.XLOOKUP(VALUE($A28),Invoice!$A:$A,Invoice!C:C,"",0)</f>
        <v>0</v>
      </c>
      <c r="U28" s="58">
        <f>_xlfn.XLOOKUP(VALUE($A28),Invoice!$A:$A,Invoice!D:D,"",0)</f>
        <v>0</v>
      </c>
      <c r="V28" s="58" t="str">
        <f>_xlfn.XLOOKUP(VALUE($A28),Invoice!$A:$A,Invoice!E:E,"",0)</f>
        <v/>
      </c>
      <c r="W28" s="58">
        <f>_xlfn.XLOOKUP(VALUE($A28),Invoice!$A:$A,Invoice!F:F,"",0)</f>
        <v>0</v>
      </c>
      <c r="X28" s="58" t="str">
        <f>_xlfn.XLOOKUP(VALUE($A28),Invoice!$A:$A,Invoice!G:G,"",0)</f>
        <v/>
      </c>
      <c r="Y28" s="58">
        <f>_xlfn.XLOOKUP(VALUE($A28),Invoice!$A:$A,Invoice!H:H,"",0)</f>
        <v>0</v>
      </c>
      <c r="Z28" s="58" t="str">
        <f>_xlfn.XLOOKUP(VALUE($A28),Invoice!$A:$A,Invoice!I:I,"",0)</f>
        <v/>
      </c>
      <c r="AA28" s="58">
        <f>_xlfn.XLOOKUP(VALUE($A28),Invoice!$A:$A,Invoice!J:J,"",0)</f>
        <v>0</v>
      </c>
      <c r="AB28" s="58" t="str">
        <f>_xlfn.XLOOKUP(VALUE($A28),Invoice!$A:$A,Invoice!K:K,"",0)</f>
        <v/>
      </c>
      <c r="AC28" s="58">
        <f>_xlfn.XLOOKUP(VALUE($A28),Invoice!$A:$A,Invoice!L:L,"",0)</f>
        <v>0</v>
      </c>
      <c r="AD28" s="58" t="str">
        <f>_xlfn.XLOOKUP(VALUE($A28),Invoice!$A:$A,Invoice!M:M,"",0)</f>
        <v/>
      </c>
      <c r="AE28" s="58">
        <f>_xlfn.XLOOKUP(VALUE($A28),Invoice!$A:$A,Invoice!N:N,"",0)</f>
        <v>0</v>
      </c>
      <c r="AF28" s="58">
        <f>_xlfn.XLOOKUP(VALUE($A28),Invoice!$A:$A,Invoice!O:O,"",0)</f>
        <v>0</v>
      </c>
      <c r="AQ28" s="57">
        <f t="shared" si="1"/>
        <v>140</v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14</v>
      </c>
      <c r="AX28" s="43">
        <f t="shared" si="5"/>
        <v>21.000000000000004</v>
      </c>
      <c r="AY28" s="156">
        <v>1178.8879999999997</v>
      </c>
      <c r="AZ28" s="151">
        <f t="shared" si="6"/>
        <v>165044.31999999995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6043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6044</v>
      </c>
      <c r="J29" s="57" t="str">
        <f>'1C'!$AF$1</f>
        <v>STETSON</v>
      </c>
      <c r="K29" s="103">
        <v>27</v>
      </c>
      <c r="L29" s="58" t="s">
        <v>247</v>
      </c>
      <c r="M29" s="66" t="s">
        <v>247</v>
      </c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>
        <f>_xlfn.XLOOKUP(VALUE($A29),Invoice!$A:$A,Invoice!B:B,"",0)</f>
        <v>140</v>
      </c>
      <c r="T29" s="58">
        <f>_xlfn.XLOOKUP(VALUE($A29),Invoice!$A:$A,Invoice!C:C,"",0)</f>
        <v>0</v>
      </c>
      <c r="U29" s="58">
        <f>_xlfn.XLOOKUP(VALUE($A29),Invoice!$A:$A,Invoice!D:D,"",0)</f>
        <v>0</v>
      </c>
      <c r="V29" s="58" t="str">
        <f>_xlfn.XLOOKUP(VALUE($A29),Invoice!$A:$A,Invoice!E:E,"",0)</f>
        <v/>
      </c>
      <c r="W29" s="58">
        <f>_xlfn.XLOOKUP(VALUE($A29),Invoice!$A:$A,Invoice!F:F,"",0)</f>
        <v>0</v>
      </c>
      <c r="X29" s="58" t="str">
        <f>_xlfn.XLOOKUP(VALUE($A29),Invoice!$A:$A,Invoice!G:G,"",0)</f>
        <v/>
      </c>
      <c r="Y29" s="58">
        <f>_xlfn.XLOOKUP(VALUE($A29),Invoice!$A:$A,Invoice!H:H,"",0)</f>
        <v>0</v>
      </c>
      <c r="Z29" s="58" t="str">
        <f>_xlfn.XLOOKUP(VALUE($A29),Invoice!$A:$A,Invoice!I:I,"",0)</f>
        <v/>
      </c>
      <c r="AA29" s="58">
        <f>_xlfn.XLOOKUP(VALUE($A29),Invoice!$A:$A,Invoice!J:J,"",0)</f>
        <v>0</v>
      </c>
      <c r="AB29" s="58" t="str">
        <f>_xlfn.XLOOKUP(VALUE($A29),Invoice!$A:$A,Invoice!K:K,"",0)</f>
        <v/>
      </c>
      <c r="AC29" s="58">
        <f>_xlfn.XLOOKUP(VALUE($A29),Invoice!$A:$A,Invoice!L:L,"",0)</f>
        <v>0</v>
      </c>
      <c r="AD29" s="58" t="str">
        <f>_xlfn.XLOOKUP(VALUE($A29),Invoice!$A:$A,Invoice!M:M,"",0)</f>
        <v/>
      </c>
      <c r="AE29" s="58">
        <f>_xlfn.XLOOKUP(VALUE($A29),Invoice!$A:$A,Invoice!N:N,"",0)</f>
        <v>0</v>
      </c>
      <c r="AF29" s="58">
        <f>_xlfn.XLOOKUP(VALUE($A29),Invoice!$A:$A,Invoice!O:O,"",0)</f>
        <v>0</v>
      </c>
      <c r="AQ29" s="57">
        <f t="shared" si="1"/>
        <v>140</v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14</v>
      </c>
      <c r="AX29" s="43">
        <f t="shared" si="5"/>
        <v>21.000000000000004</v>
      </c>
      <c r="AY29" s="156">
        <v>1178.8879999999997</v>
      </c>
      <c r="AZ29" s="151">
        <f t="shared" si="6"/>
        <v>165044.31999999995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IF(A30&lt;&gt;"",_xlfn.XLOOKUP(A30,'1C'!A:A,'1C'!K:K,_xlfn.XLOOKUP(C30,'1C'!S:S,'1C'!K:K,"",0),0),"")</f>
        <v>Унисекс</v>
      </c>
      <c r="S30" s="58">
        <f>_xlfn.XLOOKUP(VALUE($A30),Invoice!$A:$A,Invoice!B:B,"",0)</f>
        <v>100</v>
      </c>
      <c r="T30" s="58">
        <f>_xlfn.XLOOKUP(VALUE($A30),Invoice!$A:$A,Invoice!C:C,"",0)</f>
        <v>0</v>
      </c>
      <c r="U30" s="58">
        <f>_xlfn.XLOOKUP(VALUE($A30),Invoice!$A:$A,Invoice!D:D,"",0)</f>
        <v>0</v>
      </c>
      <c r="V30" s="58" t="str">
        <f>_xlfn.XLOOKUP(VALUE($A30),Invoice!$A:$A,Invoice!E:E,"",0)</f>
        <v/>
      </c>
      <c r="W30" s="58">
        <f>_xlfn.XLOOKUP(VALUE($A30),Invoice!$A:$A,Invoice!F:F,"",0)</f>
        <v>0</v>
      </c>
      <c r="X30" s="58" t="str">
        <f>_xlfn.XLOOKUP(VALUE($A30),Invoice!$A:$A,Invoice!G:G,"",0)</f>
        <v/>
      </c>
      <c r="Y30" s="58">
        <f>_xlfn.XLOOKUP(VALUE($A30),Invoice!$A:$A,Invoice!H:H,"",0)</f>
        <v>0</v>
      </c>
      <c r="Z30" s="58" t="str">
        <f>_xlfn.XLOOKUP(VALUE($A30),Invoice!$A:$A,Invoice!I:I,"",0)</f>
        <v/>
      </c>
      <c r="AA30" s="58">
        <f>_xlfn.XLOOKUP(VALUE($A30),Invoice!$A:$A,Invoice!J:J,"",0)</f>
        <v>0</v>
      </c>
      <c r="AB30" s="58" t="str">
        <f>_xlfn.XLOOKUP(VALUE($A30),Invoice!$A:$A,Invoice!K:K,"",0)</f>
        <v/>
      </c>
      <c r="AC30" s="58">
        <f>_xlfn.XLOOKUP(VALUE($A30),Invoice!$A:$A,Invoice!L:L,"",0)</f>
        <v>0</v>
      </c>
      <c r="AD30" s="58" t="str">
        <f>_xlfn.XLOOKUP(VALUE($A30),Invoice!$A:$A,Invoice!M:M,"",0)</f>
        <v/>
      </c>
      <c r="AE30" s="58">
        <f>_xlfn.XLOOKUP(VALUE($A30),Invoice!$A:$A,Invoice!N:N,"",0)</f>
        <v>0</v>
      </c>
      <c r="AF30" s="58">
        <f>_xlfn.XLOOKUP(VALUE($A30),Invoice!$A:$A,Invoice!O:O,"",0)</f>
        <v>0</v>
      </c>
      <c r="AQ30" s="57">
        <f t="shared" si="1"/>
        <v>100</v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10</v>
      </c>
      <c r="AX30" s="43">
        <f t="shared" si="5"/>
        <v>15.000000000000002</v>
      </c>
      <c r="AY30" s="156">
        <v>1178.8879999999997</v>
      </c>
      <c r="AZ30" s="151">
        <f t="shared" si="6"/>
        <v>117888.79999999997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IF(A31&lt;&gt;"",_xlfn.XLOOKUP(A31,'1C'!A:A,'1C'!K:K,_xlfn.XLOOKUP(C31,'1C'!S:S,'1C'!K:K,"",0),0),"")</f>
        <v>Унисекс</v>
      </c>
      <c r="S31" s="58">
        <f>_xlfn.XLOOKUP(VALUE($A31),Invoice!$A:$A,Invoice!B:B,"",0)</f>
        <v>100</v>
      </c>
      <c r="T31" s="58">
        <f>_xlfn.XLOOKUP(VALUE($A31),Invoice!$A:$A,Invoice!C:C,"",0)</f>
        <v>0</v>
      </c>
      <c r="U31" s="58">
        <f>_xlfn.XLOOKUP(VALUE($A31),Invoice!$A:$A,Invoice!D:D,"",0)</f>
        <v>0</v>
      </c>
      <c r="V31" s="58" t="str">
        <f>_xlfn.XLOOKUP(VALUE($A31),Invoice!$A:$A,Invoice!E:E,"",0)</f>
        <v/>
      </c>
      <c r="W31" s="58">
        <f>_xlfn.XLOOKUP(VALUE($A31),Invoice!$A:$A,Invoice!F:F,"",0)</f>
        <v>0</v>
      </c>
      <c r="X31" s="58" t="str">
        <f>_xlfn.XLOOKUP(VALUE($A31),Invoice!$A:$A,Invoice!G:G,"",0)</f>
        <v/>
      </c>
      <c r="Y31" s="58">
        <f>_xlfn.XLOOKUP(VALUE($A31),Invoice!$A:$A,Invoice!H:H,"",0)</f>
        <v>0</v>
      </c>
      <c r="Z31" s="58" t="str">
        <f>_xlfn.XLOOKUP(VALUE($A31),Invoice!$A:$A,Invoice!I:I,"",0)</f>
        <v/>
      </c>
      <c r="AA31" s="58">
        <f>_xlfn.XLOOKUP(VALUE($A31),Invoice!$A:$A,Invoice!J:J,"",0)</f>
        <v>0</v>
      </c>
      <c r="AB31" s="58" t="str">
        <f>_xlfn.XLOOKUP(VALUE($A31),Invoice!$A:$A,Invoice!K:K,"",0)</f>
        <v/>
      </c>
      <c r="AC31" s="58">
        <f>_xlfn.XLOOKUP(VALUE($A31),Invoice!$A:$A,Invoice!L:L,"",0)</f>
        <v>0</v>
      </c>
      <c r="AD31" s="58" t="str">
        <f>_xlfn.XLOOKUP(VALUE($A31),Invoice!$A:$A,Invoice!M:M,"",0)</f>
        <v/>
      </c>
      <c r="AE31" s="58">
        <f>_xlfn.XLOOKUP(VALUE($A31),Invoice!$A:$A,Invoice!N:N,"",0)</f>
        <v>0</v>
      </c>
      <c r="AF31" s="58">
        <f>_xlfn.XLOOKUP(VALUE($A31),Invoice!$A:$A,Invoice!O:O,"",0)</f>
        <v>0</v>
      </c>
      <c r="AQ31" s="57">
        <f t="shared" si="1"/>
        <v>100</v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10</v>
      </c>
      <c r="AX31" s="43">
        <f t="shared" si="5"/>
        <v>15.000000000000002</v>
      </c>
      <c r="AY31" s="156">
        <v>1178.8879999999997</v>
      </c>
      <c r="AZ31" s="151">
        <f t="shared" si="6"/>
        <v>117888.79999999997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IF(A32&lt;&gt;"",_xlfn.XLOOKUP(A32,'1C'!A:A,'1C'!K:K,_xlfn.XLOOKUP(C32,'1C'!S:S,'1C'!K:K,"",0),0),"")</f>
        <v>Унисекс</v>
      </c>
      <c r="S32" s="58">
        <f>_xlfn.XLOOKUP(VALUE($A32),Invoice!$A:$A,Invoice!B:B,"",0)</f>
        <v>100</v>
      </c>
      <c r="T32" s="58">
        <f>_xlfn.XLOOKUP(VALUE($A32),Invoice!$A:$A,Invoice!C:C,"",0)</f>
        <v>0</v>
      </c>
      <c r="U32" s="58">
        <f>_xlfn.XLOOKUP(VALUE($A32),Invoice!$A:$A,Invoice!D:D,"",0)</f>
        <v>0</v>
      </c>
      <c r="V32" s="58" t="str">
        <f>_xlfn.XLOOKUP(VALUE($A32),Invoice!$A:$A,Invoice!E:E,"",0)</f>
        <v/>
      </c>
      <c r="W32" s="58">
        <f>_xlfn.XLOOKUP(VALUE($A32),Invoice!$A:$A,Invoice!F:F,"",0)</f>
        <v>0</v>
      </c>
      <c r="X32" s="58" t="str">
        <f>_xlfn.XLOOKUP(VALUE($A32),Invoice!$A:$A,Invoice!G:G,"",0)</f>
        <v/>
      </c>
      <c r="Y32" s="58">
        <f>_xlfn.XLOOKUP(VALUE($A32),Invoice!$A:$A,Invoice!H:H,"",0)</f>
        <v>0</v>
      </c>
      <c r="Z32" s="58" t="str">
        <f>_xlfn.XLOOKUP(VALUE($A32),Invoice!$A:$A,Invoice!I:I,"",0)</f>
        <v/>
      </c>
      <c r="AA32" s="58">
        <f>_xlfn.XLOOKUP(VALUE($A32),Invoice!$A:$A,Invoice!J:J,"",0)</f>
        <v>0</v>
      </c>
      <c r="AB32" s="58" t="str">
        <f>_xlfn.XLOOKUP(VALUE($A32),Invoice!$A:$A,Invoice!K:K,"",0)</f>
        <v/>
      </c>
      <c r="AC32" s="58">
        <f>_xlfn.XLOOKUP(VALUE($A32),Invoice!$A:$A,Invoice!L:L,"",0)</f>
        <v>0</v>
      </c>
      <c r="AD32" s="58" t="str">
        <f>_xlfn.XLOOKUP(VALUE($A32),Invoice!$A:$A,Invoice!M:M,"",0)</f>
        <v/>
      </c>
      <c r="AE32" s="58">
        <f>_xlfn.XLOOKUP(VALUE($A32),Invoice!$A:$A,Invoice!N:N,"",0)</f>
        <v>0</v>
      </c>
      <c r="AF32" s="58">
        <f>_xlfn.XLOOKUP(VALUE($A32),Invoice!$A:$A,Invoice!O:O,"",0)</f>
        <v>0</v>
      </c>
      <c r="AQ32" s="57">
        <f t="shared" si="1"/>
        <v>100</v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10</v>
      </c>
      <c r="AX32" s="43">
        <f t="shared" si="5"/>
        <v>15.000000000000002</v>
      </c>
      <c r="AY32" s="156">
        <v>1178.8879999999997</v>
      </c>
      <c r="AZ32" s="151">
        <f t="shared" si="6"/>
        <v>117888.79999999997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 t="s">
        <v>71</v>
      </c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IF(A33&lt;&gt;"",_xlfn.XLOOKUP(A33,'1C'!A:A,'1C'!K:K,_xlfn.XLOOKUP(C33,'1C'!S:S,'1C'!K:K,"",0),0),"")</f>
        <v>Унисекс</v>
      </c>
      <c r="S33" s="58">
        <f>_xlfn.XLOOKUP(VALUE($A33),Invoice!$A:$A,Invoice!B:B,"",0)</f>
        <v>70</v>
      </c>
      <c r="T33" s="58">
        <f>_xlfn.XLOOKUP(VALUE($A33),Invoice!$A:$A,Invoice!C:C,"",0)</f>
        <v>0</v>
      </c>
      <c r="U33" s="58">
        <f>_xlfn.XLOOKUP(VALUE($A33),Invoice!$A:$A,Invoice!D:D,"",0)</f>
        <v>0</v>
      </c>
      <c r="V33" s="58" t="str">
        <f>_xlfn.XLOOKUP(VALUE($A33),Invoice!$A:$A,Invoice!E:E,"",0)</f>
        <v/>
      </c>
      <c r="W33" s="58">
        <f>_xlfn.XLOOKUP(VALUE($A33),Invoice!$A:$A,Invoice!F:F,"",0)</f>
        <v>0</v>
      </c>
      <c r="X33" s="58" t="str">
        <f>_xlfn.XLOOKUP(VALUE($A33),Invoice!$A:$A,Invoice!G:G,"",0)</f>
        <v/>
      </c>
      <c r="Y33" s="58">
        <f>_xlfn.XLOOKUP(VALUE($A33),Invoice!$A:$A,Invoice!H:H,"",0)</f>
        <v>0</v>
      </c>
      <c r="Z33" s="58" t="str">
        <f>_xlfn.XLOOKUP(VALUE($A33),Invoice!$A:$A,Invoice!I:I,"",0)</f>
        <v/>
      </c>
      <c r="AA33" s="58">
        <f>_xlfn.XLOOKUP(VALUE($A33),Invoice!$A:$A,Invoice!J:J,"",0)</f>
        <v>0</v>
      </c>
      <c r="AB33" s="58" t="str">
        <f>_xlfn.XLOOKUP(VALUE($A33),Invoice!$A:$A,Invoice!K:K,"",0)</f>
        <v/>
      </c>
      <c r="AC33" s="58">
        <f>_xlfn.XLOOKUP(VALUE($A33),Invoice!$A:$A,Invoice!L:L,"",0)</f>
        <v>0</v>
      </c>
      <c r="AD33" s="58" t="str">
        <f>_xlfn.XLOOKUP(VALUE($A33),Invoice!$A:$A,Invoice!M:M,"",0)</f>
        <v/>
      </c>
      <c r="AE33" s="58">
        <f>_xlfn.XLOOKUP(VALUE($A33),Invoice!$A:$A,Invoice!N:N,"",0)</f>
        <v>0</v>
      </c>
      <c r="AF33" s="58">
        <f>_xlfn.XLOOKUP(VALUE($A33),Invoice!$A:$A,Invoice!O:O,"",0)</f>
        <v>0</v>
      </c>
      <c r="AQ33" s="57">
        <f t="shared" si="1"/>
        <v>70</v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7</v>
      </c>
      <c r="AX33" s="43">
        <f t="shared" si="5"/>
        <v>10.500000000000002</v>
      </c>
      <c r="AY33" s="156">
        <v>1178.8879999999997</v>
      </c>
      <c r="AZ33" s="151">
        <f t="shared" si="6"/>
        <v>82522.159999999974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IF(A34&lt;&gt;"",_xlfn.XLOOKUP(A34,'1C'!A:A,'1C'!K:K,_xlfn.XLOOKUP(C34,'1C'!S:S,'1C'!K:K,"",0),0),"")</f>
        <v>Унисекс</v>
      </c>
      <c r="S34" s="58">
        <f>_xlfn.XLOOKUP(VALUE($A34),Invoice!$A:$A,Invoice!B:B,"",0)</f>
        <v>130</v>
      </c>
      <c r="T34" s="58">
        <f>_xlfn.XLOOKUP(VALUE($A34),Invoice!$A:$A,Invoice!C:C,"",0)</f>
        <v>0</v>
      </c>
      <c r="U34" s="58">
        <f>_xlfn.XLOOKUP(VALUE($A34),Invoice!$A:$A,Invoice!D:D,"",0)</f>
        <v>0</v>
      </c>
      <c r="V34" s="58" t="str">
        <f>_xlfn.XLOOKUP(VALUE($A34),Invoice!$A:$A,Invoice!E:E,"",0)</f>
        <v/>
      </c>
      <c r="W34" s="58">
        <f>_xlfn.XLOOKUP(VALUE($A34),Invoice!$A:$A,Invoice!F:F,"",0)</f>
        <v>0</v>
      </c>
      <c r="X34" s="58" t="str">
        <f>_xlfn.XLOOKUP(VALUE($A34),Invoice!$A:$A,Invoice!G:G,"",0)</f>
        <v/>
      </c>
      <c r="Y34" s="58">
        <f>_xlfn.XLOOKUP(VALUE($A34),Invoice!$A:$A,Invoice!H:H,"",0)</f>
        <v>0</v>
      </c>
      <c r="Z34" s="58" t="str">
        <f>_xlfn.XLOOKUP(VALUE($A34),Invoice!$A:$A,Invoice!I:I,"",0)</f>
        <v/>
      </c>
      <c r="AA34" s="58">
        <f>_xlfn.XLOOKUP(VALUE($A34),Invoice!$A:$A,Invoice!J:J,"",0)</f>
        <v>0</v>
      </c>
      <c r="AB34" s="58" t="str">
        <f>_xlfn.XLOOKUP(VALUE($A34),Invoice!$A:$A,Invoice!K:K,"",0)</f>
        <v/>
      </c>
      <c r="AC34" s="58">
        <f>_xlfn.XLOOKUP(VALUE($A34),Invoice!$A:$A,Invoice!L:L,"",0)</f>
        <v>0</v>
      </c>
      <c r="AD34" s="58" t="str">
        <f>_xlfn.XLOOKUP(VALUE($A34),Invoice!$A:$A,Invoice!M:M,"",0)</f>
        <v/>
      </c>
      <c r="AE34" s="58">
        <f>_xlfn.XLOOKUP(VALUE($A34),Invoice!$A:$A,Invoice!N:N,"",0)</f>
        <v>0</v>
      </c>
      <c r="AF34" s="58">
        <f>_xlfn.XLOOKUP(VALUE($A34),Invoice!$A:$A,Invoice!O:O,"",0)</f>
        <v>0</v>
      </c>
      <c r="AQ34" s="57">
        <f t="shared" si="1"/>
        <v>130</v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13</v>
      </c>
      <c r="AX34" s="43">
        <f t="shared" si="5"/>
        <v>19.500000000000004</v>
      </c>
      <c r="AY34" s="156">
        <v>1178.8879999999997</v>
      </c>
      <c r="AZ34" s="151">
        <f t="shared" si="6"/>
        <v>153255.43999999997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IF(A35&lt;&gt;"",_xlfn.XLOOKUP(A35,'1C'!A:A,'1C'!K:K,_xlfn.XLOOKUP(C35,'1C'!S:S,'1C'!K:K,"",0),0),"")</f>
        <v>Унисекс</v>
      </c>
      <c r="S35" s="58">
        <f>_xlfn.XLOOKUP(VALUE($A35),Invoice!$A:$A,Invoice!B:B,"",0)</f>
        <v>130</v>
      </c>
      <c r="T35" s="58">
        <f>_xlfn.XLOOKUP(VALUE($A35),Invoice!$A:$A,Invoice!C:C,"",0)</f>
        <v>0</v>
      </c>
      <c r="U35" s="58">
        <f>_xlfn.XLOOKUP(VALUE($A35),Invoice!$A:$A,Invoice!D:D,"",0)</f>
        <v>0</v>
      </c>
      <c r="V35" s="58" t="str">
        <f>_xlfn.XLOOKUP(VALUE($A35),Invoice!$A:$A,Invoice!E:E,"",0)</f>
        <v/>
      </c>
      <c r="W35" s="58">
        <f>_xlfn.XLOOKUP(VALUE($A35),Invoice!$A:$A,Invoice!F:F,"",0)</f>
        <v>0</v>
      </c>
      <c r="X35" s="58" t="str">
        <f>_xlfn.XLOOKUP(VALUE($A35),Invoice!$A:$A,Invoice!G:G,"",0)</f>
        <v/>
      </c>
      <c r="Y35" s="58">
        <f>_xlfn.XLOOKUP(VALUE($A35),Invoice!$A:$A,Invoice!H:H,"",0)</f>
        <v>0</v>
      </c>
      <c r="Z35" s="58" t="str">
        <f>_xlfn.XLOOKUP(VALUE($A35),Invoice!$A:$A,Invoice!I:I,"",0)</f>
        <v/>
      </c>
      <c r="AA35" s="58">
        <f>_xlfn.XLOOKUP(VALUE($A35),Invoice!$A:$A,Invoice!J:J,"",0)</f>
        <v>0</v>
      </c>
      <c r="AB35" s="58" t="str">
        <f>_xlfn.XLOOKUP(VALUE($A35),Invoice!$A:$A,Invoice!K:K,"",0)</f>
        <v/>
      </c>
      <c r="AC35" s="58">
        <f>_xlfn.XLOOKUP(VALUE($A35),Invoice!$A:$A,Invoice!L:L,"",0)</f>
        <v>0</v>
      </c>
      <c r="AD35" s="58" t="str">
        <f>_xlfn.XLOOKUP(VALUE($A35),Invoice!$A:$A,Invoice!M:M,"",0)</f>
        <v/>
      </c>
      <c r="AE35" s="58">
        <f>_xlfn.XLOOKUP(VALUE($A35),Invoice!$A:$A,Invoice!N:N,"",0)</f>
        <v>0</v>
      </c>
      <c r="AF35" s="58">
        <f>_xlfn.XLOOKUP(VALUE($A35),Invoice!$A:$A,Invoice!O:O,"",0)</f>
        <v>0</v>
      </c>
      <c r="AQ35" s="57">
        <f t="shared" si="1"/>
        <v>130</v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13</v>
      </c>
      <c r="AX35" s="43">
        <f t="shared" si="5"/>
        <v>19.500000000000004</v>
      </c>
      <c r="AY35" s="156">
        <v>1178.8879999999997</v>
      </c>
      <c r="AZ35" s="151">
        <f t="shared" si="6"/>
        <v>153255.43999999997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IF(A36&lt;&gt;"",_xlfn.XLOOKUP(A36,'1C'!A:A,'1C'!K:K,_xlfn.XLOOKUP(C36,'1C'!S:S,'1C'!K:K,"",0),0),"")</f>
        <v>Унисекс</v>
      </c>
      <c r="S36" s="58">
        <f>_xlfn.XLOOKUP(VALUE($A36),Invoice!$A:$A,Invoice!B:B,"",0)</f>
        <v>130</v>
      </c>
      <c r="T36" s="58">
        <f>_xlfn.XLOOKUP(VALUE($A36),Invoice!$A:$A,Invoice!C:C,"",0)</f>
        <v>0</v>
      </c>
      <c r="U36" s="58">
        <f>_xlfn.XLOOKUP(VALUE($A36),Invoice!$A:$A,Invoice!D:D,"",0)</f>
        <v>0</v>
      </c>
      <c r="V36" s="58" t="str">
        <f>_xlfn.XLOOKUP(VALUE($A36),Invoice!$A:$A,Invoice!E:E,"",0)</f>
        <v/>
      </c>
      <c r="W36" s="58">
        <f>_xlfn.XLOOKUP(VALUE($A36),Invoice!$A:$A,Invoice!F:F,"",0)</f>
        <v>0</v>
      </c>
      <c r="X36" s="58" t="str">
        <f>_xlfn.XLOOKUP(VALUE($A36),Invoice!$A:$A,Invoice!G:G,"",0)</f>
        <v/>
      </c>
      <c r="Y36" s="58">
        <f>_xlfn.XLOOKUP(VALUE($A36),Invoice!$A:$A,Invoice!H:H,"",0)</f>
        <v>0</v>
      </c>
      <c r="Z36" s="58" t="str">
        <f>_xlfn.XLOOKUP(VALUE($A36),Invoice!$A:$A,Invoice!I:I,"",0)</f>
        <v/>
      </c>
      <c r="AA36" s="58">
        <f>_xlfn.XLOOKUP(VALUE($A36),Invoice!$A:$A,Invoice!J:J,"",0)</f>
        <v>0</v>
      </c>
      <c r="AB36" s="58" t="str">
        <f>_xlfn.XLOOKUP(VALUE($A36),Invoice!$A:$A,Invoice!K:K,"",0)</f>
        <v/>
      </c>
      <c r="AC36" s="58">
        <f>_xlfn.XLOOKUP(VALUE($A36),Invoice!$A:$A,Invoice!L:L,"",0)</f>
        <v>0</v>
      </c>
      <c r="AD36" s="58" t="str">
        <f>_xlfn.XLOOKUP(VALUE($A36),Invoice!$A:$A,Invoice!M:M,"",0)</f>
        <v/>
      </c>
      <c r="AE36" s="58">
        <f>_xlfn.XLOOKUP(VALUE($A36),Invoice!$A:$A,Invoice!N:N,"",0)</f>
        <v>0</v>
      </c>
      <c r="AF36" s="58">
        <f>_xlfn.XLOOKUP(VALUE($A36),Invoice!$A:$A,Invoice!O:O,"",0)</f>
        <v>0</v>
      </c>
      <c r="AQ36" s="59">
        <f t="shared" si="1"/>
        <v>130</v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13</v>
      </c>
      <c r="AX36" s="43">
        <f t="shared" si="5"/>
        <v>19.500000000000004</v>
      </c>
      <c r="AY36" s="156">
        <v>1178.8879999999997</v>
      </c>
      <c r="AZ36" s="151">
        <f t="shared" si="6"/>
        <v>153255.43999999997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IF(A37&lt;&gt;"",_xlfn.XLOOKUP(A37,'1C'!A:A,'1C'!K:K,_xlfn.XLOOKUP(C37,'1C'!S:S,'1C'!K:K,"",0),0),"")</f>
        <v>Унисекс</v>
      </c>
      <c r="S37" s="58">
        <f>_xlfn.XLOOKUP(VALUE($A37),Invoice!$A:$A,Invoice!B:B,"",0)</f>
        <v>140</v>
      </c>
      <c r="T37" s="58">
        <f>_xlfn.XLOOKUP(VALUE($A37),Invoice!$A:$A,Invoice!C:C,"",0)</f>
        <v>0</v>
      </c>
      <c r="U37" s="58">
        <f>_xlfn.XLOOKUP(VALUE($A37),Invoice!$A:$A,Invoice!D:D,"",0)</f>
        <v>0</v>
      </c>
      <c r="V37" s="58" t="str">
        <f>_xlfn.XLOOKUP(VALUE($A37),Invoice!$A:$A,Invoice!E:E,"",0)</f>
        <v/>
      </c>
      <c r="W37" s="58">
        <f>_xlfn.XLOOKUP(VALUE($A37),Invoice!$A:$A,Invoice!F:F,"",0)</f>
        <v>0</v>
      </c>
      <c r="X37" s="58" t="str">
        <f>_xlfn.XLOOKUP(VALUE($A37),Invoice!$A:$A,Invoice!G:G,"",0)</f>
        <v/>
      </c>
      <c r="Y37" s="58">
        <f>_xlfn.XLOOKUP(VALUE($A37),Invoice!$A:$A,Invoice!H:H,"",0)</f>
        <v>0</v>
      </c>
      <c r="Z37" s="58" t="str">
        <f>_xlfn.XLOOKUP(VALUE($A37),Invoice!$A:$A,Invoice!I:I,"",0)</f>
        <v/>
      </c>
      <c r="AA37" s="58">
        <f>_xlfn.XLOOKUP(VALUE($A37),Invoice!$A:$A,Invoice!J:J,"",0)</f>
        <v>0</v>
      </c>
      <c r="AB37" s="58" t="str">
        <f>_xlfn.XLOOKUP(VALUE($A37),Invoice!$A:$A,Invoice!K:K,"",0)</f>
        <v/>
      </c>
      <c r="AC37" s="58">
        <f>_xlfn.XLOOKUP(VALUE($A37),Invoice!$A:$A,Invoice!L:L,"",0)</f>
        <v>0</v>
      </c>
      <c r="AD37" s="58" t="str">
        <f>_xlfn.XLOOKUP(VALUE($A37),Invoice!$A:$A,Invoice!M:M,"",0)</f>
        <v/>
      </c>
      <c r="AE37" s="58">
        <f>_xlfn.XLOOKUP(VALUE($A37),Invoice!$A:$A,Invoice!N:N,"",0)</f>
        <v>0</v>
      </c>
      <c r="AF37" s="58">
        <f>_xlfn.XLOOKUP(VALUE($A37),Invoice!$A:$A,Invoice!O:O,"",0)</f>
        <v>0</v>
      </c>
      <c r="AQ37" s="59">
        <f t="shared" si="1"/>
        <v>140</v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14</v>
      </c>
      <c r="AX37" s="43">
        <f t="shared" si="5"/>
        <v>21.000000000000004</v>
      </c>
      <c r="AY37" s="156">
        <v>1178.8879999999997</v>
      </c>
      <c r="AZ37" s="151">
        <f t="shared" si="6"/>
        <v>165044.31999999995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/>
      </c>
      <c r="R38" s="59" t="str">
        <f>IF(A38&lt;&gt;"",_xlfn.XLOOKUP(A38,'1C'!A:A,'1C'!K:K,_xlfn.XLOOKUP(C38,'1C'!S:S,'1C'!K:K,"",0),0),"")</f>
        <v>Унисекс</v>
      </c>
      <c r="S38" s="58">
        <f>_xlfn.XLOOKUP(VALUE($A38),Invoice!$A:$A,Invoice!B:B,"",0)</f>
        <v>20</v>
      </c>
      <c r="T38" s="58">
        <f>_xlfn.XLOOKUP(VALUE($A38),Invoice!$A:$A,Invoice!C:C,"",0)</f>
        <v>0</v>
      </c>
      <c r="U38" s="58">
        <f>_xlfn.XLOOKUP(VALUE($A38),Invoice!$A:$A,Invoice!D:D,"",0)</f>
        <v>0</v>
      </c>
      <c r="V38" s="58" t="str">
        <f>_xlfn.XLOOKUP(VALUE($A38),Invoice!$A:$A,Invoice!E:E,"",0)</f>
        <v/>
      </c>
      <c r="W38" s="58">
        <f>_xlfn.XLOOKUP(VALUE($A38),Invoice!$A:$A,Invoice!F:F,"",0)</f>
        <v>0</v>
      </c>
      <c r="X38" s="58" t="str">
        <f>_xlfn.XLOOKUP(VALUE($A38),Invoice!$A:$A,Invoice!G:G,"",0)</f>
        <v/>
      </c>
      <c r="Y38" s="58">
        <f>_xlfn.XLOOKUP(VALUE($A38),Invoice!$A:$A,Invoice!H:H,"",0)</f>
        <v>0</v>
      </c>
      <c r="Z38" s="58" t="str">
        <f>_xlfn.XLOOKUP(VALUE($A38),Invoice!$A:$A,Invoice!I:I,"",0)</f>
        <v/>
      </c>
      <c r="AA38" s="58">
        <f>_xlfn.XLOOKUP(VALUE($A38),Invoice!$A:$A,Invoice!J:J,"",0)</f>
        <v>0</v>
      </c>
      <c r="AB38" s="58" t="str">
        <f>_xlfn.XLOOKUP(VALUE($A38),Invoice!$A:$A,Invoice!K:K,"",0)</f>
        <v/>
      </c>
      <c r="AC38" s="58">
        <f>_xlfn.XLOOKUP(VALUE($A38),Invoice!$A:$A,Invoice!L:L,"",0)</f>
        <v>0</v>
      </c>
      <c r="AD38" s="58" t="str">
        <f>_xlfn.XLOOKUP(VALUE($A38),Invoice!$A:$A,Invoice!M:M,"",0)</f>
        <v/>
      </c>
      <c r="AE38" s="58">
        <f>_xlfn.XLOOKUP(VALUE($A38),Invoice!$A:$A,Invoice!N:N,"",0)</f>
        <v>0</v>
      </c>
      <c r="AF38" s="58">
        <f>_xlfn.XLOOKUP(VALUE($A38),Invoice!$A:$A,Invoice!O:O,"",0)</f>
        <v>0</v>
      </c>
      <c r="AQ38" s="59">
        <f t="shared" si="1"/>
        <v>20</v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2</v>
      </c>
      <c r="AX38" s="43">
        <f t="shared" si="5"/>
        <v>3.0000000000000004</v>
      </c>
      <c r="AY38" s="156">
        <v>1178.8879999999997</v>
      </c>
      <c r="AZ38" s="151">
        <f t="shared" si="6"/>
        <v>23577.759999999995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/>
      </c>
      <c r="R39" s="59" t="str">
        <f>IF(A39&lt;&gt;"",_xlfn.XLOOKUP(A39,'1C'!A:A,'1C'!K:K,_xlfn.XLOOKUP(C39,'1C'!S:S,'1C'!K:K,"",0),0),"")</f>
        <v>Унисекс</v>
      </c>
      <c r="S39" s="58" t="str">
        <f>_xlfn.XLOOKUP(VALUE($A39),Invoice!$A:$A,Invoice!B:B,"",0)</f>
        <v/>
      </c>
      <c r="T39" s="58" t="str">
        <f>_xlfn.XLOOKUP(VALUE($A39),Invoice!$A:$A,Invoice!C:C,"",0)</f>
        <v/>
      </c>
      <c r="U39" s="58" t="str">
        <f>_xlfn.XLOOKUP(VALUE($A39),Invoice!$A:$A,Invoice!D:D,"",0)</f>
        <v/>
      </c>
      <c r="V39" s="58" t="str">
        <f>_xlfn.XLOOKUP(VALUE($A39),Invoice!$A:$A,Invoice!E:E,"",0)</f>
        <v/>
      </c>
      <c r="W39" s="58" t="str">
        <f>_xlfn.XLOOKUP(VALUE($A39),Invoice!$A:$A,Invoice!F:F,"",0)</f>
        <v/>
      </c>
      <c r="X39" s="58" t="str">
        <f>_xlfn.XLOOKUP(VALUE($A39),Invoice!$A:$A,Invoice!G:G,"",0)</f>
        <v/>
      </c>
      <c r="Y39" s="58" t="str">
        <f>_xlfn.XLOOKUP(VALUE($A39),Invoice!$A:$A,Invoice!H:H,"",0)</f>
        <v/>
      </c>
      <c r="Z39" s="58" t="str">
        <f>_xlfn.XLOOKUP(VALUE($A39),Invoice!$A:$A,Invoice!I:I,"",0)</f>
        <v/>
      </c>
      <c r="AA39" s="58" t="str">
        <f>_xlfn.XLOOKUP(VALUE($A39),Invoice!$A:$A,Invoice!J:J,"",0)</f>
        <v/>
      </c>
      <c r="AB39" s="58" t="str">
        <f>_xlfn.XLOOKUP(VALUE($A39),Invoice!$A:$A,Invoice!K:K,"",0)</f>
        <v/>
      </c>
      <c r="AC39" s="58" t="str">
        <f>_xlfn.XLOOKUP(VALUE($A39),Invoice!$A:$A,Invoice!L:L,"",0)</f>
        <v/>
      </c>
      <c r="AD39" s="58" t="str">
        <f>_xlfn.XLOOKUP(VALUE($A39),Invoice!$A:$A,Invoice!M:M,"",0)</f>
        <v/>
      </c>
      <c r="AE39" s="58" t="str">
        <f>_xlfn.XLOOKUP(VALUE($A39),Invoice!$A:$A,Invoice!N:N,"",0)</f>
        <v/>
      </c>
      <c r="AF39" s="58" t="str">
        <f>_xlfn.XLOOKUP(VALUE($A39),Invoice!$A:$A,Invoice!O:O,"",0)</f>
        <v/>
      </c>
      <c r="AQ39" s="59" t="str">
        <f t="shared" si="1"/>
        <v/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Y39" s="156">
        <v>1178.8879999999997</v>
      </c>
      <c r="AZ39" s="151" t="str">
        <f t="shared" si="6"/>
        <v>Требуются кол-во и цена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 t="s">
        <v>63</v>
      </c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tr">
        <f>IF(P40&lt;&gt;"",IFERROR(VLOOKUP(P40,MaterialsTypes!F:G,2,0),IFERROR(VLOOKUP(N40,MaterialsTypes100,2,0),"")),IFERROR(VLOOKUP(N40,MaterialsTypes100,2,0),""))</f>
        <v/>
      </c>
      <c r="R40" s="59" t="str">
        <f>IF(A40&lt;&gt;"",_xlfn.XLOOKUP(A40,'1C'!A:A,'1C'!K:K,_xlfn.XLOOKUP(C40,'1C'!S:S,'1C'!K:K,"",0),0),"")</f>
        <v>Унисекс</v>
      </c>
      <c r="S40" s="58">
        <f>_xlfn.XLOOKUP(VALUE($A40),Invoice!$A:$A,Invoice!B:B,"",0)</f>
        <v>50</v>
      </c>
      <c r="T40" s="58">
        <f>_xlfn.XLOOKUP(VALUE($A40),Invoice!$A:$A,Invoice!C:C,"",0)</f>
        <v>0</v>
      </c>
      <c r="U40" s="58">
        <f>_xlfn.XLOOKUP(VALUE($A40),Invoice!$A:$A,Invoice!D:D,"",0)</f>
        <v>0</v>
      </c>
      <c r="V40" s="58" t="str">
        <f>_xlfn.XLOOKUP(VALUE($A40),Invoice!$A:$A,Invoice!E:E,"",0)</f>
        <v/>
      </c>
      <c r="W40" s="58">
        <f>_xlfn.XLOOKUP(VALUE($A40),Invoice!$A:$A,Invoice!F:F,"",0)</f>
        <v>0</v>
      </c>
      <c r="X40" s="58" t="str">
        <f>_xlfn.XLOOKUP(VALUE($A40),Invoice!$A:$A,Invoice!G:G,"",0)</f>
        <v/>
      </c>
      <c r="Y40" s="58">
        <f>_xlfn.XLOOKUP(VALUE($A40),Invoice!$A:$A,Invoice!H:H,"",0)</f>
        <v>0</v>
      </c>
      <c r="Z40" s="58" t="str">
        <f>_xlfn.XLOOKUP(VALUE($A40),Invoice!$A:$A,Invoice!I:I,"",0)</f>
        <v/>
      </c>
      <c r="AA40" s="58">
        <f>_xlfn.XLOOKUP(VALUE($A40),Invoice!$A:$A,Invoice!J:J,"",0)</f>
        <v>0</v>
      </c>
      <c r="AB40" s="58" t="str">
        <f>_xlfn.XLOOKUP(VALUE($A40),Invoice!$A:$A,Invoice!K:K,"",0)</f>
        <v/>
      </c>
      <c r="AC40" s="58">
        <f>_xlfn.XLOOKUP(VALUE($A40),Invoice!$A:$A,Invoice!L:L,"",0)</f>
        <v>0</v>
      </c>
      <c r="AD40" s="58" t="str">
        <f>_xlfn.XLOOKUP(VALUE($A40),Invoice!$A:$A,Invoice!M:M,"",0)</f>
        <v/>
      </c>
      <c r="AE40" s="58">
        <f>_xlfn.XLOOKUP(VALUE($A40),Invoice!$A:$A,Invoice!N:N,"",0)</f>
        <v>0</v>
      </c>
      <c r="AF40" s="58">
        <f>_xlfn.XLOOKUP(VALUE($A40),Invoice!$A:$A,Invoice!O:O,"",0)</f>
        <v>0</v>
      </c>
      <c r="AQ40" s="59">
        <f t="shared" si="1"/>
        <v>50</v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5</v>
      </c>
      <c r="AX40" s="43">
        <f t="shared" si="5"/>
        <v>7.5000000000000009</v>
      </c>
      <c r="AY40" s="156">
        <v>1178.8879999999997</v>
      </c>
      <c r="AZ40" s="151">
        <f t="shared" si="6"/>
        <v>58944.399999999987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 t="s">
        <v>121</v>
      </c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tr">
        <f>IF(P41&lt;&gt;"",IFERROR(VLOOKUP(P41,MaterialsTypes!F:G,2,0),IFERROR(VLOOKUP(N41,MaterialsTypes100,2,0),"")),IFERROR(VLOOKUP(N41,MaterialsTypes100,2,0),""))</f>
        <v/>
      </c>
      <c r="R41" s="59" t="str">
        <f>IF(A41&lt;&gt;"",_xlfn.XLOOKUP(A41,'1C'!A:A,'1C'!K:K,_xlfn.XLOOKUP(C41,'1C'!S:S,'1C'!K:K,"",0),0),"")</f>
        <v>Унисекс</v>
      </c>
      <c r="S41" s="58">
        <f>_xlfn.XLOOKUP(VALUE($A41),Invoice!$A:$A,Invoice!B:B,"",0)</f>
        <v>65</v>
      </c>
      <c r="T41" s="58">
        <f>_xlfn.XLOOKUP(VALUE($A41),Invoice!$A:$A,Invoice!C:C,"",0)</f>
        <v>0</v>
      </c>
      <c r="U41" s="58">
        <f>_xlfn.XLOOKUP(VALUE($A41),Invoice!$A:$A,Invoice!D:D,"",0)</f>
        <v>0</v>
      </c>
      <c r="V41" s="58" t="str">
        <f>_xlfn.XLOOKUP(VALUE($A41),Invoice!$A:$A,Invoice!E:E,"",0)</f>
        <v/>
      </c>
      <c r="W41" s="58">
        <f>_xlfn.XLOOKUP(VALUE($A41),Invoice!$A:$A,Invoice!F:F,"",0)</f>
        <v>0</v>
      </c>
      <c r="X41" s="58" t="str">
        <f>_xlfn.XLOOKUP(VALUE($A41),Invoice!$A:$A,Invoice!G:G,"",0)</f>
        <v/>
      </c>
      <c r="Y41" s="58">
        <f>_xlfn.XLOOKUP(VALUE($A41),Invoice!$A:$A,Invoice!H:H,"",0)</f>
        <v>0</v>
      </c>
      <c r="Z41" s="58" t="str">
        <f>_xlfn.XLOOKUP(VALUE($A41),Invoice!$A:$A,Invoice!I:I,"",0)</f>
        <v/>
      </c>
      <c r="AA41" s="58">
        <f>_xlfn.XLOOKUP(VALUE($A41),Invoice!$A:$A,Invoice!J:J,"",0)</f>
        <v>0</v>
      </c>
      <c r="AB41" s="58" t="str">
        <f>_xlfn.XLOOKUP(VALUE($A41),Invoice!$A:$A,Invoice!K:K,"",0)</f>
        <v/>
      </c>
      <c r="AC41" s="58">
        <f>_xlfn.XLOOKUP(VALUE($A41),Invoice!$A:$A,Invoice!L:L,"",0)</f>
        <v>0</v>
      </c>
      <c r="AD41" s="58" t="str">
        <f>_xlfn.XLOOKUP(VALUE($A41),Invoice!$A:$A,Invoice!M:M,"",0)</f>
        <v/>
      </c>
      <c r="AE41" s="58">
        <f>_xlfn.XLOOKUP(VALUE($A41),Invoice!$A:$A,Invoice!N:N,"",0)</f>
        <v>0</v>
      </c>
      <c r="AF41" s="58">
        <f>_xlfn.XLOOKUP(VALUE($A41),Invoice!$A:$A,Invoice!O:O,"",0)</f>
        <v>0</v>
      </c>
      <c r="AQ41" s="59">
        <f t="shared" si="1"/>
        <v>65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6.5</v>
      </c>
      <c r="AX41" s="43">
        <f t="shared" si="5"/>
        <v>9.7500000000000018</v>
      </c>
      <c r="AY41" s="156">
        <v>1178.8879999999997</v>
      </c>
      <c r="AZ41" s="151">
        <f t="shared" si="6"/>
        <v>76627.719999999987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/>
      </c>
      <c r="R42" s="59" t="str">
        <f>IF(A42&lt;&gt;"",_xlfn.XLOOKUP(A42,'1C'!A:A,'1C'!K:K,_xlfn.XLOOKUP(C42,'1C'!S:S,'1C'!K:K,"",0),0),"")</f>
        <v>Унисекс</v>
      </c>
      <c r="S42" s="58">
        <f>_xlfn.XLOOKUP(VALUE($A42),Invoice!$A:$A,Invoice!B:B,"",0)</f>
        <v>20</v>
      </c>
      <c r="T42" s="58">
        <f>_xlfn.XLOOKUP(VALUE($A42),Invoice!$A:$A,Invoice!C:C,"",0)</f>
        <v>0</v>
      </c>
      <c r="U42" s="58">
        <f>_xlfn.XLOOKUP(VALUE($A42),Invoice!$A:$A,Invoice!D:D,"",0)</f>
        <v>0</v>
      </c>
      <c r="V42" s="58" t="str">
        <f>_xlfn.XLOOKUP(VALUE($A42),Invoice!$A:$A,Invoice!E:E,"",0)</f>
        <v/>
      </c>
      <c r="W42" s="58">
        <f>_xlfn.XLOOKUP(VALUE($A42),Invoice!$A:$A,Invoice!F:F,"",0)</f>
        <v>0</v>
      </c>
      <c r="X42" s="58" t="str">
        <f>_xlfn.XLOOKUP(VALUE($A42),Invoice!$A:$A,Invoice!G:G,"",0)</f>
        <v/>
      </c>
      <c r="Y42" s="58">
        <f>_xlfn.XLOOKUP(VALUE($A42),Invoice!$A:$A,Invoice!H:H,"",0)</f>
        <v>0</v>
      </c>
      <c r="Z42" s="58" t="str">
        <f>_xlfn.XLOOKUP(VALUE($A42),Invoice!$A:$A,Invoice!I:I,"",0)</f>
        <v/>
      </c>
      <c r="AA42" s="58">
        <f>_xlfn.XLOOKUP(VALUE($A42),Invoice!$A:$A,Invoice!J:J,"",0)</f>
        <v>0</v>
      </c>
      <c r="AB42" s="58" t="str">
        <f>_xlfn.XLOOKUP(VALUE($A42),Invoice!$A:$A,Invoice!K:K,"",0)</f>
        <v/>
      </c>
      <c r="AC42" s="58">
        <f>_xlfn.XLOOKUP(VALUE($A42),Invoice!$A:$A,Invoice!L:L,"",0)</f>
        <v>0</v>
      </c>
      <c r="AD42" s="58" t="str">
        <f>_xlfn.XLOOKUP(VALUE($A42),Invoice!$A:$A,Invoice!M:M,"",0)</f>
        <v/>
      </c>
      <c r="AE42" s="58">
        <f>_xlfn.XLOOKUP(VALUE($A42),Invoice!$A:$A,Invoice!N:N,"",0)</f>
        <v>0</v>
      </c>
      <c r="AF42" s="58">
        <f>_xlfn.XLOOKUP(VALUE($A42),Invoice!$A:$A,Invoice!O:O,"",0)</f>
        <v>0</v>
      </c>
      <c r="AQ42" s="59">
        <f t="shared" si="1"/>
        <v>20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</v>
      </c>
      <c r="AX42" s="43">
        <f t="shared" si="5"/>
        <v>3.0000000000000004</v>
      </c>
      <c r="AY42" s="156">
        <v>1178.8879999999997</v>
      </c>
      <c r="AZ42" s="151">
        <f t="shared" si="6"/>
        <v>23577.759999999995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/>
      </c>
      <c r="R43" s="59" t="str">
        <f>IF(A43&lt;&gt;"",_xlfn.XLOOKUP(A43,'1C'!A:A,'1C'!K:K,_xlfn.XLOOKUP(C43,'1C'!S:S,'1C'!K:K,"",0),0),"")</f>
        <v>Унисекс</v>
      </c>
      <c r="S43" s="58">
        <f>_xlfn.XLOOKUP(VALUE($A43),Invoice!$A:$A,Invoice!B:B,"",0)</f>
        <v>55</v>
      </c>
      <c r="T43" s="58">
        <f>_xlfn.XLOOKUP(VALUE($A43),Invoice!$A:$A,Invoice!C:C,"",0)</f>
        <v>0</v>
      </c>
      <c r="U43" s="58">
        <f>_xlfn.XLOOKUP(VALUE($A43),Invoice!$A:$A,Invoice!D:D,"",0)</f>
        <v>0</v>
      </c>
      <c r="V43" s="58" t="str">
        <f>_xlfn.XLOOKUP(VALUE($A43),Invoice!$A:$A,Invoice!E:E,"",0)</f>
        <v/>
      </c>
      <c r="W43" s="58">
        <f>_xlfn.XLOOKUP(VALUE($A43),Invoice!$A:$A,Invoice!F:F,"",0)</f>
        <v>0</v>
      </c>
      <c r="X43" s="58" t="str">
        <f>_xlfn.XLOOKUP(VALUE($A43),Invoice!$A:$A,Invoice!G:G,"",0)</f>
        <v/>
      </c>
      <c r="Y43" s="58">
        <f>_xlfn.XLOOKUP(VALUE($A43),Invoice!$A:$A,Invoice!H:H,"",0)</f>
        <v>0</v>
      </c>
      <c r="Z43" s="58" t="str">
        <f>_xlfn.XLOOKUP(VALUE($A43),Invoice!$A:$A,Invoice!I:I,"",0)</f>
        <v/>
      </c>
      <c r="AA43" s="58">
        <f>_xlfn.XLOOKUP(VALUE($A43),Invoice!$A:$A,Invoice!J:J,"",0)</f>
        <v>0</v>
      </c>
      <c r="AB43" s="58" t="str">
        <f>_xlfn.XLOOKUP(VALUE($A43),Invoice!$A:$A,Invoice!K:K,"",0)</f>
        <v/>
      </c>
      <c r="AC43" s="58">
        <f>_xlfn.XLOOKUP(VALUE($A43),Invoice!$A:$A,Invoice!L:L,"",0)</f>
        <v>0</v>
      </c>
      <c r="AD43" s="58" t="str">
        <f>_xlfn.XLOOKUP(VALUE($A43),Invoice!$A:$A,Invoice!M:M,"",0)</f>
        <v/>
      </c>
      <c r="AE43" s="58">
        <f>_xlfn.XLOOKUP(VALUE($A43),Invoice!$A:$A,Invoice!N:N,"",0)</f>
        <v>0</v>
      </c>
      <c r="AF43" s="58">
        <f>_xlfn.XLOOKUP(VALUE($A43),Invoice!$A:$A,Invoice!O:O,"",0)</f>
        <v>0</v>
      </c>
      <c r="AQ43" s="59">
        <f t="shared" si="1"/>
        <v>55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5.5</v>
      </c>
      <c r="AX43" s="43">
        <f t="shared" si="5"/>
        <v>8.2500000000000018</v>
      </c>
      <c r="AY43" s="156">
        <v>1178.8879999999997</v>
      </c>
      <c r="AZ43" s="151">
        <f t="shared" si="6"/>
        <v>64838.839999999982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6049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6044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>
        <f>_xlfn.XLOOKUP(VALUE($A44),Invoice!$A:$A,Invoice!B:B,"",0)</f>
        <v>90</v>
      </c>
      <c r="T44" s="58">
        <f>_xlfn.XLOOKUP(VALUE($A44),Invoice!$A:$A,Invoice!C:C,"",0)</f>
        <v>0</v>
      </c>
      <c r="U44" s="58">
        <f>_xlfn.XLOOKUP(VALUE($A44),Invoice!$A:$A,Invoice!D:D,"",0)</f>
        <v>0</v>
      </c>
      <c r="V44" s="58" t="str">
        <f>_xlfn.XLOOKUP(VALUE($A44),Invoice!$A:$A,Invoice!E:E,"",0)</f>
        <v/>
      </c>
      <c r="W44" s="58">
        <f>_xlfn.XLOOKUP(VALUE($A44),Invoice!$A:$A,Invoice!F:F,"",0)</f>
        <v>0</v>
      </c>
      <c r="X44" s="58" t="str">
        <f>_xlfn.XLOOKUP(VALUE($A44),Invoice!$A:$A,Invoice!G:G,"",0)</f>
        <v/>
      </c>
      <c r="Y44" s="58">
        <f>_xlfn.XLOOKUP(VALUE($A44),Invoice!$A:$A,Invoice!H:H,"",0)</f>
        <v>0</v>
      </c>
      <c r="Z44" s="58" t="str">
        <f>_xlfn.XLOOKUP(VALUE($A44),Invoice!$A:$A,Invoice!I:I,"",0)</f>
        <v/>
      </c>
      <c r="AA44" s="58">
        <f>_xlfn.XLOOKUP(VALUE($A44),Invoice!$A:$A,Invoice!J:J,"",0)</f>
        <v>0</v>
      </c>
      <c r="AB44" s="58" t="str">
        <f>_xlfn.XLOOKUP(VALUE($A44),Invoice!$A:$A,Invoice!K:K,"",0)</f>
        <v/>
      </c>
      <c r="AC44" s="58">
        <f>_xlfn.XLOOKUP(VALUE($A44),Invoice!$A:$A,Invoice!L:L,"",0)</f>
        <v>0</v>
      </c>
      <c r="AD44" s="58" t="str">
        <f>_xlfn.XLOOKUP(VALUE($A44),Invoice!$A:$A,Invoice!M:M,"",0)</f>
        <v/>
      </c>
      <c r="AE44" s="58">
        <f>_xlfn.XLOOKUP(VALUE($A44),Invoice!$A:$A,Invoice!N:N,"",0)</f>
        <v>0</v>
      </c>
      <c r="AF44" s="58">
        <f>_xlfn.XLOOKUP(VALUE($A44),Invoice!$A:$A,Invoice!O:O,"",0)</f>
        <v>0</v>
      </c>
      <c r="AQ44" s="59">
        <f t="shared" si="1"/>
        <v>90</v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9</v>
      </c>
      <c r="AX44" s="43">
        <f t="shared" si="5"/>
        <v>13.500000000000002</v>
      </c>
      <c r="AY44" s="156">
        <v>1178.8879999999997</v>
      </c>
      <c r="AZ44" s="151">
        <f t="shared" si="6"/>
        <v>106099.91999999997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/>
      </c>
      <c r="R45" s="59" t="str">
        <f>IF(A45&lt;&gt;"",_xlfn.XLOOKUP(A45,'1C'!A:A,'1C'!K:K,_xlfn.XLOOKUP(C45,'1C'!S:S,'1C'!K:K,"",0),0),"")</f>
        <v>Унисекс</v>
      </c>
      <c r="S45" s="58">
        <f>_xlfn.XLOOKUP(VALUE($A45),Invoice!$A:$A,Invoice!B:B,"",0)</f>
        <v>130</v>
      </c>
      <c r="T45" s="58">
        <f>_xlfn.XLOOKUP(VALUE($A45),Invoice!$A:$A,Invoice!C:C,"",0)</f>
        <v>0</v>
      </c>
      <c r="U45" s="58">
        <f>_xlfn.XLOOKUP(VALUE($A45),Invoice!$A:$A,Invoice!D:D,"",0)</f>
        <v>0</v>
      </c>
      <c r="V45" s="58" t="str">
        <f>_xlfn.XLOOKUP(VALUE($A45),Invoice!$A:$A,Invoice!E:E,"",0)</f>
        <v/>
      </c>
      <c r="W45" s="58">
        <f>_xlfn.XLOOKUP(VALUE($A45),Invoice!$A:$A,Invoice!F:F,"",0)</f>
        <v>0</v>
      </c>
      <c r="X45" s="58" t="str">
        <f>_xlfn.XLOOKUP(VALUE($A45),Invoice!$A:$A,Invoice!G:G,"",0)</f>
        <v/>
      </c>
      <c r="Y45" s="58">
        <f>_xlfn.XLOOKUP(VALUE($A45),Invoice!$A:$A,Invoice!H:H,"",0)</f>
        <v>0</v>
      </c>
      <c r="Z45" s="58" t="str">
        <f>_xlfn.XLOOKUP(VALUE($A45),Invoice!$A:$A,Invoice!I:I,"",0)</f>
        <v/>
      </c>
      <c r="AA45" s="58">
        <f>_xlfn.XLOOKUP(VALUE($A45),Invoice!$A:$A,Invoice!J:J,"",0)</f>
        <v>0</v>
      </c>
      <c r="AB45" s="58" t="str">
        <f>_xlfn.XLOOKUP(VALUE($A45),Invoice!$A:$A,Invoice!K:K,"",0)</f>
        <v/>
      </c>
      <c r="AC45" s="58">
        <f>_xlfn.XLOOKUP(VALUE($A45),Invoice!$A:$A,Invoice!L:L,"",0)</f>
        <v>0</v>
      </c>
      <c r="AD45" s="58" t="str">
        <f>_xlfn.XLOOKUP(VALUE($A45),Invoice!$A:$A,Invoice!M:M,"",0)</f>
        <v/>
      </c>
      <c r="AE45" s="58">
        <f>_xlfn.XLOOKUP(VALUE($A45),Invoice!$A:$A,Invoice!N:N,"",0)</f>
        <v>0</v>
      </c>
      <c r="AF45" s="58">
        <f>_xlfn.XLOOKUP(VALUE($A45),Invoice!$A:$A,Invoice!O:O,"",0)</f>
        <v>0</v>
      </c>
      <c r="AQ45" s="59">
        <f t="shared" si="1"/>
        <v>130</v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13</v>
      </c>
      <c r="AX45" s="43">
        <f t="shared" si="5"/>
        <v>19.500000000000004</v>
      </c>
      <c r="AY45" s="156">
        <v>1178.8879999999997</v>
      </c>
      <c r="AZ45" s="151">
        <f t="shared" si="6"/>
        <v>153255.43999999997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02-670-new</v>
      </c>
      <c r="C46" s="44">
        <v>7751189</v>
      </c>
      <c r="D46" s="44" t="s">
        <v>6050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6044</v>
      </c>
      <c r="J46" s="43" t="str">
        <f>'1C'!$AF$1</f>
        <v>STETSON</v>
      </c>
      <c r="K46" s="104">
        <v>89</v>
      </c>
      <c r="L46" s="63" t="s">
        <v>6054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 t="str">
        <f>_xlfn.XLOOKUP(VALUE($A46),Invoice!$A:$A,Invoice!B:B,"",0)</f>
        <v/>
      </c>
      <c r="T46" s="58" t="str">
        <f>_xlfn.XLOOKUP(VALUE($A46),Invoice!$A:$A,Invoice!C:C,"",0)</f>
        <v/>
      </c>
      <c r="U46" s="58" t="str">
        <f>_xlfn.XLOOKUP(VALUE($A46),Invoice!$A:$A,Invoice!D:D,"",0)</f>
        <v/>
      </c>
      <c r="V46" s="58" t="str">
        <f>_xlfn.XLOOKUP(VALUE($A46),Invoice!$A:$A,Invoice!E:E,"",0)</f>
        <v/>
      </c>
      <c r="W46" s="58" t="str">
        <f>_xlfn.XLOOKUP(VALUE($A46),Invoice!$A:$A,Invoice!F:F,"",0)</f>
        <v/>
      </c>
      <c r="X46" s="58" t="str">
        <f>_xlfn.XLOOKUP(VALUE($A46),Invoice!$A:$A,Invoice!G:G,"",0)</f>
        <v/>
      </c>
      <c r="Y46" s="58" t="str">
        <f>_xlfn.XLOOKUP(VALUE($A46),Invoice!$A:$A,Invoice!H:H,"",0)</f>
        <v/>
      </c>
      <c r="Z46" s="58" t="str">
        <f>_xlfn.XLOOKUP(VALUE($A46),Invoice!$A:$A,Invoice!I:I,"",0)</f>
        <v/>
      </c>
      <c r="AA46" s="58" t="str">
        <f>_xlfn.XLOOKUP(VALUE($A46),Invoice!$A:$A,Invoice!J:J,"",0)</f>
        <v/>
      </c>
      <c r="AB46" s="58" t="str">
        <f>_xlfn.XLOOKUP(VALUE($A46),Invoice!$A:$A,Invoice!K:K,"",0)</f>
        <v/>
      </c>
      <c r="AC46" s="58" t="str">
        <f>_xlfn.XLOOKUP(VALUE($A46),Invoice!$A:$A,Invoice!L:L,"",0)</f>
        <v/>
      </c>
      <c r="AD46" s="58" t="str">
        <f>_xlfn.XLOOKUP(VALUE($A46),Invoice!$A:$A,Invoice!M:M,"",0)</f>
        <v/>
      </c>
      <c r="AE46" s="58" t="str">
        <f>_xlfn.XLOOKUP(VALUE($A46),Invoice!$A:$A,Invoice!N:N,"",0)</f>
        <v/>
      </c>
      <c r="AF46" s="58" t="str">
        <f>_xlfn.XLOOKUP(VALUE($A46),Invoice!$A:$A,Invoice!O:O,"",0)</f>
        <v/>
      </c>
      <c r="AQ46" s="59" t="str">
        <f t="shared" si="1"/>
        <v/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Y46" s="156">
        <v>1178.8879999999997</v>
      </c>
      <c r="AZ46" s="151" t="str">
        <f t="shared" si="6"/>
        <v>Требуются кол-во и цена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6051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6044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 t="str">
        <f>_xlfn.XLOOKUP(VALUE($A47),Invoice!$A:$A,Invoice!B:B,"",0)</f>
        <v/>
      </c>
      <c r="T47" s="58" t="str">
        <f>_xlfn.XLOOKUP(VALUE($A47),Invoice!$A:$A,Invoice!C:C,"",0)</f>
        <v/>
      </c>
      <c r="U47" s="58" t="str">
        <f>_xlfn.XLOOKUP(VALUE($A47),Invoice!$A:$A,Invoice!D:D,"",0)</f>
        <v/>
      </c>
      <c r="V47" s="58" t="str">
        <f>_xlfn.XLOOKUP(VALUE($A47),Invoice!$A:$A,Invoice!E:E,"",0)</f>
        <v/>
      </c>
      <c r="W47" s="58" t="str">
        <f>_xlfn.XLOOKUP(VALUE($A47),Invoice!$A:$A,Invoice!F:F,"",0)</f>
        <v/>
      </c>
      <c r="X47" s="58" t="str">
        <f>_xlfn.XLOOKUP(VALUE($A47),Invoice!$A:$A,Invoice!G:G,"",0)</f>
        <v/>
      </c>
      <c r="Y47" s="58" t="str">
        <f>_xlfn.XLOOKUP(VALUE($A47),Invoice!$A:$A,Invoice!H:H,"",0)</f>
        <v/>
      </c>
      <c r="Z47" s="58" t="str">
        <f>_xlfn.XLOOKUP(VALUE($A47),Invoice!$A:$A,Invoice!I:I,"",0)</f>
        <v/>
      </c>
      <c r="AA47" s="58" t="str">
        <f>_xlfn.XLOOKUP(VALUE($A47),Invoice!$A:$A,Invoice!J:J,"",0)</f>
        <v/>
      </c>
      <c r="AB47" s="58" t="str">
        <f>_xlfn.XLOOKUP(VALUE($A47),Invoice!$A:$A,Invoice!K:K,"",0)</f>
        <v/>
      </c>
      <c r="AC47" s="58" t="str">
        <f>_xlfn.XLOOKUP(VALUE($A47),Invoice!$A:$A,Invoice!L:L,"",0)</f>
        <v/>
      </c>
      <c r="AD47" s="58" t="str">
        <f>_xlfn.XLOOKUP(VALUE($A47),Invoice!$A:$A,Invoice!M:M,"",0)</f>
        <v/>
      </c>
      <c r="AE47" s="58" t="str">
        <f>_xlfn.XLOOKUP(VALUE($A47),Invoice!$A:$A,Invoice!N:N,"",0)</f>
        <v/>
      </c>
      <c r="AF47" s="58" t="str">
        <f>_xlfn.XLOOKUP(VALUE($A47),Invoice!$A:$A,Invoice!O:O,"",0)</f>
        <v/>
      </c>
      <c r="AQ47" s="59" t="str">
        <f t="shared" si="1"/>
        <v/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 t="str">
        <f t="shared" si="4"/>
        <v>Требуются кол-во и нетто</v>
      </c>
      <c r="AX47" s="43" t="str">
        <f t="shared" si="5"/>
        <v>Требуются кол-во и брутто</v>
      </c>
      <c r="AY47" s="156">
        <v>1178.8879999999997</v>
      </c>
      <c r="AZ47" s="151" t="str">
        <f t="shared" si="6"/>
        <v>Требуются кол-во и цена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02-672-new</v>
      </c>
      <c r="C48" s="44">
        <v>7751194</v>
      </c>
      <c r="D48" s="44" t="s">
        <v>6052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6044</v>
      </c>
      <c r="J48" s="43" t="str">
        <f>'1C'!$AF$1</f>
        <v>STETSON</v>
      </c>
      <c r="K48" s="104">
        <v>5</v>
      </c>
      <c r="L48" s="63" t="s">
        <v>6055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 t="str">
        <f>_xlfn.XLOOKUP(VALUE($A48),Invoice!$A:$A,Invoice!B:B,"",0)</f>
        <v/>
      </c>
      <c r="T48" s="58" t="str">
        <f>_xlfn.XLOOKUP(VALUE($A48),Invoice!$A:$A,Invoice!C:C,"",0)</f>
        <v/>
      </c>
      <c r="U48" s="58" t="str">
        <f>_xlfn.XLOOKUP(VALUE($A48),Invoice!$A:$A,Invoice!D:D,"",0)</f>
        <v/>
      </c>
      <c r="V48" s="58" t="str">
        <f>_xlfn.XLOOKUP(VALUE($A48),Invoice!$A:$A,Invoice!E:E,"",0)</f>
        <v/>
      </c>
      <c r="W48" s="58" t="str">
        <f>_xlfn.XLOOKUP(VALUE($A48),Invoice!$A:$A,Invoice!F:F,"",0)</f>
        <v/>
      </c>
      <c r="X48" s="58" t="str">
        <f>_xlfn.XLOOKUP(VALUE($A48),Invoice!$A:$A,Invoice!G:G,"",0)</f>
        <v/>
      </c>
      <c r="Y48" s="58" t="str">
        <f>_xlfn.XLOOKUP(VALUE($A48),Invoice!$A:$A,Invoice!H:H,"",0)</f>
        <v/>
      </c>
      <c r="Z48" s="58" t="str">
        <f>_xlfn.XLOOKUP(VALUE($A48),Invoice!$A:$A,Invoice!I:I,"",0)</f>
        <v/>
      </c>
      <c r="AA48" s="58" t="str">
        <f>_xlfn.XLOOKUP(VALUE($A48),Invoice!$A:$A,Invoice!J:J,"",0)</f>
        <v/>
      </c>
      <c r="AB48" s="58" t="str">
        <f>_xlfn.XLOOKUP(VALUE($A48),Invoice!$A:$A,Invoice!K:K,"",0)</f>
        <v/>
      </c>
      <c r="AC48" s="58" t="str">
        <f>_xlfn.XLOOKUP(VALUE($A48),Invoice!$A:$A,Invoice!L:L,"",0)</f>
        <v/>
      </c>
      <c r="AD48" s="58" t="str">
        <f>_xlfn.XLOOKUP(VALUE($A48),Invoice!$A:$A,Invoice!M:M,"",0)</f>
        <v/>
      </c>
      <c r="AE48" s="58" t="str">
        <f>_xlfn.XLOOKUP(VALUE($A48),Invoice!$A:$A,Invoice!N:N,"",0)</f>
        <v/>
      </c>
      <c r="AF48" s="58" t="str">
        <f>_xlfn.XLOOKUP(VALUE($A48),Invoice!$A:$A,Invoice!O:O,"",0)</f>
        <v/>
      </c>
      <c r="AQ48" s="59" t="str">
        <f t="shared" si="1"/>
        <v/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 t="str">
        <f t="shared" si="4"/>
        <v>Требуются кол-во и нетто</v>
      </c>
      <c r="AX48" s="43" t="str">
        <f t="shared" si="5"/>
        <v>Требуются кол-во и брутто</v>
      </c>
      <c r="AY48" s="156">
        <v>1178.8879999999997</v>
      </c>
      <c r="AZ48" s="151" t="str">
        <f t="shared" si="6"/>
        <v>Требуются кол-во и цена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6053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6044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 t="str">
        <f>_xlfn.XLOOKUP(VALUE($A49),Invoice!$A:$A,Invoice!B:B,"",0)</f>
        <v/>
      </c>
      <c r="T49" s="58" t="str">
        <f>_xlfn.XLOOKUP(VALUE($A49),Invoice!$A:$A,Invoice!C:C,"",0)</f>
        <v/>
      </c>
      <c r="U49" s="58" t="str">
        <f>_xlfn.XLOOKUP(VALUE($A49),Invoice!$A:$A,Invoice!D:D,"",0)</f>
        <v/>
      </c>
      <c r="V49" s="58" t="str">
        <f>_xlfn.XLOOKUP(VALUE($A49),Invoice!$A:$A,Invoice!E:E,"",0)</f>
        <v/>
      </c>
      <c r="W49" s="58" t="str">
        <f>_xlfn.XLOOKUP(VALUE($A49),Invoice!$A:$A,Invoice!F:F,"",0)</f>
        <v/>
      </c>
      <c r="X49" s="58" t="str">
        <f>_xlfn.XLOOKUP(VALUE($A49),Invoice!$A:$A,Invoice!G:G,"",0)</f>
        <v/>
      </c>
      <c r="Y49" s="58" t="str">
        <f>_xlfn.XLOOKUP(VALUE($A49),Invoice!$A:$A,Invoice!H:H,"",0)</f>
        <v/>
      </c>
      <c r="Z49" s="58" t="str">
        <f>_xlfn.XLOOKUP(VALUE($A49),Invoice!$A:$A,Invoice!I:I,"",0)</f>
        <v/>
      </c>
      <c r="AA49" s="58" t="str">
        <f>_xlfn.XLOOKUP(VALUE($A49),Invoice!$A:$A,Invoice!J:J,"",0)</f>
        <v/>
      </c>
      <c r="AB49" s="58" t="str">
        <f>_xlfn.XLOOKUP(VALUE($A49),Invoice!$A:$A,Invoice!K:K,"",0)</f>
        <v/>
      </c>
      <c r="AC49" s="58" t="str">
        <f>_xlfn.XLOOKUP(VALUE($A49),Invoice!$A:$A,Invoice!L:L,"",0)</f>
        <v/>
      </c>
      <c r="AD49" s="58" t="str">
        <f>_xlfn.XLOOKUP(VALUE($A49),Invoice!$A:$A,Invoice!M:M,"",0)</f>
        <v/>
      </c>
      <c r="AE49" s="58" t="str">
        <f>_xlfn.XLOOKUP(VALUE($A49),Invoice!$A:$A,Invoice!N:N,"",0)</f>
        <v/>
      </c>
      <c r="AF49" s="58" t="str">
        <f>_xlfn.XLOOKUP(VALUE($A49),Invoice!$A:$A,Invoice!O:O,"",0)</f>
        <v/>
      </c>
      <c r="AQ49" s="59" t="str">
        <f t="shared" si="1"/>
        <v/>
      </c>
      <c r="AR49" s="66" t="e">
        <f>VLOOKUP(VALUE(A49),#REF!,2,0)</f>
        <v>#REF!</v>
      </c>
      <c r="AS49" s="56" t="e">
        <f ca="1">IF(BA49&gt;0,_xlfn.XLOOKUP(A49,'1C'!$A:$A,'1C'!P:P,"",0,),IF(AR49&lt;&gt;"",VLOOKUP(AR49,INDIRECT(SUBSTITUTE($J49," ","")&amp;"Manufactures"),3,0),"Требуется код страны"))</f>
        <v>#REF!</v>
      </c>
      <c r="AT49" s="56" t="e">
        <f ca="1">IF(BA49&gt;0,_xlfn.XLOOKUP(A49,'1C'!$A:$A,'1C'!O:O,"",0),IF(AR49&lt;&gt;"",VLOOKUP(AR49,INDIRECT(SUBSTITUTE($J49," ","")&amp;"Manufactures"),2,0),"Требуется код страны"))</f>
        <v>#REF!</v>
      </c>
      <c r="AU49" s="76">
        <f t="shared" si="2"/>
        <v>0.1</v>
      </c>
      <c r="AV49" s="43">
        <f t="shared" si="3"/>
        <v>0.15000000000000002</v>
      </c>
      <c r="AW49" s="43" t="str">
        <f t="shared" si="4"/>
        <v>Требуются кол-во и нетто</v>
      </c>
      <c r="AX49" s="43" t="str">
        <f t="shared" si="5"/>
        <v>Требуются кол-во и брутто</v>
      </c>
      <c r="AY49" s="156">
        <v>1178.8879999999997</v>
      </c>
      <c r="AZ49" s="151" t="str">
        <f t="shared" si="6"/>
        <v>Требуются кол-во и цена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6065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>
        <f>_xlfn.XLOOKUP(VALUE($A50),Invoice!$A:$A,Invoice!B:B,"",0)</f>
        <v>25</v>
      </c>
      <c r="T50" s="58">
        <f>_xlfn.XLOOKUP(VALUE($A50),Invoice!$A:$A,Invoice!C:C,"",0)</f>
        <v>0</v>
      </c>
      <c r="U50" s="58">
        <f>_xlfn.XLOOKUP(VALUE($A50),Invoice!$A:$A,Invoice!D:D,"",0)</f>
        <v>0</v>
      </c>
      <c r="V50" s="58" t="str">
        <f>_xlfn.XLOOKUP(VALUE($A50),Invoice!$A:$A,Invoice!E:E,"",0)</f>
        <v/>
      </c>
      <c r="W50" s="58">
        <f>_xlfn.XLOOKUP(VALUE($A50),Invoice!$A:$A,Invoice!F:F,"",0)</f>
        <v>0</v>
      </c>
      <c r="X50" s="58" t="str">
        <f>_xlfn.XLOOKUP(VALUE($A50),Invoice!$A:$A,Invoice!G:G,"",0)</f>
        <v/>
      </c>
      <c r="Y50" s="58">
        <f>_xlfn.XLOOKUP(VALUE($A50),Invoice!$A:$A,Invoice!H:H,"",0)</f>
        <v>0</v>
      </c>
      <c r="Z50" s="58" t="str">
        <f>_xlfn.XLOOKUP(VALUE($A50),Invoice!$A:$A,Invoice!I:I,"",0)</f>
        <v/>
      </c>
      <c r="AA50" s="58">
        <f>_xlfn.XLOOKUP(VALUE($A50),Invoice!$A:$A,Invoice!J:J,"",0)</f>
        <v>0</v>
      </c>
      <c r="AB50" s="58" t="str">
        <f>_xlfn.XLOOKUP(VALUE($A50),Invoice!$A:$A,Invoice!K:K,"",0)</f>
        <v/>
      </c>
      <c r="AC50" s="58">
        <f>_xlfn.XLOOKUP(VALUE($A50),Invoice!$A:$A,Invoice!L:L,"",0)</f>
        <v>0</v>
      </c>
      <c r="AD50" s="58" t="str">
        <f>_xlfn.XLOOKUP(VALUE($A50),Invoice!$A:$A,Invoice!M:M,"",0)</f>
        <v/>
      </c>
      <c r="AE50" s="58">
        <f>_xlfn.XLOOKUP(VALUE($A50),Invoice!$A:$A,Invoice!N:N,"",0)</f>
        <v>0</v>
      </c>
      <c r="AF50" s="58">
        <f>_xlfn.XLOOKUP(VALUE($A50),Invoice!$A:$A,Invoice!O:O,"",0)</f>
        <v>0</v>
      </c>
      <c r="AQ50" s="59">
        <f t="shared" si="1"/>
        <v>25</v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2.5</v>
      </c>
      <c r="AX50" s="43">
        <f t="shared" si="5"/>
        <v>3.7500000000000004</v>
      </c>
      <c r="AY50" s="156">
        <v>1178.8879999999997</v>
      </c>
      <c r="AZ50" s="151">
        <f t="shared" si="6"/>
        <v>29472.199999999993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tr">
        <f>IF(P51&lt;&gt;"",IFERROR(VLOOKUP(P51,MaterialsTypes!F:G,2,0),IFERROR(VLOOKUP(N51,MaterialsTypes100,2,0),"")),IFERROR(VLOOKUP(N51,MaterialsTypes100,2,0),""))</f>
        <v/>
      </c>
      <c r="R51" s="59" t="str">
        <f>IF(A51&lt;&gt;"",_xlfn.XLOOKUP(A51,'1C'!A:A,'1C'!K:K,_xlfn.XLOOKUP(C51,'1C'!S:S,'1C'!K:K,"",0),0),"")</f>
        <v>Унисекс</v>
      </c>
      <c r="S51" s="58" t="str">
        <f>_xlfn.XLOOKUP(VALUE($A51),Invoice!$A:$A,Invoice!B:B,"",0)</f>
        <v/>
      </c>
      <c r="T51" s="58" t="str">
        <f>_xlfn.XLOOKUP(VALUE($A51),Invoice!$A:$A,Invoice!C:C,"",0)</f>
        <v/>
      </c>
      <c r="U51" s="58" t="str">
        <f>_xlfn.XLOOKUP(VALUE($A51),Invoice!$A:$A,Invoice!D:D,"",0)</f>
        <v/>
      </c>
      <c r="V51" s="58" t="str">
        <f>_xlfn.XLOOKUP(VALUE($A51),Invoice!$A:$A,Invoice!E:E,"",0)</f>
        <v/>
      </c>
      <c r="W51" s="58" t="str">
        <f>_xlfn.XLOOKUP(VALUE($A51),Invoice!$A:$A,Invoice!F:F,"",0)</f>
        <v/>
      </c>
      <c r="X51" s="58" t="str">
        <f>_xlfn.XLOOKUP(VALUE($A51),Invoice!$A:$A,Invoice!G:G,"",0)</f>
        <v/>
      </c>
      <c r="Y51" s="58" t="str">
        <f>_xlfn.XLOOKUP(VALUE($A51),Invoice!$A:$A,Invoice!H:H,"",0)</f>
        <v/>
      </c>
      <c r="Z51" s="58" t="str">
        <f>_xlfn.XLOOKUP(VALUE($A51),Invoice!$A:$A,Invoice!I:I,"",0)</f>
        <v/>
      </c>
      <c r="AA51" s="58" t="str">
        <f>_xlfn.XLOOKUP(VALUE($A51),Invoice!$A:$A,Invoice!J:J,"",0)</f>
        <v/>
      </c>
      <c r="AB51" s="58" t="str">
        <f>_xlfn.XLOOKUP(VALUE($A51),Invoice!$A:$A,Invoice!K:K,"",0)</f>
        <v/>
      </c>
      <c r="AC51" s="58" t="str">
        <f>_xlfn.XLOOKUP(VALUE($A51),Invoice!$A:$A,Invoice!L:L,"",0)</f>
        <v/>
      </c>
      <c r="AD51" s="58" t="str">
        <f>_xlfn.XLOOKUP(VALUE($A51),Invoice!$A:$A,Invoice!M:M,"",0)</f>
        <v/>
      </c>
      <c r="AE51" s="58" t="str">
        <f>_xlfn.XLOOKUP(VALUE($A51),Invoice!$A:$A,Invoice!N:N,"",0)</f>
        <v/>
      </c>
      <c r="AF51" s="58" t="str">
        <f>_xlfn.XLOOKUP(VALUE($A51),Invoice!$A:$A,Invoice!O:O,"",0)</f>
        <v/>
      </c>
      <c r="AQ51" s="59" t="str">
        <f t="shared" si="1"/>
        <v/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 t="str">
        <f t="shared" si="4"/>
        <v>Требуются кол-во и нетто</v>
      </c>
      <c r="AX51" s="43" t="str">
        <f t="shared" si="5"/>
        <v>Требуются кол-во и брутто</v>
      </c>
      <c r="AY51" s="156">
        <v>1178.8879999999997</v>
      </c>
      <c r="AZ51" s="151" t="str">
        <f t="shared" si="6"/>
        <v>Требуются кол-во и цена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tr">
        <f>IF(P52&lt;&gt;"",IFERROR(VLOOKUP(P52,MaterialsTypes!F:G,2,0),IFERROR(VLOOKUP(N52,MaterialsTypes100,2,0),"")),IFERROR(VLOOKUP(N52,MaterialsTypes100,2,0),""))</f>
        <v/>
      </c>
      <c r="R52" s="59" t="str">
        <f>IF(A52&lt;&gt;"",_xlfn.XLOOKUP(A52,'1C'!A:A,'1C'!K:K,_xlfn.XLOOKUP(C52,'1C'!S:S,'1C'!K:K,"",0),0),"")</f>
        <v>Унисекс</v>
      </c>
      <c r="S52" s="58" t="str">
        <f>_xlfn.XLOOKUP(VALUE($A52),Invoice!$A:$A,Invoice!B:B,"",0)</f>
        <v/>
      </c>
      <c r="T52" s="58" t="str">
        <f>_xlfn.XLOOKUP(VALUE($A52),Invoice!$A:$A,Invoice!C:C,"",0)</f>
        <v/>
      </c>
      <c r="U52" s="58" t="str">
        <f>_xlfn.XLOOKUP(VALUE($A52),Invoice!$A:$A,Invoice!D:D,"",0)</f>
        <v/>
      </c>
      <c r="V52" s="58" t="str">
        <f>_xlfn.XLOOKUP(VALUE($A52),Invoice!$A:$A,Invoice!E:E,"",0)</f>
        <v/>
      </c>
      <c r="W52" s="58" t="str">
        <f>_xlfn.XLOOKUP(VALUE($A52),Invoice!$A:$A,Invoice!F:F,"",0)</f>
        <v/>
      </c>
      <c r="X52" s="58" t="str">
        <f>_xlfn.XLOOKUP(VALUE($A52),Invoice!$A:$A,Invoice!G:G,"",0)</f>
        <v/>
      </c>
      <c r="Y52" s="58" t="str">
        <f>_xlfn.XLOOKUP(VALUE($A52),Invoice!$A:$A,Invoice!H:H,"",0)</f>
        <v/>
      </c>
      <c r="Z52" s="58" t="str">
        <f>_xlfn.XLOOKUP(VALUE($A52),Invoice!$A:$A,Invoice!I:I,"",0)</f>
        <v/>
      </c>
      <c r="AA52" s="58" t="str">
        <f>_xlfn.XLOOKUP(VALUE($A52),Invoice!$A:$A,Invoice!J:J,"",0)</f>
        <v/>
      </c>
      <c r="AB52" s="58" t="str">
        <f>_xlfn.XLOOKUP(VALUE($A52),Invoice!$A:$A,Invoice!K:K,"",0)</f>
        <v/>
      </c>
      <c r="AC52" s="58" t="str">
        <f>_xlfn.XLOOKUP(VALUE($A52),Invoice!$A:$A,Invoice!L:L,"",0)</f>
        <v/>
      </c>
      <c r="AD52" s="58" t="str">
        <f>_xlfn.XLOOKUP(VALUE($A52),Invoice!$A:$A,Invoice!M:M,"",0)</f>
        <v/>
      </c>
      <c r="AE52" s="58" t="str">
        <f>_xlfn.XLOOKUP(VALUE($A52),Invoice!$A:$A,Invoice!N:N,"",0)</f>
        <v/>
      </c>
      <c r="AF52" s="58" t="str">
        <f>_xlfn.XLOOKUP(VALUE($A52),Invoice!$A:$A,Invoice!O:O,"",0)</f>
        <v/>
      </c>
      <c r="AQ52" s="59" t="str">
        <f t="shared" si="1"/>
        <v/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 t="str">
        <f t="shared" si="4"/>
        <v>Требуются кол-во и нетто</v>
      </c>
      <c r="AX52" s="43" t="str">
        <f t="shared" si="5"/>
        <v>Требуются кол-во и брутто</v>
      </c>
      <c r="AY52" s="156">
        <v>1178.8879999999997</v>
      </c>
      <c r="AZ52" s="151" t="str">
        <f t="shared" si="6"/>
        <v>Требуются кол-во и цена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tr">
        <f>IF(P53&lt;&gt;"",IFERROR(VLOOKUP(P53,MaterialsTypes!F:G,2,0),IFERROR(VLOOKUP(N53,MaterialsTypes100,2,0),"")),IFERROR(VLOOKUP(N53,MaterialsTypes100,2,0),""))</f>
        <v/>
      </c>
      <c r="R53" s="59" t="str">
        <f>IF(A53&lt;&gt;"",_xlfn.XLOOKUP(A53,'1C'!A:A,'1C'!K:K,_xlfn.XLOOKUP(C53,'1C'!S:S,'1C'!K:K,"",0),0),"")</f>
        <v>Унисекс</v>
      </c>
      <c r="S53" s="58" t="str">
        <f>_xlfn.XLOOKUP(VALUE($A53),Invoice!$A:$A,Invoice!B:B,"",0)</f>
        <v/>
      </c>
      <c r="T53" s="58" t="str">
        <f>_xlfn.XLOOKUP(VALUE($A53),Invoice!$A:$A,Invoice!C:C,"",0)</f>
        <v/>
      </c>
      <c r="U53" s="58" t="str">
        <f>_xlfn.XLOOKUP(VALUE($A53),Invoice!$A:$A,Invoice!D:D,"",0)</f>
        <v/>
      </c>
      <c r="V53" s="58" t="str">
        <f>_xlfn.XLOOKUP(VALUE($A53),Invoice!$A:$A,Invoice!E:E,"",0)</f>
        <v/>
      </c>
      <c r="W53" s="58" t="str">
        <f>_xlfn.XLOOKUP(VALUE($A53),Invoice!$A:$A,Invoice!F:F,"",0)</f>
        <v/>
      </c>
      <c r="X53" s="58" t="str">
        <f>_xlfn.XLOOKUP(VALUE($A53),Invoice!$A:$A,Invoice!G:G,"",0)</f>
        <v/>
      </c>
      <c r="Y53" s="58" t="str">
        <f>_xlfn.XLOOKUP(VALUE($A53),Invoice!$A:$A,Invoice!H:H,"",0)</f>
        <v/>
      </c>
      <c r="Z53" s="58" t="str">
        <f>_xlfn.XLOOKUP(VALUE($A53),Invoice!$A:$A,Invoice!I:I,"",0)</f>
        <v/>
      </c>
      <c r="AA53" s="58" t="str">
        <f>_xlfn.XLOOKUP(VALUE($A53),Invoice!$A:$A,Invoice!J:J,"",0)</f>
        <v/>
      </c>
      <c r="AB53" s="58" t="str">
        <f>_xlfn.XLOOKUP(VALUE($A53),Invoice!$A:$A,Invoice!K:K,"",0)</f>
        <v/>
      </c>
      <c r="AC53" s="58" t="str">
        <f>_xlfn.XLOOKUP(VALUE($A53),Invoice!$A:$A,Invoice!L:L,"",0)</f>
        <v/>
      </c>
      <c r="AD53" s="58" t="str">
        <f>_xlfn.XLOOKUP(VALUE($A53),Invoice!$A:$A,Invoice!M:M,"",0)</f>
        <v/>
      </c>
      <c r="AE53" s="58" t="str">
        <f>_xlfn.XLOOKUP(VALUE($A53),Invoice!$A:$A,Invoice!N:N,"",0)</f>
        <v/>
      </c>
      <c r="AF53" s="58" t="str">
        <f>_xlfn.XLOOKUP(VALUE($A53),Invoice!$A:$A,Invoice!O:O,"",0)</f>
        <v/>
      </c>
      <c r="AQ53" s="59" t="str">
        <f t="shared" si="1"/>
        <v/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 t="str">
        <f t="shared" si="4"/>
        <v>Требуются кол-во и нетто</v>
      </c>
      <c r="AX53" s="43" t="str">
        <f t="shared" si="5"/>
        <v>Требуются кол-во и брутто</v>
      </c>
      <c r="AY53" s="156">
        <v>1178.8879999999997</v>
      </c>
      <c r="AZ53" s="151" t="str">
        <f t="shared" si="6"/>
        <v>Требуются кол-во и цена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tr">
        <f>IF(P54&lt;&gt;"",IFERROR(VLOOKUP(P54,MaterialsTypes!F:G,2,0),IFERROR(VLOOKUP(N54,MaterialsTypes100,2,0),"")),IFERROR(VLOOKUP(N54,MaterialsTypes100,2,0),""))</f>
        <v/>
      </c>
      <c r="R54" s="59" t="str">
        <f>IF(A54&lt;&gt;"",_xlfn.XLOOKUP(A54,'1C'!A:A,'1C'!K:K,_xlfn.XLOOKUP(C54,'1C'!S:S,'1C'!K:K,"",0),0),"")</f>
        <v>Унисекс</v>
      </c>
      <c r="S54" s="58" t="str">
        <f>_xlfn.XLOOKUP(VALUE($A54),Invoice!$A:$A,Invoice!B:B,"",0)</f>
        <v/>
      </c>
      <c r="T54" s="58" t="str">
        <f>_xlfn.XLOOKUP(VALUE($A54),Invoice!$A:$A,Invoice!C:C,"",0)</f>
        <v/>
      </c>
      <c r="U54" s="58" t="str">
        <f>_xlfn.XLOOKUP(VALUE($A54),Invoice!$A:$A,Invoice!D:D,"",0)</f>
        <v/>
      </c>
      <c r="V54" s="58" t="str">
        <f>_xlfn.XLOOKUP(VALUE($A54),Invoice!$A:$A,Invoice!E:E,"",0)</f>
        <v/>
      </c>
      <c r="W54" s="58" t="str">
        <f>_xlfn.XLOOKUP(VALUE($A54),Invoice!$A:$A,Invoice!F:F,"",0)</f>
        <v/>
      </c>
      <c r="X54" s="58" t="str">
        <f>_xlfn.XLOOKUP(VALUE($A54),Invoice!$A:$A,Invoice!G:G,"",0)</f>
        <v/>
      </c>
      <c r="Y54" s="58" t="str">
        <f>_xlfn.XLOOKUP(VALUE($A54),Invoice!$A:$A,Invoice!H:H,"",0)</f>
        <v/>
      </c>
      <c r="Z54" s="58" t="str">
        <f>_xlfn.XLOOKUP(VALUE($A54),Invoice!$A:$A,Invoice!I:I,"",0)</f>
        <v/>
      </c>
      <c r="AA54" s="58" t="str">
        <f>_xlfn.XLOOKUP(VALUE($A54),Invoice!$A:$A,Invoice!J:J,"",0)</f>
        <v/>
      </c>
      <c r="AB54" s="58" t="str">
        <f>_xlfn.XLOOKUP(VALUE($A54),Invoice!$A:$A,Invoice!K:K,"",0)</f>
        <v/>
      </c>
      <c r="AC54" s="58" t="str">
        <f>_xlfn.XLOOKUP(VALUE($A54),Invoice!$A:$A,Invoice!L:L,"",0)</f>
        <v/>
      </c>
      <c r="AD54" s="58" t="str">
        <f>_xlfn.XLOOKUP(VALUE($A54),Invoice!$A:$A,Invoice!M:M,"",0)</f>
        <v/>
      </c>
      <c r="AE54" s="58" t="str">
        <f>_xlfn.XLOOKUP(VALUE($A54),Invoice!$A:$A,Invoice!N:N,"",0)</f>
        <v/>
      </c>
      <c r="AF54" s="58" t="str">
        <f>_xlfn.XLOOKUP(VALUE($A54),Invoice!$A:$A,Invoice!O:O,"",0)</f>
        <v/>
      </c>
      <c r="AQ54" s="59" t="str">
        <f t="shared" si="1"/>
        <v/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 t="str">
        <f t="shared" si="4"/>
        <v>Требуются кол-во и нетто</v>
      </c>
      <c r="AX54" s="43" t="str">
        <f t="shared" si="5"/>
        <v>Требуются кол-во и брутто</v>
      </c>
      <c r="AY54" s="156">
        <v>1178.8879999999997</v>
      </c>
      <c r="AZ54" s="151" t="str">
        <f t="shared" si="6"/>
        <v>Требуются кол-во и цена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6056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6044</v>
      </c>
      <c r="J55" s="43" t="str">
        <f>'1C'!$AF$1</f>
        <v>STETSON</v>
      </c>
      <c r="K55" s="104">
        <v>3</v>
      </c>
      <c r="L55" s="63" t="s">
        <v>91</v>
      </c>
      <c r="M55" s="66" t="s">
        <v>91</v>
      </c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>
        <f>_xlfn.XLOOKUP(VALUE($A55),Invoice!$A:$A,Invoice!B:B,"",0)</f>
        <v>10</v>
      </c>
      <c r="T55" s="58">
        <f>_xlfn.XLOOKUP(VALUE($A55),Invoice!$A:$A,Invoice!C:C,"",0)</f>
        <v>0</v>
      </c>
      <c r="U55" s="58">
        <f>_xlfn.XLOOKUP(VALUE($A55),Invoice!$A:$A,Invoice!D:D,"",0)</f>
        <v>0</v>
      </c>
      <c r="V55" s="58" t="str">
        <f>_xlfn.XLOOKUP(VALUE($A55),Invoice!$A:$A,Invoice!E:E,"",0)</f>
        <v/>
      </c>
      <c r="W55" s="58">
        <f>_xlfn.XLOOKUP(VALUE($A55),Invoice!$A:$A,Invoice!F:F,"",0)</f>
        <v>0</v>
      </c>
      <c r="X55" s="58" t="str">
        <f>_xlfn.XLOOKUP(VALUE($A55),Invoice!$A:$A,Invoice!G:G,"",0)</f>
        <v/>
      </c>
      <c r="Y55" s="58">
        <f>_xlfn.XLOOKUP(VALUE($A55),Invoice!$A:$A,Invoice!H:H,"",0)</f>
        <v>0</v>
      </c>
      <c r="Z55" s="58" t="str">
        <f>_xlfn.XLOOKUP(VALUE($A55),Invoice!$A:$A,Invoice!I:I,"",0)</f>
        <v/>
      </c>
      <c r="AA55" s="58">
        <f>_xlfn.XLOOKUP(VALUE($A55),Invoice!$A:$A,Invoice!J:J,"",0)</f>
        <v>0</v>
      </c>
      <c r="AB55" s="58" t="str">
        <f>_xlfn.XLOOKUP(VALUE($A55),Invoice!$A:$A,Invoice!K:K,"",0)</f>
        <v/>
      </c>
      <c r="AC55" s="58">
        <f>_xlfn.XLOOKUP(VALUE($A55),Invoice!$A:$A,Invoice!L:L,"",0)</f>
        <v>0</v>
      </c>
      <c r="AD55" s="58" t="str">
        <f>_xlfn.XLOOKUP(VALUE($A55),Invoice!$A:$A,Invoice!M:M,"",0)</f>
        <v/>
      </c>
      <c r="AE55" s="58">
        <f>_xlfn.XLOOKUP(VALUE($A55),Invoice!$A:$A,Invoice!N:N,"",0)</f>
        <v>0</v>
      </c>
      <c r="AF55" s="58">
        <f>_xlfn.XLOOKUP(VALUE($A55),Invoice!$A:$A,Invoice!O:O,"",0)</f>
        <v>0</v>
      </c>
      <c r="AQ55" s="59">
        <f t="shared" si="1"/>
        <v>10</v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</v>
      </c>
      <c r="AX55" s="43">
        <f t="shared" si="5"/>
        <v>1.5000000000000002</v>
      </c>
      <c r="AY55" s="156">
        <v>1178.8879999999997</v>
      </c>
      <c r="AZ55" s="151">
        <f t="shared" si="6"/>
        <v>11788.879999999997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6056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6044</v>
      </c>
      <c r="J56" s="43" t="str">
        <f>'1C'!$AF$1</f>
        <v>STETSON</v>
      </c>
      <c r="K56" s="104">
        <v>5</v>
      </c>
      <c r="L56" s="63" t="s">
        <v>195</v>
      </c>
      <c r="M56" s="66" t="s">
        <v>195</v>
      </c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 t="str">
        <f>_xlfn.XLOOKUP(VALUE($A56),Invoice!$A:$A,Invoice!B:B,"",0)</f>
        <v/>
      </c>
      <c r="T56" s="58" t="str">
        <f>_xlfn.XLOOKUP(VALUE($A56),Invoice!$A:$A,Invoice!C:C,"",0)</f>
        <v/>
      </c>
      <c r="U56" s="58" t="str">
        <f>_xlfn.XLOOKUP(VALUE($A56),Invoice!$A:$A,Invoice!D:D,"",0)</f>
        <v/>
      </c>
      <c r="V56" s="58" t="str">
        <f>_xlfn.XLOOKUP(VALUE($A56),Invoice!$A:$A,Invoice!E:E,"",0)</f>
        <v/>
      </c>
      <c r="W56" s="58" t="str">
        <f>_xlfn.XLOOKUP(VALUE($A56),Invoice!$A:$A,Invoice!F:F,"",0)</f>
        <v/>
      </c>
      <c r="X56" s="58" t="str">
        <f>_xlfn.XLOOKUP(VALUE($A56),Invoice!$A:$A,Invoice!G:G,"",0)</f>
        <v/>
      </c>
      <c r="Y56" s="58" t="str">
        <f>_xlfn.XLOOKUP(VALUE($A56),Invoice!$A:$A,Invoice!H:H,"",0)</f>
        <v/>
      </c>
      <c r="Z56" s="58" t="str">
        <f>_xlfn.XLOOKUP(VALUE($A56),Invoice!$A:$A,Invoice!I:I,"",0)</f>
        <v/>
      </c>
      <c r="AA56" s="58" t="str">
        <f>_xlfn.XLOOKUP(VALUE($A56),Invoice!$A:$A,Invoice!J:J,"",0)</f>
        <v/>
      </c>
      <c r="AB56" s="58" t="str">
        <f>_xlfn.XLOOKUP(VALUE($A56),Invoice!$A:$A,Invoice!K:K,"",0)</f>
        <v/>
      </c>
      <c r="AC56" s="58" t="str">
        <f>_xlfn.XLOOKUP(VALUE($A56),Invoice!$A:$A,Invoice!L:L,"",0)</f>
        <v/>
      </c>
      <c r="AD56" s="58" t="str">
        <f>_xlfn.XLOOKUP(VALUE($A56),Invoice!$A:$A,Invoice!M:M,"",0)</f>
        <v/>
      </c>
      <c r="AE56" s="58" t="str">
        <f>_xlfn.XLOOKUP(VALUE($A56),Invoice!$A:$A,Invoice!N:N,"",0)</f>
        <v/>
      </c>
      <c r="AF56" s="58" t="str">
        <f>_xlfn.XLOOKUP(VALUE($A56),Invoice!$A:$A,Invoice!O:O,"",0)</f>
        <v/>
      </c>
      <c r="AQ56" s="59" t="str">
        <f t="shared" si="1"/>
        <v/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 t="str">
        <f t="shared" si="4"/>
        <v>Требуются кол-во и нетто</v>
      </c>
      <c r="AX56" s="43" t="str">
        <f t="shared" si="5"/>
        <v>Требуются кол-во и брутто</v>
      </c>
      <c r="AY56" s="156">
        <v>1178.8879999999997</v>
      </c>
      <c r="AZ56" s="151" t="str">
        <f t="shared" si="6"/>
        <v>Требуются кол-во и цена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6057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6044</v>
      </c>
      <c r="J57" s="43" t="str">
        <f>'1C'!$AF$1</f>
        <v>STETSON</v>
      </c>
      <c r="K57" s="104">
        <v>6</v>
      </c>
      <c r="L57" s="63" t="s">
        <v>86</v>
      </c>
      <c r="M57" s="66" t="s">
        <v>86</v>
      </c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 t="str">
        <f>_xlfn.XLOOKUP(VALUE($A57),Invoice!$A:$A,Invoice!B:B,"",0)</f>
        <v/>
      </c>
      <c r="T57" s="58" t="str">
        <f>_xlfn.XLOOKUP(VALUE($A57),Invoice!$A:$A,Invoice!C:C,"",0)</f>
        <v/>
      </c>
      <c r="U57" s="58" t="str">
        <f>_xlfn.XLOOKUP(VALUE($A57),Invoice!$A:$A,Invoice!D:D,"",0)</f>
        <v/>
      </c>
      <c r="V57" s="58" t="str">
        <f>_xlfn.XLOOKUP(VALUE($A57),Invoice!$A:$A,Invoice!E:E,"",0)</f>
        <v/>
      </c>
      <c r="W57" s="58" t="str">
        <f>_xlfn.XLOOKUP(VALUE($A57),Invoice!$A:$A,Invoice!F:F,"",0)</f>
        <v/>
      </c>
      <c r="X57" s="58" t="str">
        <f>_xlfn.XLOOKUP(VALUE($A57),Invoice!$A:$A,Invoice!G:G,"",0)</f>
        <v/>
      </c>
      <c r="Y57" s="58" t="str">
        <f>_xlfn.XLOOKUP(VALUE($A57),Invoice!$A:$A,Invoice!H:H,"",0)</f>
        <v/>
      </c>
      <c r="Z57" s="58" t="str">
        <f>_xlfn.XLOOKUP(VALUE($A57),Invoice!$A:$A,Invoice!I:I,"",0)</f>
        <v/>
      </c>
      <c r="AA57" s="58" t="str">
        <f>_xlfn.XLOOKUP(VALUE($A57),Invoice!$A:$A,Invoice!J:J,"",0)</f>
        <v/>
      </c>
      <c r="AB57" s="58" t="str">
        <f>_xlfn.XLOOKUP(VALUE($A57),Invoice!$A:$A,Invoice!K:K,"",0)</f>
        <v/>
      </c>
      <c r="AC57" s="58" t="str">
        <f>_xlfn.XLOOKUP(VALUE($A57),Invoice!$A:$A,Invoice!L:L,"",0)</f>
        <v/>
      </c>
      <c r="AD57" s="58" t="str">
        <f>_xlfn.XLOOKUP(VALUE($A57),Invoice!$A:$A,Invoice!M:M,"",0)</f>
        <v/>
      </c>
      <c r="AE57" s="58" t="str">
        <f>_xlfn.XLOOKUP(VALUE($A57),Invoice!$A:$A,Invoice!N:N,"",0)</f>
        <v/>
      </c>
      <c r="AF57" s="58" t="str">
        <f>_xlfn.XLOOKUP(VALUE($A57),Invoice!$A:$A,Invoice!O:O,"",0)</f>
        <v/>
      </c>
      <c r="AQ57" s="59" t="str">
        <f t="shared" si="1"/>
        <v/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 t="str">
        <f t="shared" si="4"/>
        <v>Требуются кол-во и нетто</v>
      </c>
      <c r="AX57" s="43" t="str">
        <f t="shared" si="5"/>
        <v>Требуются кол-во и брутто</v>
      </c>
      <c r="AY57" s="156">
        <v>1495.3679999999997</v>
      </c>
      <c r="AZ57" s="151" t="str">
        <f t="shared" si="6"/>
        <v>Требуются кол-во и цена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02-676-16</v>
      </c>
      <c r="C58" s="44">
        <v>7721125</v>
      </c>
      <c r="D58" s="44" t="s">
        <v>6056</v>
      </c>
      <c r="E58" s="43" t="str">
        <f>IF(F58&lt;&gt;"",IFERROR(VLOOKUP(F58,Категории!A:B,2,0),""),"Требуется категория")</f>
        <v>Бейсболки</v>
      </c>
      <c r="F58" s="44" t="s">
        <v>327</v>
      </c>
      <c r="G58" s="63" t="s">
        <v>420</v>
      </c>
      <c r="H58" s="44" t="s">
        <v>6044</v>
      </c>
      <c r="J58" s="43" t="str">
        <f>'1C'!$AF$1</f>
        <v>STETSON</v>
      </c>
      <c r="K58" s="104">
        <v>2</v>
      </c>
      <c r="L58" s="63" t="s">
        <v>55</v>
      </c>
      <c r="M58" s="66" t="s">
        <v>55</v>
      </c>
      <c r="N58" s="141" t="s">
        <v>3755</v>
      </c>
      <c r="O58" s="65"/>
      <c r="P58" s="63" t="s">
        <v>43</v>
      </c>
      <c r="Q58" s="58" t="s">
        <v>15</v>
      </c>
      <c r="R58" s="58" t="s">
        <v>382</v>
      </c>
      <c r="S58" s="58" t="str">
        <f>_xlfn.XLOOKUP(VALUE($A58),Invoice!$A:$A,Invoice!B:B,"",0)</f>
        <v/>
      </c>
      <c r="T58" s="58" t="str">
        <f>_xlfn.XLOOKUP(VALUE($A58),Invoice!$A:$A,Invoice!C:C,"",0)</f>
        <v/>
      </c>
      <c r="U58" s="58" t="str">
        <f>_xlfn.XLOOKUP(VALUE($A58),Invoice!$A:$A,Invoice!D:D,"",0)</f>
        <v/>
      </c>
      <c r="V58" s="58" t="str">
        <f>_xlfn.XLOOKUP(VALUE($A58),Invoice!$A:$A,Invoice!E:E,"",0)</f>
        <v/>
      </c>
      <c r="W58" s="58" t="str">
        <f>_xlfn.XLOOKUP(VALUE($A58),Invoice!$A:$A,Invoice!F:F,"",0)</f>
        <v/>
      </c>
      <c r="X58" s="58" t="str">
        <f>_xlfn.XLOOKUP(VALUE($A58),Invoice!$A:$A,Invoice!G:G,"",0)</f>
        <v/>
      </c>
      <c r="Y58" s="58" t="str">
        <f>_xlfn.XLOOKUP(VALUE($A58),Invoice!$A:$A,Invoice!H:H,"",0)</f>
        <v/>
      </c>
      <c r="Z58" s="58" t="str">
        <f>_xlfn.XLOOKUP(VALUE($A58),Invoice!$A:$A,Invoice!I:I,"",0)</f>
        <v/>
      </c>
      <c r="AA58" s="58" t="str">
        <f>_xlfn.XLOOKUP(VALUE($A58),Invoice!$A:$A,Invoice!J:J,"",0)</f>
        <v/>
      </c>
      <c r="AB58" s="58" t="str">
        <f>_xlfn.XLOOKUP(VALUE($A58),Invoice!$A:$A,Invoice!K:K,"",0)</f>
        <v/>
      </c>
      <c r="AC58" s="58" t="str">
        <f>_xlfn.XLOOKUP(VALUE($A58),Invoice!$A:$A,Invoice!L:L,"",0)</f>
        <v/>
      </c>
      <c r="AD58" s="58" t="str">
        <f>_xlfn.XLOOKUP(VALUE($A58),Invoice!$A:$A,Invoice!M:M,"",0)</f>
        <v/>
      </c>
      <c r="AE58" s="58" t="str">
        <f>_xlfn.XLOOKUP(VALUE($A58),Invoice!$A:$A,Invoice!N:N,"",0)</f>
        <v/>
      </c>
      <c r="AF58" s="58" t="str">
        <f>_xlfn.XLOOKUP(VALUE($A58),Invoice!$A:$A,Invoice!O:O,"",0)</f>
        <v/>
      </c>
      <c r="AQ58" s="59" t="str">
        <f t="shared" si="1"/>
        <v/>
      </c>
      <c r="AR58" s="66" t="s">
        <v>423</v>
      </c>
      <c r="AS58" s="56" t="str">
        <f ca="1">IF(BA58&gt;0,_xlfn.XLOOKUP(A58,'1C'!$A:$A,'1C'!P:P,"",0,),IF(AR58&lt;&gt;"",VLOOKUP(AR58,INDIRECT(SUBSTITUTE($J58,"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Y58" s="156">
        <v>1178.8879999999997</v>
      </c>
      <c r="AZ58" s="151" t="str">
        <f t="shared" si="6"/>
        <v>Требуются кол-во и цена</v>
      </c>
      <c r="BA58" s="45">
        <f>IF(A58&lt;&gt;"",IF(_xlfn.XLOOKUP(A58,'1C'!A:A,'1C'!A:A,0,0)&gt;0,1,0),"")</f>
        <v>0</v>
      </c>
      <c r="BB58" s="152">
        <f>IF(C58&lt;&gt;"",IF(_xlfn.XLOOKUP(C58,'1C'!S:S,'1C'!S:S,0,0)&gt;0,0,1),"")</f>
        <v>0</v>
      </c>
      <c r="BC58" s="73">
        <f t="shared" si="7"/>
        <v>1</v>
      </c>
    </row>
    <row r="59" spans="1:55" ht="119.45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02-676-03</v>
      </c>
      <c r="C59" s="44">
        <v>7721125</v>
      </c>
      <c r="D59" s="44" t="s">
        <v>6056</v>
      </c>
      <c r="E59" s="43" t="str">
        <f>IF(F59&lt;&gt;"",IFERROR(VLOOKUP(F59,Категории!A:B,2,0),""),"Требуется категория")</f>
        <v>Бейсболки</v>
      </c>
      <c r="F59" s="44" t="s">
        <v>327</v>
      </c>
      <c r="G59" s="63" t="s">
        <v>420</v>
      </c>
      <c r="H59" s="44" t="s">
        <v>6044</v>
      </c>
      <c r="J59" s="43" t="str">
        <f>'1C'!$AF$1</f>
        <v>STETSON</v>
      </c>
      <c r="K59" s="104">
        <v>5</v>
      </c>
      <c r="L59" s="63" t="s">
        <v>195</v>
      </c>
      <c r="M59" s="66" t="s">
        <v>195</v>
      </c>
      <c r="N59" s="141" t="s">
        <v>3755</v>
      </c>
      <c r="O59" s="65"/>
      <c r="P59" s="63" t="s">
        <v>43</v>
      </c>
      <c r="Q59" s="58" t="s">
        <v>15</v>
      </c>
      <c r="R59" s="58" t="s">
        <v>382</v>
      </c>
      <c r="S59" s="58" t="str">
        <f>_xlfn.XLOOKUP(VALUE($A59),Invoice!$A:$A,Invoice!B:B,"",0)</f>
        <v/>
      </c>
      <c r="T59" s="58" t="str">
        <f>_xlfn.XLOOKUP(VALUE($A59),Invoice!$A:$A,Invoice!C:C,"",0)</f>
        <v/>
      </c>
      <c r="U59" s="58" t="str">
        <f>_xlfn.XLOOKUP(VALUE($A59),Invoice!$A:$A,Invoice!D:D,"",0)</f>
        <v/>
      </c>
      <c r="V59" s="58" t="str">
        <f>_xlfn.XLOOKUP(VALUE($A59),Invoice!$A:$A,Invoice!E:E,"",0)</f>
        <v/>
      </c>
      <c r="W59" s="58" t="str">
        <f>_xlfn.XLOOKUP(VALUE($A59),Invoice!$A:$A,Invoice!F:F,"",0)</f>
        <v/>
      </c>
      <c r="X59" s="58" t="str">
        <f>_xlfn.XLOOKUP(VALUE($A59),Invoice!$A:$A,Invoice!G:G,"",0)</f>
        <v/>
      </c>
      <c r="Y59" s="58" t="str">
        <f>_xlfn.XLOOKUP(VALUE($A59),Invoice!$A:$A,Invoice!H:H,"",0)</f>
        <v/>
      </c>
      <c r="Z59" s="58" t="str">
        <f>_xlfn.XLOOKUP(VALUE($A59),Invoice!$A:$A,Invoice!I:I,"",0)</f>
        <v/>
      </c>
      <c r="AA59" s="58" t="str">
        <f>_xlfn.XLOOKUP(VALUE($A59),Invoice!$A:$A,Invoice!J:J,"",0)</f>
        <v/>
      </c>
      <c r="AB59" s="58" t="str">
        <f>_xlfn.XLOOKUP(VALUE($A59),Invoice!$A:$A,Invoice!K:K,"",0)</f>
        <v/>
      </c>
      <c r="AC59" s="58" t="str">
        <f>_xlfn.XLOOKUP(VALUE($A59),Invoice!$A:$A,Invoice!L:L,"",0)</f>
        <v/>
      </c>
      <c r="AD59" s="58" t="str">
        <f>_xlfn.XLOOKUP(VALUE($A59),Invoice!$A:$A,Invoice!M:M,"",0)</f>
        <v/>
      </c>
      <c r="AE59" s="58" t="str">
        <f>_xlfn.XLOOKUP(VALUE($A59),Invoice!$A:$A,Invoice!N:N,"",0)</f>
        <v/>
      </c>
      <c r="AF59" s="58" t="str">
        <f>_xlfn.XLOOKUP(VALUE($A59),Invoice!$A:$A,Invoice!O:O,"",0)</f>
        <v/>
      </c>
      <c r="AQ59" s="59" t="str">
        <f t="shared" si="1"/>
        <v/>
      </c>
      <c r="AR59" s="66" t="s">
        <v>423</v>
      </c>
      <c r="AS59" s="56" t="str">
        <f ca="1">IF(BA59&gt;0,_xlfn.XLOOKUP(A59,'1C'!$A:$A,'1C'!P:P,"",0,),IF(AR59&lt;&gt;"",VLOOKUP(AR59,INDIRECT(SUBSTITUTE($J59,"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Y59" s="156">
        <v>1178.8879999999997</v>
      </c>
      <c r="AZ59" s="151" t="str">
        <f t="shared" si="6"/>
        <v>Требуются кол-во и цена</v>
      </c>
      <c r="BA59" s="45">
        <f>IF(A59&lt;&gt;"",IF(_xlfn.XLOOKUP(A59,'1C'!A:A,'1C'!A:A,0,0)&gt;0,1,0),"")</f>
        <v>0</v>
      </c>
      <c r="BB59" s="152">
        <f>IF(C59&lt;&gt;"",IF(_xlfn.XLOOKUP(C59,'1C'!S:S,'1C'!S:S,0,0)&gt;0,0,1),"")</f>
        <v>0</v>
      </c>
      <c r="BC59" s="73">
        <f t="shared" si="7"/>
        <v>1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tr">
        <f>IF(P60&lt;&gt;"",IFERROR(VLOOKUP(P60,MaterialsTypes!F:G,2,0),IFERROR(VLOOKUP(N60,MaterialsTypes100,2,0),"")),IFERROR(VLOOKUP(N60,MaterialsTypes100,2,0),""))</f>
        <v/>
      </c>
      <c r="R60" s="59" t="str">
        <f>IF(A60&lt;&gt;"",_xlfn.XLOOKUP(A60,'1C'!A:A,'1C'!K:K,_xlfn.XLOOKUP(C60,'1C'!S:S,'1C'!K:K,"",0),0),"")</f>
        <v>Унисекс</v>
      </c>
      <c r="S60" s="58" t="str">
        <f>_xlfn.XLOOKUP(VALUE($A60),Invoice!$A:$A,Invoice!B:B,"",0)</f>
        <v/>
      </c>
      <c r="T60" s="58" t="str">
        <f>_xlfn.XLOOKUP(VALUE($A60),Invoice!$A:$A,Invoice!C:C,"",0)</f>
        <v/>
      </c>
      <c r="U60" s="58" t="str">
        <f>_xlfn.XLOOKUP(VALUE($A60),Invoice!$A:$A,Invoice!D:D,"",0)</f>
        <v/>
      </c>
      <c r="V60" s="58" t="str">
        <f>_xlfn.XLOOKUP(VALUE($A60),Invoice!$A:$A,Invoice!E:E,"",0)</f>
        <v/>
      </c>
      <c r="W60" s="58" t="str">
        <f>_xlfn.XLOOKUP(VALUE($A60),Invoice!$A:$A,Invoice!F:F,"",0)</f>
        <v/>
      </c>
      <c r="X60" s="58" t="str">
        <f>_xlfn.XLOOKUP(VALUE($A60),Invoice!$A:$A,Invoice!G:G,"",0)</f>
        <v/>
      </c>
      <c r="Y60" s="58" t="str">
        <f>_xlfn.XLOOKUP(VALUE($A60),Invoice!$A:$A,Invoice!H:H,"",0)</f>
        <v/>
      </c>
      <c r="Z60" s="58" t="str">
        <f>_xlfn.XLOOKUP(VALUE($A60),Invoice!$A:$A,Invoice!I:I,"",0)</f>
        <v/>
      </c>
      <c r="AA60" s="58" t="str">
        <f>_xlfn.XLOOKUP(VALUE($A60),Invoice!$A:$A,Invoice!J:J,"",0)</f>
        <v/>
      </c>
      <c r="AB60" s="58" t="str">
        <f>_xlfn.XLOOKUP(VALUE($A60),Invoice!$A:$A,Invoice!K:K,"",0)</f>
        <v/>
      </c>
      <c r="AC60" s="58" t="str">
        <f>_xlfn.XLOOKUP(VALUE($A60),Invoice!$A:$A,Invoice!L:L,"",0)</f>
        <v/>
      </c>
      <c r="AD60" s="58" t="str">
        <f>_xlfn.XLOOKUP(VALUE($A60),Invoice!$A:$A,Invoice!M:M,"",0)</f>
        <v/>
      </c>
      <c r="AE60" s="58" t="str">
        <f>_xlfn.XLOOKUP(VALUE($A60),Invoice!$A:$A,Invoice!N:N,"",0)</f>
        <v/>
      </c>
      <c r="AF60" s="58" t="str">
        <f>_xlfn.XLOOKUP(VALUE($A60),Invoice!$A:$A,Invoice!O:O,"",0)</f>
        <v/>
      </c>
      <c r="AQ60" s="59" t="str">
        <f t="shared" si="1"/>
        <v/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 t="str">
        <f t="shared" si="4"/>
        <v>Требуются кол-во и нетто</v>
      </c>
      <c r="AX60" s="43" t="str">
        <f t="shared" si="5"/>
        <v>Требуются кол-во и брутто</v>
      </c>
      <c r="AY60" s="156">
        <v>1178.8879999999997</v>
      </c>
      <c r="AZ60" s="151" t="str">
        <f t="shared" si="6"/>
        <v>Требуются кол-во и цена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tr">
        <f>IF(P61&lt;&gt;"",IFERROR(VLOOKUP(P61,MaterialsTypes!F:G,2,0),IFERROR(VLOOKUP(N61,MaterialsTypes100,2,0),"")),IFERROR(VLOOKUP(N61,MaterialsTypes100,2,0),""))</f>
        <v/>
      </c>
      <c r="R61" s="59" t="str">
        <f>IF(A61&lt;&gt;"",_xlfn.XLOOKUP(A61,'1C'!A:A,'1C'!K:K,_xlfn.XLOOKUP(C61,'1C'!S:S,'1C'!K:K,"",0),0),"")</f>
        <v>Унисекс</v>
      </c>
      <c r="S61" s="58" t="str">
        <f>_xlfn.XLOOKUP(VALUE($A61),Invoice!$A:$A,Invoice!B:B,"",0)</f>
        <v/>
      </c>
      <c r="T61" s="58" t="str">
        <f>_xlfn.XLOOKUP(VALUE($A61),Invoice!$A:$A,Invoice!C:C,"",0)</f>
        <v/>
      </c>
      <c r="U61" s="58" t="str">
        <f>_xlfn.XLOOKUP(VALUE($A61),Invoice!$A:$A,Invoice!D:D,"",0)</f>
        <v/>
      </c>
      <c r="V61" s="58" t="str">
        <f>_xlfn.XLOOKUP(VALUE($A61),Invoice!$A:$A,Invoice!E:E,"",0)</f>
        <v/>
      </c>
      <c r="W61" s="58" t="str">
        <f>_xlfn.XLOOKUP(VALUE($A61),Invoice!$A:$A,Invoice!F:F,"",0)</f>
        <v/>
      </c>
      <c r="X61" s="58" t="str">
        <f>_xlfn.XLOOKUP(VALUE($A61),Invoice!$A:$A,Invoice!G:G,"",0)</f>
        <v/>
      </c>
      <c r="Y61" s="58" t="str">
        <f>_xlfn.XLOOKUP(VALUE($A61),Invoice!$A:$A,Invoice!H:H,"",0)</f>
        <v/>
      </c>
      <c r="Z61" s="58" t="str">
        <f>_xlfn.XLOOKUP(VALUE($A61),Invoice!$A:$A,Invoice!I:I,"",0)</f>
        <v/>
      </c>
      <c r="AA61" s="58" t="str">
        <f>_xlfn.XLOOKUP(VALUE($A61),Invoice!$A:$A,Invoice!J:J,"",0)</f>
        <v/>
      </c>
      <c r="AB61" s="58" t="str">
        <f>_xlfn.XLOOKUP(VALUE($A61),Invoice!$A:$A,Invoice!K:K,"",0)</f>
        <v/>
      </c>
      <c r="AC61" s="58" t="str">
        <f>_xlfn.XLOOKUP(VALUE($A61),Invoice!$A:$A,Invoice!L:L,"",0)</f>
        <v/>
      </c>
      <c r="AD61" s="58" t="str">
        <f>_xlfn.XLOOKUP(VALUE($A61),Invoice!$A:$A,Invoice!M:M,"",0)</f>
        <v/>
      </c>
      <c r="AE61" s="58" t="str">
        <f>_xlfn.XLOOKUP(VALUE($A61),Invoice!$A:$A,Invoice!N:N,"",0)</f>
        <v/>
      </c>
      <c r="AF61" s="58" t="str">
        <f>_xlfn.XLOOKUP(VALUE($A61),Invoice!$A:$A,Invoice!O:O,"",0)</f>
        <v/>
      </c>
      <c r="AQ61" s="59" t="str">
        <f t="shared" si="1"/>
        <v/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 t="str">
        <f t="shared" si="4"/>
        <v>Требуются кол-во и нетто</v>
      </c>
      <c r="AX61" s="43" t="str">
        <f t="shared" si="5"/>
        <v>Требуются кол-во и брутто</v>
      </c>
      <c r="AY61" s="156">
        <v>1178.8879999999997</v>
      </c>
      <c r="AZ61" s="151" t="str">
        <f t="shared" si="6"/>
        <v>Требуются кол-во и цена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D62" s="43" t="str">
        <f>IF(A62&lt;&gt;"",_xlfn.XLOOKUP(C62,'1C'!S:S,'1C'!T:T,"",0),"")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47" t="str">
        <f>IF(K62&lt;&gt;"",IFERROR(VLOOKUP(A62,'1C'!A:T,18,0),IFERROR(VLOOKUP(K62,Colors!D:E,2,0),"")),"")</f>
        <v>черный</v>
      </c>
      <c r="N62" s="148" t="s">
        <v>3755</v>
      </c>
      <c r="O62" s="65"/>
      <c r="P62" s="56" t="str">
        <f>IF(A62&lt;&gt;"",_xlfn.XLOOKUP(A62,'1C'!A:A,'1C'!N:N,_xlfn.XLOOKUP(C62,'1C'!S:S,'1C'!N:N,"",0),0),"")</f>
        <v>хлопковые</v>
      </c>
      <c r="Q62" s="59" t="str">
        <f>IF(P62&lt;&gt;"",IFERROR(VLOOKUP(P62,MaterialsTypes!F:G,2,0),IFERROR(VLOOKUP(N62,MaterialsTypes100,2,0),"")),IFERROR(VLOOKUP(N62,MaterialsTypes100,2,0),""))</f>
        <v/>
      </c>
      <c r="R62" s="59" t="str">
        <f>IF(A62&lt;&gt;"",_xlfn.XLOOKUP(A62,'1C'!A:A,'1C'!K:K,_xlfn.XLOOKUP(C62,'1C'!S:S,'1C'!K:K,"",0),0),"")</f>
        <v>Унисекс</v>
      </c>
      <c r="S62" s="58" t="str">
        <f>_xlfn.XLOOKUP(VALUE($A62),Invoice!$A:$A,Invoice!B:B,"",0)</f>
        <v/>
      </c>
      <c r="T62" s="58" t="str">
        <f>_xlfn.XLOOKUP(VALUE($A62),Invoice!$A:$A,Invoice!C:C,"",0)</f>
        <v/>
      </c>
      <c r="U62" s="58" t="str">
        <f>_xlfn.XLOOKUP(VALUE($A62),Invoice!$A:$A,Invoice!D:D,"",0)</f>
        <v/>
      </c>
      <c r="V62" s="58" t="str">
        <f>_xlfn.XLOOKUP(VALUE($A62),Invoice!$A:$A,Invoice!E:E,"",0)</f>
        <v/>
      </c>
      <c r="W62" s="58" t="str">
        <f>_xlfn.XLOOKUP(VALUE($A62),Invoice!$A:$A,Invoice!F:F,"",0)</f>
        <v/>
      </c>
      <c r="X62" s="58" t="str">
        <f>_xlfn.XLOOKUP(VALUE($A62),Invoice!$A:$A,Invoice!G:G,"",0)</f>
        <v/>
      </c>
      <c r="Y62" s="58" t="str">
        <f>_xlfn.XLOOKUP(VALUE($A62),Invoice!$A:$A,Invoice!H:H,"",0)</f>
        <v/>
      </c>
      <c r="Z62" s="58" t="str">
        <f>_xlfn.XLOOKUP(VALUE($A62),Invoice!$A:$A,Invoice!I:I,"",0)</f>
        <v/>
      </c>
      <c r="AA62" s="58" t="str">
        <f>_xlfn.XLOOKUP(VALUE($A62),Invoice!$A:$A,Invoice!J:J,"",0)</f>
        <v/>
      </c>
      <c r="AB62" s="58" t="str">
        <f>_xlfn.XLOOKUP(VALUE($A62),Invoice!$A:$A,Invoice!K:K,"",0)</f>
        <v/>
      </c>
      <c r="AC62" s="58" t="str">
        <f>_xlfn.XLOOKUP(VALUE($A62),Invoice!$A:$A,Invoice!L:L,"",0)</f>
        <v/>
      </c>
      <c r="AD62" s="58" t="str">
        <f>_xlfn.XLOOKUP(VALUE($A62),Invoice!$A:$A,Invoice!M:M,"",0)</f>
        <v/>
      </c>
      <c r="AE62" s="58" t="str">
        <f>_xlfn.XLOOKUP(VALUE($A62),Invoice!$A:$A,Invoice!N:N,"",0)</f>
        <v/>
      </c>
      <c r="AF62" s="58" t="str">
        <f>_xlfn.XLOOKUP(VALUE($A62),Invoice!$A:$A,Invoice!O:O,"",0)</f>
        <v/>
      </c>
      <c r="AQ62" s="59" t="str">
        <f t="shared" si="1"/>
        <v/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Y62" s="156">
        <v>1178.8879999999997</v>
      </c>
      <c r="AZ62" s="151" t="str">
        <f t="shared" si="6"/>
        <v>Требуются кол-во и цена</v>
      </c>
      <c r="BA62" s="45">
        <f>IF(A62&lt;&gt;"",IF(_xlfn.XLOOKUP(A62,'1C'!A:A,'1C'!A:A,0,0)&gt;0,1,0),"")</f>
        <v>1</v>
      </c>
      <c r="BB62" s="152">
        <f>IF(C62&lt;&gt;"",IF(_xlfn.XLOOKUP(C62,'1C'!S:S,'1C'!S:S,0,0)&gt;0,0,1),"")</f>
        <v>0</v>
      </c>
      <c r="BC62" s="73">
        <f t="shared" si="7"/>
        <v>0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tr">
        <f>IF(P63&lt;&gt;"",IFERROR(VLOOKUP(P63,MaterialsTypes!F:G,2,0),IFERROR(VLOOKUP(N63,MaterialsTypes100,2,0),"")),IFERROR(VLOOKUP(N63,MaterialsTypes100,2,0),""))</f>
        <v/>
      </c>
      <c r="R63" s="59" t="str">
        <f>IF(A63&lt;&gt;"",_xlfn.XLOOKUP(A63,'1C'!A:A,'1C'!K:K,_xlfn.XLOOKUP(C63,'1C'!S:S,'1C'!K:K,"",0),0),"")</f>
        <v>Унисекс</v>
      </c>
      <c r="S63" s="58" t="str">
        <f>_xlfn.XLOOKUP(VALUE($A63),Invoice!$A:$A,Invoice!B:B,"",0)</f>
        <v/>
      </c>
      <c r="T63" s="58" t="str">
        <f>_xlfn.XLOOKUP(VALUE($A63),Invoice!$A:$A,Invoice!C:C,"",0)</f>
        <v/>
      </c>
      <c r="U63" s="58" t="str">
        <f>_xlfn.XLOOKUP(VALUE($A63),Invoice!$A:$A,Invoice!D:D,"",0)</f>
        <v/>
      </c>
      <c r="V63" s="58" t="str">
        <f>_xlfn.XLOOKUP(VALUE($A63),Invoice!$A:$A,Invoice!E:E,"",0)</f>
        <v/>
      </c>
      <c r="W63" s="58" t="str">
        <f>_xlfn.XLOOKUP(VALUE($A63),Invoice!$A:$A,Invoice!F:F,"",0)</f>
        <v/>
      </c>
      <c r="X63" s="58" t="str">
        <f>_xlfn.XLOOKUP(VALUE($A63),Invoice!$A:$A,Invoice!G:G,"",0)</f>
        <v/>
      </c>
      <c r="Y63" s="58" t="str">
        <f>_xlfn.XLOOKUP(VALUE($A63),Invoice!$A:$A,Invoice!H:H,"",0)</f>
        <v/>
      </c>
      <c r="Z63" s="58" t="str">
        <f>_xlfn.XLOOKUP(VALUE($A63),Invoice!$A:$A,Invoice!I:I,"",0)</f>
        <v/>
      </c>
      <c r="AA63" s="58" t="str">
        <f>_xlfn.XLOOKUP(VALUE($A63),Invoice!$A:$A,Invoice!J:J,"",0)</f>
        <v/>
      </c>
      <c r="AB63" s="58" t="str">
        <f>_xlfn.XLOOKUP(VALUE($A63),Invoice!$A:$A,Invoice!K:K,"",0)</f>
        <v/>
      </c>
      <c r="AC63" s="58" t="str">
        <f>_xlfn.XLOOKUP(VALUE($A63),Invoice!$A:$A,Invoice!L:L,"",0)</f>
        <v/>
      </c>
      <c r="AD63" s="58" t="str">
        <f>_xlfn.XLOOKUP(VALUE($A63),Invoice!$A:$A,Invoice!M:M,"",0)</f>
        <v/>
      </c>
      <c r="AE63" s="58" t="str">
        <f>_xlfn.XLOOKUP(VALUE($A63),Invoice!$A:$A,Invoice!N:N,"",0)</f>
        <v/>
      </c>
      <c r="AF63" s="58" t="str">
        <f>_xlfn.XLOOKUP(VALUE($A63),Invoice!$A:$A,Invoice!O:O,"",0)</f>
        <v/>
      </c>
      <c r="AQ63" s="59" t="str">
        <f t="shared" si="1"/>
        <v/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 t="str">
        <f t="shared" si="4"/>
        <v>Требуются кол-во и нетто</v>
      </c>
      <c r="AX63" s="43" t="str">
        <f t="shared" si="5"/>
        <v>Требуются кол-во и брутто</v>
      </c>
      <c r="AY63" s="156">
        <v>1178.8879999999997</v>
      </c>
      <c r="AZ63" s="151" t="str">
        <f t="shared" si="6"/>
        <v>Требуются кол-во и цена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tr">
        <f>IF(P64&lt;&gt;"",IFERROR(VLOOKUP(P64,MaterialsTypes!F:G,2,0),IFERROR(VLOOKUP(N64,MaterialsTypes100,2,0),"")),IFERROR(VLOOKUP(N64,MaterialsTypes100,2,0),""))</f>
        <v/>
      </c>
      <c r="R64" s="59" t="str">
        <f>IF(A64&lt;&gt;"",_xlfn.XLOOKUP(A64,'1C'!A:A,'1C'!K:K,_xlfn.XLOOKUP(C64,'1C'!S:S,'1C'!K:K,"",0),0),"")</f>
        <v>Унисекс</v>
      </c>
      <c r="S64" s="58" t="str">
        <f>_xlfn.XLOOKUP(VALUE($A64),Invoice!$A:$A,Invoice!B:B,"",0)</f>
        <v/>
      </c>
      <c r="T64" s="58" t="str">
        <f>_xlfn.XLOOKUP(VALUE($A64),Invoice!$A:$A,Invoice!C:C,"",0)</f>
        <v/>
      </c>
      <c r="U64" s="58" t="str">
        <f>_xlfn.XLOOKUP(VALUE($A64),Invoice!$A:$A,Invoice!D:D,"",0)</f>
        <v/>
      </c>
      <c r="V64" s="58" t="str">
        <f>_xlfn.XLOOKUP(VALUE($A64),Invoice!$A:$A,Invoice!E:E,"",0)</f>
        <v/>
      </c>
      <c r="W64" s="58" t="str">
        <f>_xlfn.XLOOKUP(VALUE($A64),Invoice!$A:$A,Invoice!F:F,"",0)</f>
        <v/>
      </c>
      <c r="X64" s="58" t="str">
        <f>_xlfn.XLOOKUP(VALUE($A64),Invoice!$A:$A,Invoice!G:G,"",0)</f>
        <v/>
      </c>
      <c r="Y64" s="58" t="str">
        <f>_xlfn.XLOOKUP(VALUE($A64),Invoice!$A:$A,Invoice!H:H,"",0)</f>
        <v/>
      </c>
      <c r="Z64" s="58" t="str">
        <f>_xlfn.XLOOKUP(VALUE($A64),Invoice!$A:$A,Invoice!I:I,"",0)</f>
        <v/>
      </c>
      <c r="AA64" s="58" t="str">
        <f>_xlfn.XLOOKUP(VALUE($A64),Invoice!$A:$A,Invoice!J:J,"",0)</f>
        <v/>
      </c>
      <c r="AB64" s="58" t="str">
        <f>_xlfn.XLOOKUP(VALUE($A64),Invoice!$A:$A,Invoice!K:K,"",0)</f>
        <v/>
      </c>
      <c r="AC64" s="58" t="str">
        <f>_xlfn.XLOOKUP(VALUE($A64),Invoice!$A:$A,Invoice!L:L,"",0)</f>
        <v/>
      </c>
      <c r="AD64" s="58" t="str">
        <f>_xlfn.XLOOKUP(VALUE($A64),Invoice!$A:$A,Invoice!M:M,"",0)</f>
        <v/>
      </c>
      <c r="AE64" s="58" t="str">
        <f>_xlfn.XLOOKUP(VALUE($A64),Invoice!$A:$A,Invoice!N:N,"",0)</f>
        <v/>
      </c>
      <c r="AF64" s="58" t="str">
        <f>_xlfn.XLOOKUP(VALUE($A64),Invoice!$A:$A,Invoice!O:O,"",0)</f>
        <v/>
      </c>
      <c r="AQ64" s="59" t="str">
        <f t="shared" si="1"/>
        <v/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 t="str">
        <f t="shared" si="4"/>
        <v>Требуются кол-во и нетто</v>
      </c>
      <c r="AX64" s="43" t="str">
        <f t="shared" si="5"/>
        <v>Требуются кол-во и брутто</v>
      </c>
      <c r="AY64" s="156">
        <v>1178.8879999999997</v>
      </c>
      <c r="AZ64" s="151" t="str">
        <f t="shared" si="6"/>
        <v>Требуются кол-во и цена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6058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6044</v>
      </c>
      <c r="J65" s="43" t="str">
        <f>'1C'!$AF$1</f>
        <v>STETSON</v>
      </c>
      <c r="K65" s="104">
        <v>1</v>
      </c>
      <c r="L65" s="63" t="s">
        <v>53</v>
      </c>
      <c r="M65" s="66" t="s">
        <v>53</v>
      </c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 t="str">
        <f>_xlfn.XLOOKUP(VALUE($A65),Invoice!$A:$A,Invoice!B:B,"",0)</f>
        <v/>
      </c>
      <c r="T65" s="58" t="str">
        <f>_xlfn.XLOOKUP(VALUE($A65),Invoice!$A:$A,Invoice!C:C,"",0)</f>
        <v/>
      </c>
      <c r="U65" s="58" t="str">
        <f>_xlfn.XLOOKUP(VALUE($A65),Invoice!$A:$A,Invoice!D:D,"",0)</f>
        <v/>
      </c>
      <c r="V65" s="58" t="str">
        <f>_xlfn.XLOOKUP(VALUE($A65),Invoice!$A:$A,Invoice!E:E,"",0)</f>
        <v/>
      </c>
      <c r="W65" s="58" t="str">
        <f>_xlfn.XLOOKUP(VALUE($A65),Invoice!$A:$A,Invoice!F:F,"",0)</f>
        <v/>
      </c>
      <c r="X65" s="58" t="str">
        <f>_xlfn.XLOOKUP(VALUE($A65),Invoice!$A:$A,Invoice!G:G,"",0)</f>
        <v/>
      </c>
      <c r="Y65" s="58" t="str">
        <f>_xlfn.XLOOKUP(VALUE($A65),Invoice!$A:$A,Invoice!H:H,"",0)</f>
        <v/>
      </c>
      <c r="Z65" s="58" t="str">
        <f>_xlfn.XLOOKUP(VALUE($A65),Invoice!$A:$A,Invoice!I:I,"",0)</f>
        <v/>
      </c>
      <c r="AA65" s="58" t="str">
        <f>_xlfn.XLOOKUP(VALUE($A65),Invoice!$A:$A,Invoice!J:J,"",0)</f>
        <v/>
      </c>
      <c r="AB65" s="58" t="str">
        <f>_xlfn.XLOOKUP(VALUE($A65),Invoice!$A:$A,Invoice!K:K,"",0)</f>
        <v/>
      </c>
      <c r="AC65" s="58" t="str">
        <f>_xlfn.XLOOKUP(VALUE($A65),Invoice!$A:$A,Invoice!L:L,"",0)</f>
        <v/>
      </c>
      <c r="AD65" s="58" t="str">
        <f>_xlfn.XLOOKUP(VALUE($A65),Invoice!$A:$A,Invoice!M:M,"",0)</f>
        <v/>
      </c>
      <c r="AE65" s="58" t="str">
        <f>_xlfn.XLOOKUP(VALUE($A65),Invoice!$A:$A,Invoice!N:N,"",0)</f>
        <v/>
      </c>
      <c r="AF65" s="58" t="str">
        <f>_xlfn.XLOOKUP(VALUE($A65),Invoice!$A:$A,Invoice!O:O,"",0)</f>
        <v/>
      </c>
      <c r="AQ65" s="59" t="str">
        <f t="shared" si="1"/>
        <v/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Y65" s="156">
        <v>1178.8879999999997</v>
      </c>
      <c r="AZ65" s="151" t="str">
        <f t="shared" si="6"/>
        <v>Требуются кол-во и цена</v>
      </c>
      <c r="BA65" s="45">
        <f>IF(A65&lt;&gt;"",IF(_xlfn.XLOOKUP(A65,'1C'!A:A,'1C'!A:A,0,0)&gt;0,1,0),"")</f>
        <v>0</v>
      </c>
      <c r="BB65" s="152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02-678-new</v>
      </c>
      <c r="C66" s="44">
        <v>7785101</v>
      </c>
      <c r="D66" s="44" t="s">
        <v>6059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6044</v>
      </c>
      <c r="J66" s="43" t="str">
        <f>'1C'!$AF$1</f>
        <v>STETSON</v>
      </c>
      <c r="K66" s="104">
        <v>89</v>
      </c>
      <c r="L66" s="63" t="s">
        <v>6064</v>
      </c>
      <c r="M66" s="66" t="s">
        <v>47</v>
      </c>
      <c r="N66" s="141" t="s">
        <v>6065</v>
      </c>
      <c r="O66" s="65"/>
      <c r="P66" s="63" t="s">
        <v>43</v>
      </c>
      <c r="Q66" s="58" t="s">
        <v>15</v>
      </c>
      <c r="R66" s="58" t="s">
        <v>382</v>
      </c>
      <c r="S66" s="58" t="str">
        <f>_xlfn.XLOOKUP(VALUE($A66),Invoice!$A:$A,Invoice!B:B,"",0)</f>
        <v/>
      </c>
      <c r="T66" s="58" t="str">
        <f>_xlfn.XLOOKUP(VALUE($A66),Invoice!$A:$A,Invoice!C:C,"",0)</f>
        <v/>
      </c>
      <c r="U66" s="58" t="str">
        <f>_xlfn.XLOOKUP(VALUE($A66),Invoice!$A:$A,Invoice!D:D,"",0)</f>
        <v/>
      </c>
      <c r="V66" s="58" t="str">
        <f>_xlfn.XLOOKUP(VALUE($A66),Invoice!$A:$A,Invoice!E:E,"",0)</f>
        <v/>
      </c>
      <c r="W66" s="58" t="str">
        <f>_xlfn.XLOOKUP(VALUE($A66),Invoice!$A:$A,Invoice!F:F,"",0)</f>
        <v/>
      </c>
      <c r="X66" s="58" t="str">
        <f>_xlfn.XLOOKUP(VALUE($A66),Invoice!$A:$A,Invoice!G:G,"",0)</f>
        <v/>
      </c>
      <c r="Y66" s="58" t="str">
        <f>_xlfn.XLOOKUP(VALUE($A66),Invoice!$A:$A,Invoice!H:H,"",0)</f>
        <v/>
      </c>
      <c r="Z66" s="58" t="str">
        <f>_xlfn.XLOOKUP(VALUE($A66),Invoice!$A:$A,Invoice!I:I,"",0)</f>
        <v/>
      </c>
      <c r="AA66" s="58" t="str">
        <f>_xlfn.XLOOKUP(VALUE($A66),Invoice!$A:$A,Invoice!J:J,"",0)</f>
        <v/>
      </c>
      <c r="AB66" s="58" t="str">
        <f>_xlfn.XLOOKUP(VALUE($A66),Invoice!$A:$A,Invoice!K:K,"",0)</f>
        <v/>
      </c>
      <c r="AC66" s="58" t="str">
        <f>_xlfn.XLOOKUP(VALUE($A66),Invoice!$A:$A,Invoice!L:L,"",0)</f>
        <v/>
      </c>
      <c r="AD66" s="58" t="str">
        <f>_xlfn.XLOOKUP(VALUE($A66),Invoice!$A:$A,Invoice!M:M,"",0)</f>
        <v/>
      </c>
      <c r="AE66" s="58" t="str">
        <f>_xlfn.XLOOKUP(VALUE($A66),Invoice!$A:$A,Invoice!N:N,"",0)</f>
        <v/>
      </c>
      <c r="AF66" s="58" t="str">
        <f>_xlfn.XLOOKUP(VALUE($A66),Invoice!$A:$A,Invoice!O:O,"",0)</f>
        <v/>
      </c>
      <c r="AQ66" s="59" t="str">
        <f t="shared" si="1"/>
        <v/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 t="str">
        <f t="shared" si="4"/>
        <v>Требуются кол-во и нетто</v>
      </c>
      <c r="AX66" s="43" t="str">
        <f t="shared" si="5"/>
        <v>Требуются кол-во и брутто</v>
      </c>
      <c r="AY66" s="156">
        <v>1178.8879999999997</v>
      </c>
      <c r="AZ66" s="151" t="str">
        <f t="shared" si="6"/>
        <v>Требуются кол-во и цена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6060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6044</v>
      </c>
      <c r="J67" s="43" t="str">
        <f>'1C'!$AF$1</f>
        <v>STETSON</v>
      </c>
      <c r="K67" s="104">
        <v>2</v>
      </c>
      <c r="L67" s="63" t="s">
        <v>55</v>
      </c>
      <c r="M67" s="66" t="s">
        <v>55</v>
      </c>
      <c r="N67" s="141" t="s">
        <v>6066</v>
      </c>
      <c r="O67" s="65"/>
      <c r="P67" s="63" t="s">
        <v>43</v>
      </c>
      <c r="Q67" s="58" t="s">
        <v>15</v>
      </c>
      <c r="R67" s="58" t="s">
        <v>382</v>
      </c>
      <c r="S67" s="58" t="str">
        <f>_xlfn.XLOOKUP(VALUE($A67),Invoice!$A:$A,Invoice!B:B,"",0)</f>
        <v/>
      </c>
      <c r="T67" s="58" t="str">
        <f>_xlfn.XLOOKUP(VALUE($A67),Invoice!$A:$A,Invoice!C:C,"",0)</f>
        <v/>
      </c>
      <c r="U67" s="58" t="str">
        <f>_xlfn.XLOOKUP(VALUE($A67),Invoice!$A:$A,Invoice!D:D,"",0)</f>
        <v/>
      </c>
      <c r="V67" s="58" t="str">
        <f>_xlfn.XLOOKUP(VALUE($A67),Invoice!$A:$A,Invoice!E:E,"",0)</f>
        <v/>
      </c>
      <c r="W67" s="58" t="str">
        <f>_xlfn.XLOOKUP(VALUE($A67),Invoice!$A:$A,Invoice!F:F,"",0)</f>
        <v/>
      </c>
      <c r="X67" s="58" t="str">
        <f>_xlfn.XLOOKUP(VALUE($A67),Invoice!$A:$A,Invoice!G:G,"",0)</f>
        <v/>
      </c>
      <c r="Y67" s="58" t="str">
        <f>_xlfn.XLOOKUP(VALUE($A67),Invoice!$A:$A,Invoice!H:H,"",0)</f>
        <v/>
      </c>
      <c r="Z67" s="58" t="str">
        <f>_xlfn.XLOOKUP(VALUE($A67),Invoice!$A:$A,Invoice!I:I,"",0)</f>
        <v/>
      </c>
      <c r="AA67" s="58" t="str">
        <f>_xlfn.XLOOKUP(VALUE($A67),Invoice!$A:$A,Invoice!J:J,"",0)</f>
        <v/>
      </c>
      <c r="AB67" s="58" t="str">
        <f>_xlfn.XLOOKUP(VALUE($A67),Invoice!$A:$A,Invoice!K:K,"",0)</f>
        <v/>
      </c>
      <c r="AC67" s="58" t="str">
        <f>_xlfn.XLOOKUP(VALUE($A67),Invoice!$A:$A,Invoice!L:L,"",0)</f>
        <v/>
      </c>
      <c r="AD67" s="58" t="str">
        <f>_xlfn.XLOOKUP(VALUE($A67),Invoice!$A:$A,Invoice!M:M,"",0)</f>
        <v/>
      </c>
      <c r="AE67" s="58" t="str">
        <f>_xlfn.XLOOKUP(VALUE($A67),Invoice!$A:$A,Invoice!N:N,"",0)</f>
        <v/>
      </c>
      <c r="AF67" s="58" t="str">
        <f>_xlfn.XLOOKUP(VALUE($A67),Invoice!$A:$A,Invoice!O:O,"",0)</f>
        <v/>
      </c>
      <c r="AQ67" s="59" t="str">
        <f t="shared" si="1"/>
        <v/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 t="str">
        <f t="shared" si="4"/>
        <v>Требуются кол-во и нетто</v>
      </c>
      <c r="AX67" s="43" t="str">
        <f t="shared" si="5"/>
        <v>Требуются кол-во и брутто</v>
      </c>
      <c r="AY67" s="156">
        <v>1811.8479999999997</v>
      </c>
      <c r="AZ67" s="151" t="str">
        <f t="shared" si="6"/>
        <v>Требуются кол-во и цена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6061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6044</v>
      </c>
      <c r="J68" s="43" t="str">
        <f>'1C'!$AF$1</f>
        <v>STETSON</v>
      </c>
      <c r="K68" s="104">
        <v>2</v>
      </c>
      <c r="L68" s="63" t="s">
        <v>55</v>
      </c>
      <c r="M68" s="66" t="s">
        <v>55</v>
      </c>
      <c r="N68" s="141" t="s">
        <v>6066</v>
      </c>
      <c r="O68" s="65"/>
      <c r="P68" s="63" t="s">
        <v>43</v>
      </c>
      <c r="Q68" s="58" t="s">
        <v>15</v>
      </c>
      <c r="R68" s="58" t="s">
        <v>382</v>
      </c>
      <c r="S68" s="58" t="str">
        <f>_xlfn.XLOOKUP(VALUE($A68),Invoice!$A:$A,Invoice!B:B,"",0)</f>
        <v/>
      </c>
      <c r="T68" s="58" t="str">
        <f>_xlfn.XLOOKUP(VALUE($A68),Invoice!$A:$A,Invoice!C:C,"",0)</f>
        <v/>
      </c>
      <c r="U68" s="58" t="str">
        <f>_xlfn.XLOOKUP(VALUE($A68),Invoice!$A:$A,Invoice!D:D,"",0)</f>
        <v/>
      </c>
      <c r="V68" s="58" t="str">
        <f>_xlfn.XLOOKUP(VALUE($A68),Invoice!$A:$A,Invoice!E:E,"",0)</f>
        <v/>
      </c>
      <c r="W68" s="58" t="str">
        <f>_xlfn.XLOOKUP(VALUE($A68),Invoice!$A:$A,Invoice!F:F,"",0)</f>
        <v/>
      </c>
      <c r="X68" s="58" t="str">
        <f>_xlfn.XLOOKUP(VALUE($A68),Invoice!$A:$A,Invoice!G:G,"",0)</f>
        <v/>
      </c>
      <c r="Y68" s="58" t="str">
        <f>_xlfn.XLOOKUP(VALUE($A68),Invoice!$A:$A,Invoice!H:H,"",0)</f>
        <v/>
      </c>
      <c r="Z68" s="58" t="str">
        <f>_xlfn.XLOOKUP(VALUE($A68),Invoice!$A:$A,Invoice!I:I,"",0)</f>
        <v/>
      </c>
      <c r="AA68" s="58" t="str">
        <f>_xlfn.XLOOKUP(VALUE($A68),Invoice!$A:$A,Invoice!J:J,"",0)</f>
        <v/>
      </c>
      <c r="AB68" s="58" t="str">
        <f>_xlfn.XLOOKUP(VALUE($A68),Invoice!$A:$A,Invoice!K:K,"",0)</f>
        <v/>
      </c>
      <c r="AC68" s="58" t="str">
        <f>_xlfn.XLOOKUP(VALUE($A68),Invoice!$A:$A,Invoice!L:L,"",0)</f>
        <v/>
      </c>
      <c r="AD68" s="58" t="str">
        <f>_xlfn.XLOOKUP(VALUE($A68),Invoice!$A:$A,Invoice!M:M,"",0)</f>
        <v/>
      </c>
      <c r="AE68" s="58" t="str">
        <f>_xlfn.XLOOKUP(VALUE($A68),Invoice!$A:$A,Invoice!N:N,"",0)</f>
        <v/>
      </c>
      <c r="AF68" s="58" t="str">
        <f>_xlfn.XLOOKUP(VALUE($A68),Invoice!$A:$A,Invoice!O:O,"",0)</f>
        <v/>
      </c>
      <c r="AQ68" s="59" t="str">
        <f t="shared" si="1"/>
        <v/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Y68" s="156">
        <v>1811.8479999999997</v>
      </c>
      <c r="AZ68" s="151" t="str">
        <f t="shared" si="6"/>
        <v>Требуются кол-во и цена</v>
      </c>
      <c r="BA68" s="45">
        <f>IF(A68&lt;&gt;"",IF(_xlfn.XLOOKUP(A68,'1C'!A:A,'1C'!A:A,0,0)&gt;0,1,0),"")</f>
        <v>0</v>
      </c>
      <c r="BB68" s="152">
        <f>IF(C68&lt;&gt;"",IF(_xlfn.XLOOKUP(C68,'1C'!S:S,'1C'!S:S,0,0)&gt;0,0,1),"")</f>
        <v>0</v>
      </c>
      <c r="BC68" s="73">
        <f t="shared" si="7"/>
        <v>1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02-681-14</v>
      </c>
      <c r="C69" s="44">
        <v>6613906</v>
      </c>
      <c r="D69" s="44" t="s">
        <v>6062</v>
      </c>
      <c r="E69" s="43" t="str">
        <f>IF(F69&lt;&gt;"",IFERROR(VLOOKUP(F69,Категории!A:B,2,0),""),"Требуется категория")</f>
        <v>Кепки</v>
      </c>
      <c r="F69" s="44" t="s">
        <v>320</v>
      </c>
      <c r="G69" s="63" t="s">
        <v>420</v>
      </c>
      <c r="H69" s="44" t="s">
        <v>6025</v>
      </c>
      <c r="J69" s="43" t="str">
        <f>'1C'!$AF$1</f>
        <v>STETSON</v>
      </c>
      <c r="K69" s="104">
        <v>28</v>
      </c>
      <c r="L69" s="63" t="s">
        <v>175</v>
      </c>
      <c r="M69" s="66" t="s">
        <v>47</v>
      </c>
      <c r="N69" s="141" t="s">
        <v>6067</v>
      </c>
      <c r="O69" s="65"/>
      <c r="P69" s="63" t="s">
        <v>37</v>
      </c>
      <c r="Q69" s="58" t="s">
        <v>15</v>
      </c>
      <c r="R69" s="58" t="s">
        <v>382</v>
      </c>
      <c r="S69" s="58" t="str">
        <f>_xlfn.XLOOKUP(VALUE($A69),Invoice!$A:$A,Invoice!B:B,"",0)</f>
        <v/>
      </c>
      <c r="T69" s="58" t="str">
        <f>_xlfn.XLOOKUP(VALUE($A69),Invoice!$A:$A,Invoice!C:C,"",0)</f>
        <v/>
      </c>
      <c r="U69" s="58" t="str">
        <f>_xlfn.XLOOKUP(VALUE($A69),Invoice!$A:$A,Invoice!D:D,"",0)</f>
        <v/>
      </c>
      <c r="V69" s="58" t="str">
        <f>_xlfn.XLOOKUP(VALUE($A69),Invoice!$A:$A,Invoice!E:E,"",0)</f>
        <v/>
      </c>
      <c r="W69" s="58" t="str">
        <f>_xlfn.XLOOKUP(VALUE($A69),Invoice!$A:$A,Invoice!F:F,"",0)</f>
        <v/>
      </c>
      <c r="X69" s="58" t="str">
        <f>_xlfn.XLOOKUP(VALUE($A69),Invoice!$A:$A,Invoice!G:G,"",0)</f>
        <v/>
      </c>
      <c r="Y69" s="58" t="str">
        <f>_xlfn.XLOOKUP(VALUE($A69),Invoice!$A:$A,Invoice!H:H,"",0)</f>
        <v/>
      </c>
      <c r="Z69" s="58" t="str">
        <f>_xlfn.XLOOKUP(VALUE($A69),Invoice!$A:$A,Invoice!I:I,"",0)</f>
        <v/>
      </c>
      <c r="AA69" s="58" t="str">
        <f>_xlfn.XLOOKUP(VALUE($A69),Invoice!$A:$A,Invoice!J:J,"",0)</f>
        <v/>
      </c>
      <c r="AB69" s="58" t="str">
        <f>_xlfn.XLOOKUP(VALUE($A69),Invoice!$A:$A,Invoice!K:K,"",0)</f>
        <v/>
      </c>
      <c r="AC69" s="58" t="str">
        <f>_xlfn.XLOOKUP(VALUE($A69),Invoice!$A:$A,Invoice!L:L,"",0)</f>
        <v/>
      </c>
      <c r="AD69" s="58" t="str">
        <f>_xlfn.XLOOKUP(VALUE($A69),Invoice!$A:$A,Invoice!M:M,"",0)</f>
        <v/>
      </c>
      <c r="AE69" s="58" t="str">
        <f>_xlfn.XLOOKUP(VALUE($A69),Invoice!$A:$A,Invoice!N:N,"",0)</f>
        <v/>
      </c>
      <c r="AF69" s="58" t="str">
        <f>_xlfn.XLOOKUP(VALUE($A69),Invoice!$A:$A,Invoice!O:O,"",0)</f>
        <v/>
      </c>
      <c r="AQ69" s="59" t="str">
        <f t="shared" si="1"/>
        <v/>
      </c>
      <c r="AR69" s="66" t="s">
        <v>432</v>
      </c>
      <c r="AS69" s="56" t="str">
        <f ca="1">IF(BA69&gt;0,_xlfn.XLOOKUP(A69,'1C'!$A:$A,'1C'!P:P,"",0,),IF(AR69&lt;&gt;"",VLOOKUP(AR69,INDIRECT(SUBSTITUTE($J69,"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56" t="str">
        <f ca="1">IF(BA69&gt;0,_xlfn.XLOOKUP(A69,'1C'!$A:$A,'1C'!O:O,"",0),IF(AR69&lt;&gt;"",VLOOKUP(AR69,INDIRECT(SUBSTITUTE($J69," ","")&amp;"Manufactures"),2,0),"Требуется код страны"))</f>
        <v>Болгария</v>
      </c>
      <c r="AU69" s="76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Y69" s="156">
        <v>2128.328</v>
      </c>
      <c r="AZ69" s="151" t="str">
        <f t="shared" si="6"/>
        <v>Требуются кол-во и цена</v>
      </c>
      <c r="BA69" s="45">
        <f>IF(A69&lt;&gt;"",IF(_xlfn.XLOOKUP(A69,'1C'!A:A,'1C'!A:A,0,0)&gt;0,1,0),"")</f>
        <v>0</v>
      </c>
      <c r="BB69" s="152">
        <f>IF(C69&lt;&gt;"",IF(_xlfn.XLOOKUP(C69,'1C'!S:S,'1C'!S:S,0,0)&gt;0,0,1),"")</f>
        <v>0</v>
      </c>
      <c r="BC69" s="73">
        <f t="shared" si="7"/>
        <v>1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6063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6025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6067</v>
      </c>
      <c r="O70" s="65"/>
      <c r="P70" s="63" t="s">
        <v>37</v>
      </c>
      <c r="Q70" s="58" t="s">
        <v>15</v>
      </c>
      <c r="R70" s="58" t="s">
        <v>382</v>
      </c>
      <c r="S70" s="58" t="str">
        <f>_xlfn.XLOOKUP(VALUE($A70),Invoice!$A:$A,Invoice!B:B,"",0)</f>
        <v/>
      </c>
      <c r="T70" s="58" t="str">
        <f>_xlfn.XLOOKUP(VALUE($A70),Invoice!$A:$A,Invoice!C:C,"",0)</f>
        <v/>
      </c>
      <c r="U70" s="58" t="str">
        <f>_xlfn.XLOOKUP(VALUE($A70),Invoice!$A:$A,Invoice!D:D,"",0)</f>
        <v/>
      </c>
      <c r="V70" s="58" t="str">
        <f>_xlfn.XLOOKUP(VALUE($A70),Invoice!$A:$A,Invoice!E:E,"",0)</f>
        <v/>
      </c>
      <c r="W70" s="58" t="str">
        <f>_xlfn.XLOOKUP(VALUE($A70),Invoice!$A:$A,Invoice!F:F,"",0)</f>
        <v/>
      </c>
      <c r="X70" s="58" t="str">
        <f>_xlfn.XLOOKUP(VALUE($A70),Invoice!$A:$A,Invoice!G:G,"",0)</f>
        <v/>
      </c>
      <c r="Y70" s="58" t="str">
        <f>_xlfn.XLOOKUP(VALUE($A70),Invoice!$A:$A,Invoice!H:H,"",0)</f>
        <v/>
      </c>
      <c r="Z70" s="58" t="str">
        <f>_xlfn.XLOOKUP(VALUE($A70),Invoice!$A:$A,Invoice!I:I,"",0)</f>
        <v/>
      </c>
      <c r="AA70" s="58" t="str">
        <f>_xlfn.XLOOKUP(VALUE($A70),Invoice!$A:$A,Invoice!J:J,"",0)</f>
        <v/>
      </c>
      <c r="AB70" s="58" t="str">
        <f>_xlfn.XLOOKUP(VALUE($A70),Invoice!$A:$A,Invoice!K:K,"",0)</f>
        <v/>
      </c>
      <c r="AC70" s="58" t="str">
        <f>_xlfn.XLOOKUP(VALUE($A70),Invoice!$A:$A,Invoice!L:L,"",0)</f>
        <v/>
      </c>
      <c r="AD70" s="58" t="str">
        <f>_xlfn.XLOOKUP(VALUE($A70),Invoice!$A:$A,Invoice!M:M,"",0)</f>
        <v/>
      </c>
      <c r="AE70" s="58" t="str">
        <f>_xlfn.XLOOKUP(VALUE($A70),Invoice!$A:$A,Invoice!N:N,"",0)</f>
        <v/>
      </c>
      <c r="AF70" s="58" t="str">
        <f>_xlfn.XLOOKUP(VALUE($A70),Invoice!$A:$A,Invoice!O:O,"",0)</f>
        <v/>
      </c>
      <c r="AQ70" s="59" t="str">
        <f t="shared" si="1"/>
        <v/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Y70" s="156">
        <v>2365.6880000000001</v>
      </c>
      <c r="AZ70" s="151" t="str">
        <f t="shared" si="6"/>
        <v>Требуются кол-во и цена</v>
      </c>
      <c r="BA70" s="45">
        <f>IF(A70&lt;&gt;"",IF(_xlfn.XLOOKUP(A70,'1C'!A:A,'1C'!A:A,0,0)&gt;0,1,0),"")</f>
        <v>0</v>
      </c>
      <c r="BB70" s="152">
        <f>IF(C70&lt;&gt;"",IF(_xlfn.XLOOKUP(C70,'1C'!S:S,'1C'!S:S,0,0)&gt;0,0,1),"")</f>
        <v>0</v>
      </c>
      <c r="BC70" s="73">
        <f t="shared" si="7"/>
        <v>1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 t="str">
        <f>_xlfn.XLOOKUP(VALUE($A71),Invoice!$A:$A,Invoice!B:B,"",0)</f>
        <v/>
      </c>
      <c r="T71" s="58">
        <f>_xlfn.XLOOKUP(VALUE($A71),Invoice!$A:$A,Invoice!C:C,"",0)</f>
        <v>0</v>
      </c>
      <c r="U71" s="58">
        <f>_xlfn.XLOOKUP(VALUE($A71),Invoice!$A:$A,Invoice!D:D,"",0)</f>
        <v>0</v>
      </c>
      <c r="V71" s="58" t="str">
        <f>_xlfn.XLOOKUP(VALUE($A71),Invoice!$A:$A,Invoice!E:E,"",0)</f>
        <v/>
      </c>
      <c r="W71" s="58">
        <f>_xlfn.XLOOKUP(VALUE($A71),Invoice!$A:$A,Invoice!F:F,"",0)</f>
        <v>0</v>
      </c>
      <c r="X71" s="58" t="str">
        <f>_xlfn.XLOOKUP(VALUE($A71),Invoice!$A:$A,Invoice!G:G,"",0)</f>
        <v/>
      </c>
      <c r="Y71" s="58">
        <f>_xlfn.XLOOKUP(VALUE($A71),Invoice!$A:$A,Invoice!H:H,"",0)</f>
        <v>0</v>
      </c>
      <c r="Z71" s="58" t="str">
        <f>_xlfn.XLOOKUP(VALUE($A71),Invoice!$A:$A,Invoice!I:I,"",0)</f>
        <v/>
      </c>
      <c r="AA71" s="58">
        <f>_xlfn.XLOOKUP(VALUE($A71),Invoice!$A:$A,Invoice!J:J,"",0)</f>
        <v>0</v>
      </c>
      <c r="AB71" s="58">
        <f>_xlfn.XLOOKUP(VALUE($A71),Invoice!$A:$A,Invoice!K:K,"",0)</f>
        <v>1</v>
      </c>
      <c r="AC71" s="58">
        <f>_xlfn.XLOOKUP(VALUE($A71),Invoice!$A:$A,Invoice!L:L,"",0)</f>
        <v>0</v>
      </c>
      <c r="AD71" s="58" t="str">
        <f>_xlfn.XLOOKUP(VALUE($A71),Invoice!$A:$A,Invoice!M:M,"",0)</f>
        <v/>
      </c>
      <c r="AE71" s="58">
        <f>_xlfn.XLOOKUP(VALUE($A71),Invoice!$A:$A,Invoice!N:N,"",0)</f>
        <v>0</v>
      </c>
      <c r="AF71" s="58">
        <f>_xlfn.XLOOKUP(VALUE($A71),Invoice!$A:$A,Invoice!O:O,"",0)</f>
        <v>0</v>
      </c>
      <c r="AQ71" s="59">
        <f t="shared" si="1"/>
        <v>1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0.1</v>
      </c>
      <c r="AX71" s="43">
        <f t="shared" si="5"/>
        <v>0.15000000000000002</v>
      </c>
      <c r="AY71" s="156">
        <v>1020.6479999999999</v>
      </c>
      <c r="AZ71" s="151">
        <f t="shared" si="6"/>
        <v>1020.6479999999999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47" t="str">
        <f>IF(K72&lt;&gt;"",IFERROR(VLOOKUP(A72,'1C'!A:T,18,0),IFERROR(VLOOKUP(K72,Colors!D:E,2,0),"")),"")</f>
        <v>черный</v>
      </c>
      <c r="N72" s="148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tr">
        <f>IF(P72&lt;&gt;"",IFERROR(VLOOKUP(P72,MaterialsTypes!F:G,2,0),IFERROR(VLOOKUP(N72,MaterialsTypes100,2,0),"")),IFERROR(VLOOKUP(N72,MaterialsTypes100,2,0),""))</f>
        <v/>
      </c>
      <c r="R72" s="59" t="str">
        <f>IF(A72&lt;&gt;"",_xlfn.XLOOKUP(A72,'1C'!A:A,'1C'!K:K,_xlfn.XLOOKUP(C72,'1C'!S:S,'1C'!K:K,"",0),0),"")</f>
        <v>Унисекс</v>
      </c>
      <c r="S72" s="58" t="str">
        <f>_xlfn.XLOOKUP(VALUE($A72),Invoice!$A:$A,Invoice!B:B,"",0)</f>
        <v/>
      </c>
      <c r="T72" s="58" t="str">
        <f>_xlfn.XLOOKUP(VALUE($A72),Invoice!$A:$A,Invoice!C:C,"",0)</f>
        <v/>
      </c>
      <c r="U72" s="58" t="str">
        <f>_xlfn.XLOOKUP(VALUE($A72),Invoice!$A:$A,Invoice!D:D,"",0)</f>
        <v/>
      </c>
      <c r="V72" s="58" t="str">
        <f>_xlfn.XLOOKUP(VALUE($A72),Invoice!$A:$A,Invoice!E:E,"",0)</f>
        <v/>
      </c>
      <c r="W72" s="58" t="str">
        <f>_xlfn.XLOOKUP(VALUE($A72),Invoice!$A:$A,Invoice!F:F,"",0)</f>
        <v/>
      </c>
      <c r="X72" s="58" t="str">
        <f>_xlfn.XLOOKUP(VALUE($A72),Invoice!$A:$A,Invoice!G:G,"",0)</f>
        <v/>
      </c>
      <c r="Y72" s="58" t="str">
        <f>_xlfn.XLOOKUP(VALUE($A72),Invoice!$A:$A,Invoice!H:H,"",0)</f>
        <v/>
      </c>
      <c r="Z72" s="58" t="str">
        <f>_xlfn.XLOOKUP(VALUE($A72),Invoice!$A:$A,Invoice!I:I,"",0)</f>
        <v/>
      </c>
      <c r="AA72" s="58" t="str">
        <f>_xlfn.XLOOKUP(VALUE($A72),Invoice!$A:$A,Invoice!J:J,"",0)</f>
        <v/>
      </c>
      <c r="AB72" s="58" t="str">
        <f>_xlfn.XLOOKUP(VALUE($A72),Invoice!$A:$A,Invoice!K:K,"",0)</f>
        <v/>
      </c>
      <c r="AC72" s="58" t="str">
        <f>_xlfn.XLOOKUP(VALUE($A72),Invoice!$A:$A,Invoice!L:L,"",0)</f>
        <v/>
      </c>
      <c r="AD72" s="58" t="str">
        <f>_xlfn.XLOOKUP(VALUE($A72),Invoice!$A:$A,Invoice!M:M,"",0)</f>
        <v/>
      </c>
      <c r="AE72" s="58" t="str">
        <f>_xlfn.XLOOKUP(VALUE($A72),Invoice!$A:$A,Invoice!N:N,"",0)</f>
        <v/>
      </c>
      <c r="AF72" s="58" t="str">
        <f>_xlfn.XLOOKUP(VALUE($A72),Invoice!$A:$A,Invoice!O:O,"",0)</f>
        <v/>
      </c>
      <c r="AQ72" s="59" t="str">
        <f t="shared" si="1"/>
        <v/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Y72" s="156">
        <v>1020.6479999999999</v>
      </c>
      <c r="AZ72" s="151" t="str">
        <f t="shared" si="6"/>
        <v>Требуются кол-во и цена</v>
      </c>
      <c r="BA72" s="45">
        <f>IF(A72&lt;&gt;"",IF(_xlfn.XLOOKUP(A72,'1C'!A:A,'1C'!A:A,0,0)&gt;0,1,0),"")</f>
        <v>1</v>
      </c>
      <c r="BB72" s="152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IF(A73&lt;&gt;"",_xlfn.XLOOKUP(A73,'1C'!A:A,'1C'!K:K,_xlfn.XLOOKUP(C73,'1C'!S:S,'1C'!K:K,"",0),0),"")</f>
        <v>Унисекс</v>
      </c>
      <c r="S73" s="58" t="str">
        <f>_xlfn.XLOOKUP(VALUE($A73),Invoice!$A:$A,Invoice!B:B,"",0)</f>
        <v/>
      </c>
      <c r="T73" s="58">
        <f>_xlfn.XLOOKUP(VALUE($A73),Invoice!$A:$A,Invoice!C:C,"",0)</f>
        <v>0</v>
      </c>
      <c r="U73" s="58">
        <f>_xlfn.XLOOKUP(VALUE($A73),Invoice!$A:$A,Invoice!D:D,"",0)</f>
        <v>0</v>
      </c>
      <c r="V73" s="58" t="str">
        <f>_xlfn.XLOOKUP(VALUE($A73),Invoice!$A:$A,Invoice!E:E,"",0)</f>
        <v/>
      </c>
      <c r="W73" s="58">
        <f>_xlfn.XLOOKUP(VALUE($A73),Invoice!$A:$A,Invoice!F:F,"",0)</f>
        <v>0</v>
      </c>
      <c r="X73" s="58">
        <f>_xlfn.XLOOKUP(VALUE($A73),Invoice!$A:$A,Invoice!G:G,"",0)</f>
        <v>2</v>
      </c>
      <c r="Y73" s="58">
        <f>_xlfn.XLOOKUP(VALUE($A73),Invoice!$A:$A,Invoice!H:H,"",0)</f>
        <v>0</v>
      </c>
      <c r="Z73" s="58" t="str">
        <f>_xlfn.XLOOKUP(VALUE($A73),Invoice!$A:$A,Invoice!I:I,"",0)</f>
        <v/>
      </c>
      <c r="AA73" s="58">
        <f>_xlfn.XLOOKUP(VALUE($A73),Invoice!$A:$A,Invoice!J:J,"",0)</f>
        <v>0</v>
      </c>
      <c r="AB73" s="58" t="str">
        <f>_xlfn.XLOOKUP(VALUE($A73),Invoice!$A:$A,Invoice!K:K,"",0)</f>
        <v/>
      </c>
      <c r="AC73" s="58">
        <f>_xlfn.XLOOKUP(VALUE($A73),Invoice!$A:$A,Invoice!L:L,"",0)</f>
        <v>0</v>
      </c>
      <c r="AD73" s="58" t="str">
        <f>_xlfn.XLOOKUP(VALUE($A73),Invoice!$A:$A,Invoice!M:M,"",0)</f>
        <v/>
      </c>
      <c r="AE73" s="58">
        <f>_xlfn.XLOOKUP(VALUE($A73),Invoice!$A:$A,Invoice!N:N,"",0)</f>
        <v>0</v>
      </c>
      <c r="AF73" s="58">
        <f>_xlfn.XLOOKUP(VALUE($A73),Invoice!$A:$A,Invoice!O:O,"",0)</f>
        <v>0</v>
      </c>
      <c r="AQ73" s="59">
        <f t="shared" si="1"/>
        <v>2</v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0.2</v>
      </c>
      <c r="AX73" s="43">
        <f t="shared" si="5"/>
        <v>0.30000000000000004</v>
      </c>
      <c r="AY73" s="156">
        <v>1020.6479999999999</v>
      </c>
      <c r="AZ73" s="151">
        <f t="shared" si="6"/>
        <v>2041.2959999999998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tr">
        <f>IF(P74&lt;&gt;"",IFERROR(VLOOKUP(P74,MaterialsTypes!F:G,2,0),IFERROR(VLOOKUP(N74,MaterialsTypes100,2,0),"")),IFERROR(VLOOKUP(N74,MaterialsTypes100,2,0),""))</f>
        <v/>
      </c>
      <c r="R74" s="59" t="str">
        <f>IF(A74&lt;&gt;"",_xlfn.XLOOKUP(A74,'1C'!A:A,'1C'!K:K,_xlfn.XLOOKUP(C74,'1C'!S:S,'1C'!K:K,"",0),0),"")</f>
        <v>Унисекс</v>
      </c>
      <c r="S74" s="58" t="str">
        <f>_xlfn.XLOOKUP(VALUE($A74),Invoice!$A:$A,Invoice!B:B,"",0)</f>
        <v/>
      </c>
      <c r="T74" s="58" t="str">
        <f>_xlfn.XLOOKUP(VALUE($A74),Invoice!$A:$A,Invoice!C:C,"",0)</f>
        <v/>
      </c>
      <c r="U74" s="58" t="str">
        <f>_xlfn.XLOOKUP(VALUE($A74),Invoice!$A:$A,Invoice!D:D,"",0)</f>
        <v/>
      </c>
      <c r="V74" s="58" t="str">
        <f>_xlfn.XLOOKUP(VALUE($A74),Invoice!$A:$A,Invoice!E:E,"",0)</f>
        <v/>
      </c>
      <c r="W74" s="58" t="str">
        <f>_xlfn.XLOOKUP(VALUE($A74),Invoice!$A:$A,Invoice!F:F,"",0)</f>
        <v/>
      </c>
      <c r="X74" s="58" t="str">
        <f>_xlfn.XLOOKUP(VALUE($A74),Invoice!$A:$A,Invoice!G:G,"",0)</f>
        <v/>
      </c>
      <c r="Y74" s="58" t="str">
        <f>_xlfn.XLOOKUP(VALUE($A74),Invoice!$A:$A,Invoice!H:H,"",0)</f>
        <v/>
      </c>
      <c r="Z74" s="58" t="str">
        <f>_xlfn.XLOOKUP(VALUE($A74),Invoice!$A:$A,Invoice!I:I,"",0)</f>
        <v/>
      </c>
      <c r="AA74" s="58" t="str">
        <f>_xlfn.XLOOKUP(VALUE($A74),Invoice!$A:$A,Invoice!J:J,"",0)</f>
        <v/>
      </c>
      <c r="AB74" s="58" t="str">
        <f>_xlfn.XLOOKUP(VALUE($A74),Invoice!$A:$A,Invoice!K:K,"",0)</f>
        <v/>
      </c>
      <c r="AC74" s="58" t="str">
        <f>_xlfn.XLOOKUP(VALUE($A74),Invoice!$A:$A,Invoice!L:L,"",0)</f>
        <v/>
      </c>
      <c r="AD74" s="58" t="str">
        <f>_xlfn.XLOOKUP(VALUE($A74),Invoice!$A:$A,Invoice!M:M,"",0)</f>
        <v/>
      </c>
      <c r="AE74" s="58" t="str">
        <f>_xlfn.XLOOKUP(VALUE($A74),Invoice!$A:$A,Invoice!N:N,"",0)</f>
        <v/>
      </c>
      <c r="AF74" s="58" t="str">
        <f>_xlfn.XLOOKUP(VALUE($A74),Invoice!$A:$A,Invoice!O:O,"",0)</f>
        <v/>
      </c>
      <c r="AQ74" s="59" t="str">
        <f t="shared" si="1"/>
        <v/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 t="str">
        <f t="shared" si="4"/>
        <v>Требуются кол-во и нетто</v>
      </c>
      <c r="AX74" s="43" t="str">
        <f t="shared" si="5"/>
        <v>Требуются кол-во и брутто</v>
      </c>
      <c r="AY74" s="156">
        <v>1020.6479999999999</v>
      </c>
      <c r="AZ74" s="151" t="str">
        <f t="shared" si="6"/>
        <v>Требуются кол-во и цена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tr">
        <f>IF(P75&lt;&gt;"",IFERROR(VLOOKUP(P75,MaterialsTypes!F:G,2,0),IFERROR(VLOOKUP(N75,MaterialsTypes100,2,0),"")),IFERROR(VLOOKUP(N75,MaterialsTypes100,2,0),""))</f>
        <v/>
      </c>
      <c r="R75" s="59" t="str">
        <f>IF(A75&lt;&gt;"",_xlfn.XLOOKUP(A75,'1C'!A:A,'1C'!K:K,_xlfn.XLOOKUP(C75,'1C'!S:S,'1C'!K:K,"",0),0),"")</f>
        <v>Унисекс</v>
      </c>
      <c r="S75" s="58" t="str">
        <f>_xlfn.XLOOKUP(VALUE($A75),Invoice!$A:$A,Invoice!B:B,"",0)</f>
        <v/>
      </c>
      <c r="T75" s="58" t="str">
        <f>_xlfn.XLOOKUP(VALUE($A75),Invoice!$A:$A,Invoice!C:C,"",0)</f>
        <v/>
      </c>
      <c r="U75" s="58" t="str">
        <f>_xlfn.XLOOKUP(VALUE($A75),Invoice!$A:$A,Invoice!D:D,"",0)</f>
        <v/>
      </c>
      <c r="V75" s="58" t="str">
        <f>_xlfn.XLOOKUP(VALUE($A75),Invoice!$A:$A,Invoice!E:E,"",0)</f>
        <v/>
      </c>
      <c r="W75" s="58" t="str">
        <f>_xlfn.XLOOKUP(VALUE($A75),Invoice!$A:$A,Invoice!F:F,"",0)</f>
        <v/>
      </c>
      <c r="X75" s="58" t="str">
        <f>_xlfn.XLOOKUP(VALUE($A75),Invoice!$A:$A,Invoice!G:G,"",0)</f>
        <v/>
      </c>
      <c r="Y75" s="58" t="str">
        <f>_xlfn.XLOOKUP(VALUE($A75),Invoice!$A:$A,Invoice!H:H,"",0)</f>
        <v/>
      </c>
      <c r="Z75" s="58" t="str">
        <f>_xlfn.XLOOKUP(VALUE($A75),Invoice!$A:$A,Invoice!I:I,"",0)</f>
        <v/>
      </c>
      <c r="AA75" s="58" t="str">
        <f>_xlfn.XLOOKUP(VALUE($A75),Invoice!$A:$A,Invoice!J:J,"",0)</f>
        <v/>
      </c>
      <c r="AB75" s="58" t="str">
        <f>_xlfn.XLOOKUP(VALUE($A75),Invoice!$A:$A,Invoice!K:K,"",0)</f>
        <v/>
      </c>
      <c r="AC75" s="58" t="str">
        <f>_xlfn.XLOOKUP(VALUE($A75),Invoice!$A:$A,Invoice!L:L,"",0)</f>
        <v/>
      </c>
      <c r="AD75" s="58" t="str">
        <f>_xlfn.XLOOKUP(VALUE($A75),Invoice!$A:$A,Invoice!M:M,"",0)</f>
        <v/>
      </c>
      <c r="AE75" s="58" t="str">
        <f>_xlfn.XLOOKUP(VALUE($A75),Invoice!$A:$A,Invoice!N:N,"",0)</f>
        <v/>
      </c>
      <c r="AF75" s="58" t="str">
        <f>_xlfn.XLOOKUP(VALUE($A75),Invoice!$A:$A,Invoice!O:O,"",0)</f>
        <v/>
      </c>
      <c r="AQ75" s="59" t="str">
        <f t="shared" si="1"/>
        <v/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 t="str">
        <f t="shared" si="4"/>
        <v>Требуются кол-во и нетто</v>
      </c>
      <c r="AX75" s="43" t="str">
        <f t="shared" si="5"/>
        <v>Требуются кол-во и брутто</v>
      </c>
      <c r="AY75" s="156">
        <v>1020.6479999999999</v>
      </c>
      <c r="AZ75" s="151" t="str">
        <f t="shared" si="6"/>
        <v>Требуются кол-во и цена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D76" s="43" t="str">
        <f>IF(A76&lt;&gt;"",_xlfn.XLOOKUP(C76,'1C'!S:S,'1C'!T:T,"",0),"")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47" t="str">
        <f>IF(K76&lt;&gt;"",IFERROR(VLOOKUP(A76,'1C'!A:T,18,0),IFERROR(VLOOKUP(K76,Colors!D:E,2,0),"")),"")</f>
        <v>бежевый</v>
      </c>
      <c r="N76" s="148" t="s">
        <v>3755</v>
      </c>
      <c r="O76" s="65"/>
      <c r="P76" s="56" t="str">
        <f>IF(A76&lt;&gt;"",_xlfn.XLOOKUP(A76,'1C'!A:A,'1C'!N:N,_xlfn.XLOOKUP(C76,'1C'!S:S,'1C'!N:N,"",0),0),"")</f>
        <v>хлопковые</v>
      </c>
      <c r="Q76" s="59" t="str">
        <f>IF(P76&lt;&gt;"",IFERROR(VLOOKUP(P76,MaterialsTypes!F:G,2,0),IFERROR(VLOOKUP(N76,MaterialsTypes100,2,0),"")),IFERROR(VLOOKUP(N76,MaterialsTypes100,2,0),""))</f>
        <v/>
      </c>
      <c r="R76" s="59" t="str">
        <f>IF(A76&lt;&gt;"",_xlfn.XLOOKUP(A76,'1C'!A:A,'1C'!K:K,_xlfn.XLOOKUP(C76,'1C'!S:S,'1C'!K:K,"",0),0),"")</f>
        <v>Унисекс</v>
      </c>
      <c r="S76" s="58" t="str">
        <f>_xlfn.XLOOKUP(VALUE($A76),Invoice!$A:$A,Invoice!B:B,"",0)</f>
        <v/>
      </c>
      <c r="T76" s="58" t="str">
        <f>_xlfn.XLOOKUP(VALUE($A76),Invoice!$A:$A,Invoice!C:C,"",0)</f>
        <v/>
      </c>
      <c r="U76" s="58" t="str">
        <f>_xlfn.XLOOKUP(VALUE($A76),Invoice!$A:$A,Invoice!D:D,"",0)</f>
        <v/>
      </c>
      <c r="V76" s="58" t="str">
        <f>_xlfn.XLOOKUP(VALUE($A76),Invoice!$A:$A,Invoice!E:E,"",0)</f>
        <v/>
      </c>
      <c r="W76" s="58" t="str">
        <f>_xlfn.XLOOKUP(VALUE($A76),Invoice!$A:$A,Invoice!F:F,"",0)</f>
        <v/>
      </c>
      <c r="X76" s="58" t="str">
        <f>_xlfn.XLOOKUP(VALUE($A76),Invoice!$A:$A,Invoice!G:G,"",0)</f>
        <v/>
      </c>
      <c r="Y76" s="58" t="str">
        <f>_xlfn.XLOOKUP(VALUE($A76),Invoice!$A:$A,Invoice!H:H,"",0)</f>
        <v/>
      </c>
      <c r="Z76" s="58" t="str">
        <f>_xlfn.XLOOKUP(VALUE($A76),Invoice!$A:$A,Invoice!I:I,"",0)</f>
        <v/>
      </c>
      <c r="AA76" s="58" t="str">
        <f>_xlfn.XLOOKUP(VALUE($A76),Invoice!$A:$A,Invoice!J:J,"",0)</f>
        <v/>
      </c>
      <c r="AB76" s="58" t="str">
        <f>_xlfn.XLOOKUP(VALUE($A76),Invoice!$A:$A,Invoice!K:K,"",0)</f>
        <v/>
      </c>
      <c r="AC76" s="58" t="str">
        <f>_xlfn.XLOOKUP(VALUE($A76),Invoice!$A:$A,Invoice!L:L,"",0)</f>
        <v/>
      </c>
      <c r="AD76" s="58" t="str">
        <f>_xlfn.XLOOKUP(VALUE($A76),Invoice!$A:$A,Invoice!M:M,"",0)</f>
        <v/>
      </c>
      <c r="AE76" s="58" t="str">
        <f>_xlfn.XLOOKUP(VALUE($A76),Invoice!$A:$A,Invoice!N:N,"",0)</f>
        <v/>
      </c>
      <c r="AF76" s="58" t="str">
        <f>_xlfn.XLOOKUP(VALUE($A76),Invoice!$A:$A,Invoice!O:O,"",0)</f>
        <v/>
      </c>
      <c r="AQ76" s="59" t="str">
        <f t="shared" si="1"/>
        <v/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Y76" s="156">
        <v>1020.6479999999999</v>
      </c>
      <c r="AZ76" s="151" t="str">
        <f t="shared" si="6"/>
        <v>Требуются кол-во и цена</v>
      </c>
      <c r="BA76" s="45">
        <f>IF(A76&lt;&gt;"",IF(_xlfn.XLOOKUP(A76,'1C'!A:A,'1C'!A:A,0,0)&gt;0,1,0),"")</f>
        <v>1</v>
      </c>
      <c r="BB76" s="152">
        <f>IF(C76&lt;&gt;"",IF(_xlfn.XLOOKUP(C76,'1C'!S:S,'1C'!S:S,0,0)&gt;0,0,1),"")</f>
        <v>0</v>
      </c>
      <c r="BC76" s="73">
        <f t="shared" si="7"/>
        <v>0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02-201-12</v>
      </c>
      <c r="C77" s="44">
        <v>6611105</v>
      </c>
      <c r="D77" s="43" t="str">
        <f>IF(A77&lt;&gt;"",_xlfn.XLOOKUP(C77,'1C'!S:S,'1C'!T:T,"",0),"")</f>
        <v>TEXAS COTTON</v>
      </c>
      <c r="E77" s="43" t="str">
        <f>IF(F77&lt;&gt;"",IFERROR(VLOOKUP(F77,Категории!A:B,2,0),""),"Требуется категория")</f>
        <v>Кепки</v>
      </c>
      <c r="F77" s="43" t="str">
        <f>IF(A77&lt;&gt;"",IF(BA77&gt;0,_xlfn.XLOOKUP(A77,'1C'!A:A,'1C'!J:J,"",0),_xlfn.XLOOKUP(C77,'1C'!S:S,'1C'!J:J,"",0)),"")</f>
        <v>Кепка уточка</v>
      </c>
      <c r="G77" s="56" t="str">
        <f>IF(C77&lt;&gt;"",IF(BA77&gt;0,_xlfn.XLOOKUP(A77,'1C'!A:A,'1C'!L:L,"",0),_xlfn.XLOOKUP(C77,'1C'!S:S,'1C'!L:L,"",0)),"")</f>
        <v>Stetson</v>
      </c>
      <c r="H77" s="43" t="str">
        <f>IF(A77&lt;&gt;"",_xlfn.XLOOKUP(A77,'1C'!A:A,'1C'!M:M,_xlfn.XLOOKUP(C77,'1C'!S:S,'1C'!M:M,"",0),0))</f>
        <v>всесезон</v>
      </c>
      <c r="J77" s="43" t="str">
        <f>'1C'!$AF$1</f>
        <v>STETSON</v>
      </c>
      <c r="K77" s="104">
        <v>86</v>
      </c>
      <c r="L77" s="63" t="s">
        <v>121</v>
      </c>
      <c r="M77" s="66" t="s">
        <v>121</v>
      </c>
      <c r="N77" s="148" t="s">
        <v>3755</v>
      </c>
      <c r="O77" s="65"/>
      <c r="P77" s="56" t="str">
        <f>IF(A77&lt;&gt;"",_xlfn.XLOOKUP(A77,'1C'!A:A,'1C'!N:N,_xlfn.XLOOKUP(C77,'1C'!S:S,'1C'!N:N,"",0),0),"")</f>
        <v>хлопковые</v>
      </c>
      <c r="Q77" s="59" t="str">
        <f>IF(P77&lt;&gt;"",IFERROR(VLOOKUP(P77,MaterialsTypes!F:G,2,0),IFERROR(VLOOKUP(N77,MaterialsTypes100,2,0),"")),IFERROR(VLOOKUP(N77,MaterialsTypes100,2,0),""))</f>
        <v/>
      </c>
      <c r="R77" s="59" t="str">
        <f>IF(A77&lt;&gt;"",_xlfn.XLOOKUP(A77,'1C'!A:A,'1C'!K:K,_xlfn.XLOOKUP(C77,'1C'!S:S,'1C'!K:K,"",0),0),"")</f>
        <v>Унисекс</v>
      </c>
      <c r="S77" s="58" t="str">
        <f>_xlfn.XLOOKUP(VALUE($A77),Invoice!$A:$A,Invoice!B:B,"",0)</f>
        <v/>
      </c>
      <c r="T77" s="58" t="str">
        <f>_xlfn.XLOOKUP(VALUE($A77),Invoice!$A:$A,Invoice!C:C,"",0)</f>
        <v/>
      </c>
      <c r="U77" s="58" t="str">
        <f>_xlfn.XLOOKUP(VALUE($A77),Invoice!$A:$A,Invoice!D:D,"",0)</f>
        <v/>
      </c>
      <c r="V77" s="58" t="str">
        <f>_xlfn.XLOOKUP(VALUE($A77),Invoice!$A:$A,Invoice!E:E,"",0)</f>
        <v/>
      </c>
      <c r="W77" s="58" t="str">
        <f>_xlfn.XLOOKUP(VALUE($A77),Invoice!$A:$A,Invoice!F:F,"",0)</f>
        <v/>
      </c>
      <c r="X77" s="58" t="str">
        <f>_xlfn.XLOOKUP(VALUE($A77),Invoice!$A:$A,Invoice!G:G,"",0)</f>
        <v/>
      </c>
      <c r="Y77" s="58" t="str">
        <f>_xlfn.XLOOKUP(VALUE($A77),Invoice!$A:$A,Invoice!H:H,"",0)</f>
        <v/>
      </c>
      <c r="Z77" s="58" t="str">
        <f>_xlfn.XLOOKUP(VALUE($A77),Invoice!$A:$A,Invoice!I:I,"",0)</f>
        <v/>
      </c>
      <c r="AA77" s="58" t="str">
        <f>_xlfn.XLOOKUP(VALUE($A77),Invoice!$A:$A,Invoice!J:J,"",0)</f>
        <v/>
      </c>
      <c r="AB77" s="58" t="str">
        <f>_xlfn.XLOOKUP(VALUE($A77),Invoice!$A:$A,Invoice!K:K,"",0)</f>
        <v/>
      </c>
      <c r="AC77" s="58" t="str">
        <f>_xlfn.XLOOKUP(VALUE($A77),Invoice!$A:$A,Invoice!L:L,"",0)</f>
        <v/>
      </c>
      <c r="AD77" s="58" t="str">
        <f>_xlfn.XLOOKUP(VALUE($A77),Invoice!$A:$A,Invoice!M:M,"",0)</f>
        <v/>
      </c>
      <c r="AE77" s="58" t="str">
        <f>_xlfn.XLOOKUP(VALUE($A77),Invoice!$A:$A,Invoice!N:N,"",0)</f>
        <v/>
      </c>
      <c r="AF77" s="58" t="str">
        <f>_xlfn.XLOOKUP(VALUE($A77),Invoice!$A:$A,Invoice!O:O,"",0)</f>
        <v/>
      </c>
      <c r="AQ77" s="59" t="str">
        <f t="shared" si="1"/>
        <v/>
      </c>
      <c r="AR77" s="43" t="str">
        <f>IF(A77&lt;&gt;"",_xlfn.XLOOKUP(_xlfn.XLOOKUP(A77,'1C'!A:A,'1C'!O:O,_xlfn.XLOOKUP(C77,'1C'!S:S,'1C'!O:O,"",0),0),Settings!N:N,Settings!O:O,"",0),"")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Y77" s="156">
        <v>1020.6479999999999</v>
      </c>
      <c r="AZ77" s="151" t="str">
        <f t="shared" si="6"/>
        <v>Требуются кол-во и цена</v>
      </c>
      <c r="BA77" s="45">
        <f>IF(A77&lt;&gt;"",IF(_xlfn.XLOOKUP(A77,'1C'!A:A,'1C'!A:A,0,0)&gt;0,1,0),"")</f>
        <v>0</v>
      </c>
      <c r="BB77" s="152">
        <f>IF(C77&lt;&gt;"",IF(_xlfn.XLOOKUP(C77,'1C'!S:S,'1C'!S:S,0,0)&gt;0,0,1),"")</f>
        <v>0</v>
      </c>
      <c r="BC77" s="73">
        <f t="shared" si="7"/>
        <v>1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 t="str">
        <f>_xlfn.XLOOKUP(VALUE($A78),Invoice!$A:$A,Invoice!B:B,"",0)</f>
        <v/>
      </c>
      <c r="T78" s="58">
        <f>_xlfn.XLOOKUP(VALUE($A78),Invoice!$A:$A,Invoice!C:C,"",0)</f>
        <v>0</v>
      </c>
      <c r="U78" s="58">
        <f>_xlfn.XLOOKUP(VALUE($A78),Invoice!$A:$A,Invoice!D:D,"",0)</f>
        <v>0</v>
      </c>
      <c r="V78" s="58">
        <f>_xlfn.XLOOKUP(VALUE($A78),Invoice!$A:$A,Invoice!E:E,"",0)</f>
        <v>1</v>
      </c>
      <c r="W78" s="58">
        <f>_xlfn.XLOOKUP(VALUE($A78),Invoice!$A:$A,Invoice!F:F,"",0)</f>
        <v>0</v>
      </c>
      <c r="X78" s="58" t="str">
        <f>_xlfn.XLOOKUP(VALUE($A78),Invoice!$A:$A,Invoice!G:G,"",0)</f>
        <v/>
      </c>
      <c r="Y78" s="58">
        <f>_xlfn.XLOOKUP(VALUE($A78),Invoice!$A:$A,Invoice!H:H,"",0)</f>
        <v>0</v>
      </c>
      <c r="Z78" s="58" t="str">
        <f>_xlfn.XLOOKUP(VALUE($A78),Invoice!$A:$A,Invoice!I:I,"",0)</f>
        <v/>
      </c>
      <c r="AA78" s="58">
        <f>_xlfn.XLOOKUP(VALUE($A78),Invoice!$A:$A,Invoice!J:J,"",0)</f>
        <v>0</v>
      </c>
      <c r="AB78" s="58" t="str">
        <f>_xlfn.XLOOKUP(VALUE($A78),Invoice!$A:$A,Invoice!K:K,"",0)</f>
        <v/>
      </c>
      <c r="AC78" s="58">
        <f>_xlfn.XLOOKUP(VALUE($A78),Invoice!$A:$A,Invoice!L:L,"",0)</f>
        <v>0</v>
      </c>
      <c r="AD78" s="58" t="str">
        <f>_xlfn.XLOOKUP(VALUE($A78),Invoice!$A:$A,Invoice!M:M,"",0)</f>
        <v/>
      </c>
      <c r="AE78" s="58">
        <f>_xlfn.XLOOKUP(VALUE($A78),Invoice!$A:$A,Invoice!N:N,"",0)</f>
        <v>0</v>
      </c>
      <c r="AF78" s="58">
        <f>_xlfn.XLOOKUP(VALUE($A78),Invoice!$A:$A,Invoice!O:O,"",0)</f>
        <v>0</v>
      </c>
      <c r="AQ78" s="59">
        <f t="shared" si="1"/>
        <v>1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0.1</v>
      </c>
      <c r="AX78" s="43">
        <f t="shared" si="5"/>
        <v>0.15000000000000002</v>
      </c>
      <c r="AY78" s="156">
        <v>1178.8879999999997</v>
      </c>
      <c r="AZ78" s="151">
        <f t="shared" si="6"/>
        <v>1178.8879999999997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 t="s">
        <v>60</v>
      </c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tr">
        <f>IF(P79&lt;&gt;"",IFERROR(VLOOKUP(P79,MaterialsTypes!F:G,2,0),IFERROR(VLOOKUP(N79,MaterialsTypes100,2,0),"")),IFERROR(VLOOKUP(N79,MaterialsTypes100,2,0),""))</f>
        <v/>
      </c>
      <c r="R79" s="59" t="str">
        <f>IF(A79&lt;&gt;"",_xlfn.XLOOKUP(A79,'1C'!A:A,'1C'!K:K,_xlfn.XLOOKUP(C79,'1C'!S:S,'1C'!K:K,"",0),0),"")</f>
        <v>Унисекс</v>
      </c>
      <c r="S79" s="58" t="str">
        <f>_xlfn.XLOOKUP(VALUE($A79),Invoice!$A:$A,Invoice!B:B,"",0)</f>
        <v/>
      </c>
      <c r="T79" s="58" t="str">
        <f>_xlfn.XLOOKUP(VALUE($A79),Invoice!$A:$A,Invoice!C:C,"",0)</f>
        <v/>
      </c>
      <c r="U79" s="58" t="str">
        <f>_xlfn.XLOOKUP(VALUE($A79),Invoice!$A:$A,Invoice!D:D,"",0)</f>
        <v/>
      </c>
      <c r="V79" s="58" t="str">
        <f>_xlfn.XLOOKUP(VALUE($A79),Invoice!$A:$A,Invoice!E:E,"",0)</f>
        <v/>
      </c>
      <c r="W79" s="58" t="str">
        <f>_xlfn.XLOOKUP(VALUE($A79),Invoice!$A:$A,Invoice!F:F,"",0)</f>
        <v/>
      </c>
      <c r="X79" s="58" t="str">
        <f>_xlfn.XLOOKUP(VALUE($A79),Invoice!$A:$A,Invoice!G:G,"",0)</f>
        <v/>
      </c>
      <c r="Y79" s="58" t="str">
        <f>_xlfn.XLOOKUP(VALUE($A79),Invoice!$A:$A,Invoice!H:H,"",0)</f>
        <v/>
      </c>
      <c r="Z79" s="58" t="str">
        <f>_xlfn.XLOOKUP(VALUE($A79),Invoice!$A:$A,Invoice!I:I,"",0)</f>
        <v/>
      </c>
      <c r="AA79" s="58" t="str">
        <f>_xlfn.XLOOKUP(VALUE($A79),Invoice!$A:$A,Invoice!J:J,"",0)</f>
        <v/>
      </c>
      <c r="AB79" s="58" t="str">
        <f>_xlfn.XLOOKUP(VALUE($A79),Invoice!$A:$A,Invoice!K:K,"",0)</f>
        <v/>
      </c>
      <c r="AC79" s="58" t="str">
        <f>_xlfn.XLOOKUP(VALUE($A79),Invoice!$A:$A,Invoice!L:L,"",0)</f>
        <v/>
      </c>
      <c r="AD79" s="58" t="str">
        <f>_xlfn.XLOOKUP(VALUE($A79),Invoice!$A:$A,Invoice!M:M,"",0)</f>
        <v/>
      </c>
      <c r="AE79" s="58" t="str">
        <f>_xlfn.XLOOKUP(VALUE($A79),Invoice!$A:$A,Invoice!N:N,"",0)</f>
        <v/>
      </c>
      <c r="AF79" s="58" t="str">
        <f>_xlfn.XLOOKUP(VALUE($A79),Invoice!$A:$A,Invoice!O:O,"",0)</f>
        <v/>
      </c>
      <c r="AQ79" s="59" t="str">
        <f t="shared" si="1"/>
        <v/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 t="str">
        <f t="shared" si="4"/>
        <v>Требуются кол-во и нетто</v>
      </c>
      <c r="AX79" s="43" t="str">
        <f t="shared" si="5"/>
        <v>Требуются кол-во и брутто</v>
      </c>
      <c r="AY79" s="156">
        <v>1178.8879999999997</v>
      </c>
      <c r="AZ79" s="151" t="str">
        <f t="shared" si="6"/>
        <v>Требуются кол-во и цена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D80" s="43" t="str">
        <f>IF(A80&lt;&gt;"",_xlfn.XLOOKUP(C80,'1C'!S:S,'1C'!T:T,"",0),"")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47" t="str">
        <f>IF(K80&lt;&gt;"",IFERROR(VLOOKUP(A80,'1C'!A:T,18,0),IFERROR(VLOOKUP(K80,Colors!D:E,2,0),"")),"")</f>
        <v>желтый</v>
      </c>
      <c r="N80" s="148" t="s">
        <v>3755</v>
      </c>
      <c r="O80" s="65"/>
      <c r="P80" s="56" t="str">
        <f>IF(A80&lt;&gt;"",_xlfn.XLOOKUP(A80,'1C'!A:A,'1C'!N:N,_xlfn.XLOOKUP(C80,'1C'!S:S,'1C'!N:N,"",0),0),"")</f>
        <v>хлопковые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IF(A80&lt;&gt;"",_xlfn.XLOOKUP(A80,'1C'!A:A,'1C'!K:K,_xlfn.XLOOKUP(C80,'1C'!S:S,'1C'!K:K,"",0),0),"")</f>
        <v>Унисекс</v>
      </c>
      <c r="S80" s="58" t="str">
        <f>_xlfn.XLOOKUP(VALUE($A80),Invoice!$A:$A,Invoice!B:B,"",0)</f>
        <v/>
      </c>
      <c r="T80" s="58" t="str">
        <f>_xlfn.XLOOKUP(VALUE($A80),Invoice!$A:$A,Invoice!C:C,"",0)</f>
        <v/>
      </c>
      <c r="U80" s="58" t="str">
        <f>_xlfn.XLOOKUP(VALUE($A80),Invoice!$A:$A,Invoice!D:D,"",0)</f>
        <v/>
      </c>
      <c r="V80" s="58" t="str">
        <f>_xlfn.XLOOKUP(VALUE($A80),Invoice!$A:$A,Invoice!E:E,"",0)</f>
        <v/>
      </c>
      <c r="W80" s="58" t="str">
        <f>_xlfn.XLOOKUP(VALUE($A80),Invoice!$A:$A,Invoice!F:F,"",0)</f>
        <v/>
      </c>
      <c r="X80" s="58" t="str">
        <f>_xlfn.XLOOKUP(VALUE($A80),Invoice!$A:$A,Invoice!G:G,"",0)</f>
        <v/>
      </c>
      <c r="Y80" s="58" t="str">
        <f>_xlfn.XLOOKUP(VALUE($A80),Invoice!$A:$A,Invoice!H:H,"",0)</f>
        <v/>
      </c>
      <c r="Z80" s="58" t="str">
        <f>_xlfn.XLOOKUP(VALUE($A80),Invoice!$A:$A,Invoice!I:I,"",0)</f>
        <v/>
      </c>
      <c r="AA80" s="58" t="str">
        <f>_xlfn.XLOOKUP(VALUE($A80),Invoice!$A:$A,Invoice!J:J,"",0)</f>
        <v/>
      </c>
      <c r="AB80" s="58" t="str">
        <f>_xlfn.XLOOKUP(VALUE($A80),Invoice!$A:$A,Invoice!K:K,"",0)</f>
        <v/>
      </c>
      <c r="AC80" s="58" t="str">
        <f>_xlfn.XLOOKUP(VALUE($A80),Invoice!$A:$A,Invoice!L:L,"",0)</f>
        <v/>
      </c>
      <c r="AD80" s="58" t="str">
        <f>_xlfn.XLOOKUP(VALUE($A80),Invoice!$A:$A,Invoice!M:M,"",0)</f>
        <v/>
      </c>
      <c r="AE80" s="58" t="str">
        <f>_xlfn.XLOOKUP(VALUE($A80),Invoice!$A:$A,Invoice!N:N,"",0)</f>
        <v/>
      </c>
      <c r="AF80" s="58" t="str">
        <f>_xlfn.XLOOKUP(VALUE($A80),Invoice!$A:$A,Invoice!O:O,"",0)</f>
        <v/>
      </c>
      <c r="AQ80" s="59" t="str">
        <f t="shared" si="1"/>
        <v/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Y80" s="156">
        <v>862.40800000000002</v>
      </c>
      <c r="AZ80" s="151" t="str">
        <f t="shared" si="6"/>
        <v>Требуются кол-во и цена</v>
      </c>
      <c r="BA80" s="45">
        <f>IF(A80&lt;&gt;"",IF(_xlfn.XLOOKUP(A80,'1C'!A:A,'1C'!A:A,0,0)&gt;0,1,0),"")</f>
        <v>1</v>
      </c>
      <c r="BB80" s="152">
        <f>IF(C80&lt;&gt;"",IF(_xlfn.XLOOKUP(C80,'1C'!S:S,'1C'!S:S,0,0)&gt;0,0,1),"")</f>
        <v>0</v>
      </c>
      <c r="BC80" s="73">
        <f t="shared" si="7"/>
        <v>0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47" t="str">
        <f>IF(K81&lt;&gt;"",IFERROR(VLOOKUP(A81,'1C'!A:T,18,0),IFERROR(VLOOKUP(K81,Colors!D:E,2,0),"")),"")</f>
        <v>черный</v>
      </c>
      <c r="N81" s="148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IF(A81&lt;&gt;"",_xlfn.XLOOKUP(A81,'1C'!A:A,'1C'!K:K,_xlfn.XLOOKUP(C81,'1C'!S:S,'1C'!K:K,"",0),0),"")</f>
        <v>Унисекс</v>
      </c>
      <c r="S81" s="58" t="str">
        <f>_xlfn.XLOOKUP(VALUE($A81),Invoice!$A:$A,Invoice!B:B,"",0)</f>
        <v/>
      </c>
      <c r="T81" s="58" t="str">
        <f>_xlfn.XLOOKUP(VALUE($A81),Invoice!$A:$A,Invoice!C:C,"",0)</f>
        <v/>
      </c>
      <c r="U81" s="58" t="str">
        <f>_xlfn.XLOOKUP(VALUE($A81),Invoice!$A:$A,Invoice!D:D,"",0)</f>
        <v/>
      </c>
      <c r="V81" s="58" t="str">
        <f>_xlfn.XLOOKUP(VALUE($A81),Invoice!$A:$A,Invoice!E:E,"",0)</f>
        <v/>
      </c>
      <c r="W81" s="58" t="str">
        <f>_xlfn.XLOOKUP(VALUE($A81),Invoice!$A:$A,Invoice!F:F,"",0)</f>
        <v/>
      </c>
      <c r="X81" s="58" t="str">
        <f>_xlfn.XLOOKUP(VALUE($A81),Invoice!$A:$A,Invoice!G:G,"",0)</f>
        <v/>
      </c>
      <c r="Y81" s="58" t="str">
        <f>_xlfn.XLOOKUP(VALUE($A81),Invoice!$A:$A,Invoice!H:H,"",0)</f>
        <v/>
      </c>
      <c r="Z81" s="58" t="str">
        <f>_xlfn.XLOOKUP(VALUE($A81),Invoice!$A:$A,Invoice!I:I,"",0)</f>
        <v/>
      </c>
      <c r="AA81" s="58" t="str">
        <f>_xlfn.XLOOKUP(VALUE($A81),Invoice!$A:$A,Invoice!J:J,"",0)</f>
        <v/>
      </c>
      <c r="AB81" s="58" t="str">
        <f>_xlfn.XLOOKUP(VALUE($A81),Invoice!$A:$A,Invoice!K:K,"",0)</f>
        <v/>
      </c>
      <c r="AC81" s="58" t="str">
        <f>_xlfn.XLOOKUP(VALUE($A81),Invoice!$A:$A,Invoice!L:L,"",0)</f>
        <v/>
      </c>
      <c r="AD81" s="58" t="str">
        <f>_xlfn.XLOOKUP(VALUE($A81),Invoice!$A:$A,Invoice!M:M,"",0)</f>
        <v/>
      </c>
      <c r="AE81" s="58" t="str">
        <f>_xlfn.XLOOKUP(VALUE($A81),Invoice!$A:$A,Invoice!N:N,"",0)</f>
        <v/>
      </c>
      <c r="AF81" s="58" t="str">
        <f>_xlfn.XLOOKUP(VALUE($A81),Invoice!$A:$A,Invoice!O:O,"",0)</f>
        <v/>
      </c>
      <c r="AQ81" s="59" t="str">
        <f t="shared" si="1"/>
        <v/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Y81" s="156">
        <v>862.40800000000002</v>
      </c>
      <c r="AZ81" s="151" t="str">
        <f t="shared" si="6"/>
        <v>Требуются кол-во и цена</v>
      </c>
      <c r="BA81" s="45">
        <f>IF(A81&lt;&gt;"",IF(_xlfn.XLOOKUP(A81,'1C'!A:A,'1C'!A:A,0,0)&gt;0,1,0),"")</f>
        <v>1</v>
      </c>
      <c r="BB81" s="152">
        <f>IF(C81&lt;&gt;"",IF(_xlfn.XLOOKUP(C81,'1C'!S:S,'1C'!S:S,0,0)&gt;0,0,1),"")</f>
        <v>0</v>
      </c>
      <c r="BC81" s="73">
        <f t="shared" si="7"/>
        <v>0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D82" s="43" t="str">
        <f>IF(A82&lt;&gt;"",_xlfn.XLOOKUP(C82,'1C'!S:S,'1C'!T:T,"",0),"")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47" t="str">
        <f>IF(K82&lt;&gt;"",IFERROR(VLOOKUP(A82,'1C'!A:T,18,0),IFERROR(VLOOKUP(K82,Colors!D:E,2,0),"")),"")</f>
        <v>белый</v>
      </c>
      <c r="N82" s="148" t="s">
        <v>3755</v>
      </c>
      <c r="O82" s="65"/>
      <c r="P82" s="56" t="str">
        <f>IF(A82&lt;&gt;"",_xlfn.XLOOKUP(A82,'1C'!A:A,'1C'!N:N,_xlfn.XLOOKUP(C82,'1C'!S:S,'1C'!N:N,"",0),0),"")</f>
        <v>хлопковые</v>
      </c>
      <c r="Q82" s="59" t="str">
        <f>IF(P82&lt;&gt;"",IFERROR(VLOOKUP(P82,MaterialsTypes!F:G,2,0),IFERROR(VLOOKUP(N82,MaterialsTypes100,2,0),"")),IFERROR(VLOOKUP(N82,MaterialsTypes100,2,0),""))</f>
        <v/>
      </c>
      <c r="R82" s="59" t="str">
        <f>IF(A82&lt;&gt;"",_xlfn.XLOOKUP(A82,'1C'!A:A,'1C'!K:K,_xlfn.XLOOKUP(C82,'1C'!S:S,'1C'!K:K,"",0),0),"")</f>
        <v>Унисекс</v>
      </c>
      <c r="S82" s="58" t="str">
        <f>_xlfn.XLOOKUP(VALUE($A82),Invoice!$A:$A,Invoice!B:B,"",0)</f>
        <v/>
      </c>
      <c r="T82" s="58" t="str">
        <f>_xlfn.XLOOKUP(VALUE($A82),Invoice!$A:$A,Invoice!C:C,"",0)</f>
        <v/>
      </c>
      <c r="U82" s="58" t="str">
        <f>_xlfn.XLOOKUP(VALUE($A82),Invoice!$A:$A,Invoice!D:D,"",0)</f>
        <v/>
      </c>
      <c r="V82" s="58" t="str">
        <f>_xlfn.XLOOKUP(VALUE($A82),Invoice!$A:$A,Invoice!E:E,"",0)</f>
        <v/>
      </c>
      <c r="W82" s="58" t="str">
        <f>_xlfn.XLOOKUP(VALUE($A82),Invoice!$A:$A,Invoice!F:F,"",0)</f>
        <v/>
      </c>
      <c r="X82" s="58" t="str">
        <f>_xlfn.XLOOKUP(VALUE($A82),Invoice!$A:$A,Invoice!G:G,"",0)</f>
        <v/>
      </c>
      <c r="Y82" s="58" t="str">
        <f>_xlfn.XLOOKUP(VALUE($A82),Invoice!$A:$A,Invoice!H:H,"",0)</f>
        <v/>
      </c>
      <c r="Z82" s="58" t="str">
        <f>_xlfn.XLOOKUP(VALUE($A82),Invoice!$A:$A,Invoice!I:I,"",0)</f>
        <v/>
      </c>
      <c r="AA82" s="58" t="str">
        <f>_xlfn.XLOOKUP(VALUE($A82),Invoice!$A:$A,Invoice!J:J,"",0)</f>
        <v/>
      </c>
      <c r="AB82" s="58" t="str">
        <f>_xlfn.XLOOKUP(VALUE($A82),Invoice!$A:$A,Invoice!K:K,"",0)</f>
        <v/>
      </c>
      <c r="AC82" s="58" t="str">
        <f>_xlfn.XLOOKUP(VALUE($A82),Invoice!$A:$A,Invoice!L:L,"",0)</f>
        <v/>
      </c>
      <c r="AD82" s="58" t="str">
        <f>_xlfn.XLOOKUP(VALUE($A82),Invoice!$A:$A,Invoice!M:M,"",0)</f>
        <v/>
      </c>
      <c r="AE82" s="58" t="str">
        <f>_xlfn.XLOOKUP(VALUE($A82),Invoice!$A:$A,Invoice!N:N,"",0)</f>
        <v/>
      </c>
      <c r="AF82" s="58" t="str">
        <f>_xlfn.XLOOKUP(VALUE($A82),Invoice!$A:$A,Invoice!O:O,"",0)</f>
        <v/>
      </c>
      <c r="AQ82" s="59" t="str">
        <f t="shared" si="1"/>
        <v/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Y82" s="156">
        <v>862.40800000000002</v>
      </c>
      <c r="AZ82" s="151" t="str">
        <f t="shared" si="6"/>
        <v>Требуются кол-во и цена</v>
      </c>
      <c r="BA82" s="45">
        <f>IF(A82&lt;&gt;"",IF(_xlfn.XLOOKUP(A82,'1C'!A:A,'1C'!A:A,0,0)&gt;0,1,0),"")</f>
        <v>1</v>
      </c>
      <c r="BB82" s="152">
        <f>IF(C82&lt;&gt;"",IF(_xlfn.XLOOKUP(C82,'1C'!S:S,'1C'!S:S,0,0)&gt;0,0,1),"")</f>
        <v>0</v>
      </c>
      <c r="BC82" s="73">
        <f t="shared" si="7"/>
        <v>0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47" t="str">
        <f>IF(K83&lt;&gt;"",IFERROR(VLOOKUP(A83,'1C'!A:T,18,0),IFERROR(VLOOKUP(K83,Colors!D:E,2,0),"")),"")</f>
        <v>синий</v>
      </c>
      <c r="N83" s="148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tr">
        <f>IF(P83&lt;&gt;"",IFERROR(VLOOKUP(P83,MaterialsTypes!F:G,2,0),IFERROR(VLOOKUP(N83,MaterialsTypes100,2,0),"")),IFERROR(VLOOKUP(N83,MaterialsTypes100,2,0),""))</f>
        <v/>
      </c>
      <c r="R83" s="59" t="str">
        <f>IF(A83&lt;&gt;"",_xlfn.XLOOKUP(A83,'1C'!A:A,'1C'!K:K,_xlfn.XLOOKUP(C83,'1C'!S:S,'1C'!K:K,"",0),0),"")</f>
        <v>Унисекс</v>
      </c>
      <c r="S83" s="58" t="str">
        <f>_xlfn.XLOOKUP(VALUE($A83),Invoice!$A:$A,Invoice!B:B,"",0)</f>
        <v/>
      </c>
      <c r="T83" s="58" t="str">
        <f>_xlfn.XLOOKUP(VALUE($A83),Invoice!$A:$A,Invoice!C:C,"",0)</f>
        <v/>
      </c>
      <c r="U83" s="58" t="str">
        <f>_xlfn.XLOOKUP(VALUE($A83),Invoice!$A:$A,Invoice!D:D,"",0)</f>
        <v/>
      </c>
      <c r="V83" s="58" t="str">
        <f>_xlfn.XLOOKUP(VALUE($A83),Invoice!$A:$A,Invoice!E:E,"",0)</f>
        <v/>
      </c>
      <c r="W83" s="58" t="str">
        <f>_xlfn.XLOOKUP(VALUE($A83),Invoice!$A:$A,Invoice!F:F,"",0)</f>
        <v/>
      </c>
      <c r="X83" s="58" t="str">
        <f>_xlfn.XLOOKUP(VALUE($A83),Invoice!$A:$A,Invoice!G:G,"",0)</f>
        <v/>
      </c>
      <c r="Y83" s="58" t="str">
        <f>_xlfn.XLOOKUP(VALUE($A83),Invoice!$A:$A,Invoice!H:H,"",0)</f>
        <v/>
      </c>
      <c r="Z83" s="58" t="str">
        <f>_xlfn.XLOOKUP(VALUE($A83),Invoice!$A:$A,Invoice!I:I,"",0)</f>
        <v/>
      </c>
      <c r="AA83" s="58" t="str">
        <f>_xlfn.XLOOKUP(VALUE($A83),Invoice!$A:$A,Invoice!J:J,"",0)</f>
        <v/>
      </c>
      <c r="AB83" s="58" t="str">
        <f>_xlfn.XLOOKUP(VALUE($A83),Invoice!$A:$A,Invoice!K:K,"",0)</f>
        <v/>
      </c>
      <c r="AC83" s="58" t="str">
        <f>_xlfn.XLOOKUP(VALUE($A83),Invoice!$A:$A,Invoice!L:L,"",0)</f>
        <v/>
      </c>
      <c r="AD83" s="58" t="str">
        <f>_xlfn.XLOOKUP(VALUE($A83),Invoice!$A:$A,Invoice!M:M,"",0)</f>
        <v/>
      </c>
      <c r="AE83" s="58" t="str">
        <f>_xlfn.XLOOKUP(VALUE($A83),Invoice!$A:$A,Invoice!N:N,"",0)</f>
        <v/>
      </c>
      <c r="AF83" s="58" t="str">
        <f>_xlfn.XLOOKUP(VALUE($A83),Invoice!$A:$A,Invoice!O:O,"",0)</f>
        <v/>
      </c>
      <c r="AQ83" s="59" t="str">
        <f t="shared" si="1"/>
        <v/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Y83" s="156">
        <v>862.40800000000002</v>
      </c>
      <c r="AZ83" s="151" t="str">
        <f t="shared" si="6"/>
        <v>Требуются кол-во и цена</v>
      </c>
      <c r="BA83" s="45">
        <f>IF(A83&lt;&gt;"",IF(_xlfn.XLOOKUP(A83,'1C'!A:A,'1C'!A:A,0,0)&gt;0,1,0),"")</f>
        <v>1</v>
      </c>
      <c r="BB83" s="152">
        <f>IF(C83&lt;&gt;"",IF(_xlfn.XLOOKUP(C83,'1C'!S:S,'1C'!S:S,0,0)&gt;0,0,1),"")</f>
        <v>0</v>
      </c>
      <c r="BC83" s="73">
        <f t="shared" si="7"/>
        <v>0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D84" s="43" t="str">
        <f>IF(A84&lt;&gt;"",_xlfn.XLOOKUP(C84,'1C'!S:S,'1C'!T:T,"",0),"")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47" t="str">
        <f>IF(K84&lt;&gt;"",IFERROR(VLOOKUP(A84,'1C'!A:T,18,0),IFERROR(VLOOKUP(K84,Colors!D:E,2,0),"")),"")</f>
        <v>синий</v>
      </c>
      <c r="N84" s="149" t="s">
        <v>3755</v>
      </c>
      <c r="O84" s="65"/>
      <c r="P84" s="43" t="str">
        <f>IF(A84&lt;&gt;"",_xlfn.XLOOKUP(A84,'1C'!A:A,'1C'!N:N,_xlfn.XLOOKUP(C84,'1C'!S:S,'1C'!N:N,"",0),0),"")</f>
        <v>хлопковые</v>
      </c>
      <c r="Q84" s="59" t="str">
        <f>IF(P84&lt;&gt;"",IFERROR(VLOOKUP(P84,MaterialsTypes!F:G,2,0),IFERROR(VLOOKUP(N84,MaterialsTypes100,2,0),"")),IFERROR(VLOOKUP(N84,MaterialsTypes100,2,0),""))</f>
        <v/>
      </c>
      <c r="R84" s="43" t="str">
        <f>IF(A84&lt;&gt;"",_xlfn.XLOOKUP(A84,'1C'!A:A,'1C'!K:K,_xlfn.XLOOKUP(C84,'1C'!S:S,'1C'!K:K,"",0),0),"")</f>
        <v>Унисекс</v>
      </c>
      <c r="S84" s="58" t="str">
        <f>_xlfn.XLOOKUP(VALUE($A84),Invoice!$A:$A,Invoice!B:B,"",0)</f>
        <v/>
      </c>
      <c r="T84" s="58" t="str">
        <f>_xlfn.XLOOKUP(VALUE($A84),Invoice!$A:$A,Invoice!C:C,"",0)</f>
        <v/>
      </c>
      <c r="U84" s="58" t="str">
        <f>_xlfn.XLOOKUP(VALUE($A84),Invoice!$A:$A,Invoice!D:D,"",0)</f>
        <v/>
      </c>
      <c r="V84" s="58" t="str">
        <f>_xlfn.XLOOKUP(VALUE($A84),Invoice!$A:$A,Invoice!E:E,"",0)</f>
        <v/>
      </c>
      <c r="W84" s="58" t="str">
        <f>_xlfn.XLOOKUP(VALUE($A84),Invoice!$A:$A,Invoice!F:F,"",0)</f>
        <v/>
      </c>
      <c r="X84" s="58" t="str">
        <f>_xlfn.XLOOKUP(VALUE($A84),Invoice!$A:$A,Invoice!G:G,"",0)</f>
        <v/>
      </c>
      <c r="Y84" s="58" t="str">
        <f>_xlfn.XLOOKUP(VALUE($A84),Invoice!$A:$A,Invoice!H:H,"",0)</f>
        <v/>
      </c>
      <c r="Z84" s="58" t="str">
        <f>_xlfn.XLOOKUP(VALUE($A84),Invoice!$A:$A,Invoice!I:I,"",0)</f>
        <v/>
      </c>
      <c r="AA84" s="58" t="str">
        <f>_xlfn.XLOOKUP(VALUE($A84),Invoice!$A:$A,Invoice!J:J,"",0)</f>
        <v/>
      </c>
      <c r="AB84" s="58" t="str">
        <f>_xlfn.XLOOKUP(VALUE($A84),Invoice!$A:$A,Invoice!K:K,"",0)</f>
        <v/>
      </c>
      <c r="AC84" s="58" t="str">
        <f>_xlfn.XLOOKUP(VALUE($A84),Invoice!$A:$A,Invoice!L:L,"",0)</f>
        <v/>
      </c>
      <c r="AD84" s="58" t="str">
        <f>_xlfn.XLOOKUP(VALUE($A84),Invoice!$A:$A,Invoice!M:M,"",0)</f>
        <v/>
      </c>
      <c r="AE84" s="58" t="str">
        <f>_xlfn.XLOOKUP(VALUE($A84),Invoice!$A:$A,Invoice!N:N,"",0)</f>
        <v/>
      </c>
      <c r="AF84" s="58" t="str">
        <f>_xlfn.XLOOKUP(VALUE($A84),Invoice!$A:$A,Invoice!O:O,"",0)</f>
        <v/>
      </c>
      <c r="AQ84" s="59" t="str">
        <f t="shared" si="1"/>
        <v/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 t="str">
        <f t="shared" si="4"/>
        <v>Требуются кол-во и нетто</v>
      </c>
      <c r="AX84" s="43" t="str">
        <f t="shared" si="5"/>
        <v>Требуются кол-во и брутто</v>
      </c>
      <c r="AY84" s="156">
        <v>862.40800000000002</v>
      </c>
      <c r="AZ84" s="151" t="str">
        <f t="shared" si="6"/>
        <v>Требуются кол-во и цена</v>
      </c>
      <c r="BA84" s="45">
        <f>IF(A84&lt;&gt;"",IF(_xlfn.XLOOKUP(A84,'1C'!A:A,'1C'!A:A,0,0)&gt;0,1,0),"")</f>
        <v>1</v>
      </c>
      <c r="BB84" s="153">
        <f>IF(C84&lt;&gt;"",IF(_xlfn.XLOOKUP(C84,'1C'!S:S,'1C'!S:S,0,0)&gt;0,0,1),"")</f>
        <v>0</v>
      </c>
      <c r="BC84" s="45">
        <f t="shared" si="7"/>
        <v>0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D85" s="43" t="str">
        <f>IF(A85&lt;&gt;"",_xlfn.XLOOKUP(C85,'1C'!S:S,'1C'!T:T,"",0),"")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47" t="str">
        <f>IF(K85&lt;&gt;"",IFERROR(VLOOKUP(A85,'1C'!A:T,18,0),IFERROR(VLOOKUP(K85,Colors!D:E,2,0),"")),"")</f>
        <v>голубой</v>
      </c>
      <c r="N85" s="149" t="s">
        <v>3755</v>
      </c>
      <c r="O85" s="65"/>
      <c r="P85" s="43" t="str">
        <f>IF(A85&lt;&gt;"",_xlfn.XLOOKUP(A85,'1C'!A:A,'1C'!N:N,_xlfn.XLOOKUP(C85,'1C'!S:S,'1C'!N:N,"",0),0),"")</f>
        <v>хлопковые</v>
      </c>
      <c r="Q85" s="59" t="str">
        <f>IF(P85&lt;&gt;"",IFERROR(VLOOKUP(P85,MaterialsTypes!F:G,2,0),IFERROR(VLOOKUP(N85,MaterialsTypes100,2,0),"")),IFERROR(VLOOKUP(N85,MaterialsTypes100,2,0),""))</f>
        <v/>
      </c>
      <c r="R85" s="43" t="str">
        <f>IF(A85&lt;&gt;"",_xlfn.XLOOKUP(A85,'1C'!A:A,'1C'!K:K,_xlfn.XLOOKUP(C85,'1C'!S:S,'1C'!K:K,"",0),0),"")</f>
        <v>Унисекс</v>
      </c>
      <c r="S85" s="58" t="str">
        <f>_xlfn.XLOOKUP(VALUE($A85),Invoice!$A:$A,Invoice!B:B,"",0)</f>
        <v/>
      </c>
      <c r="T85" s="58" t="str">
        <f>_xlfn.XLOOKUP(VALUE($A85),Invoice!$A:$A,Invoice!C:C,"",0)</f>
        <v/>
      </c>
      <c r="U85" s="58" t="str">
        <f>_xlfn.XLOOKUP(VALUE($A85),Invoice!$A:$A,Invoice!D:D,"",0)</f>
        <v/>
      </c>
      <c r="V85" s="58" t="str">
        <f>_xlfn.XLOOKUP(VALUE($A85),Invoice!$A:$A,Invoice!E:E,"",0)</f>
        <v/>
      </c>
      <c r="W85" s="58" t="str">
        <f>_xlfn.XLOOKUP(VALUE($A85),Invoice!$A:$A,Invoice!F:F,"",0)</f>
        <v/>
      </c>
      <c r="X85" s="58" t="str">
        <f>_xlfn.XLOOKUP(VALUE($A85),Invoice!$A:$A,Invoice!G:G,"",0)</f>
        <v/>
      </c>
      <c r="Y85" s="58" t="str">
        <f>_xlfn.XLOOKUP(VALUE($A85),Invoice!$A:$A,Invoice!H:H,"",0)</f>
        <v/>
      </c>
      <c r="Z85" s="58" t="str">
        <f>_xlfn.XLOOKUP(VALUE($A85),Invoice!$A:$A,Invoice!I:I,"",0)</f>
        <v/>
      </c>
      <c r="AA85" s="58" t="str">
        <f>_xlfn.XLOOKUP(VALUE($A85),Invoice!$A:$A,Invoice!J:J,"",0)</f>
        <v/>
      </c>
      <c r="AB85" s="58" t="str">
        <f>_xlfn.XLOOKUP(VALUE($A85),Invoice!$A:$A,Invoice!K:K,"",0)</f>
        <v/>
      </c>
      <c r="AC85" s="58" t="str">
        <f>_xlfn.XLOOKUP(VALUE($A85),Invoice!$A:$A,Invoice!L:L,"",0)</f>
        <v/>
      </c>
      <c r="AD85" s="58" t="str">
        <f>_xlfn.XLOOKUP(VALUE($A85),Invoice!$A:$A,Invoice!M:M,"",0)</f>
        <v/>
      </c>
      <c r="AE85" s="58" t="str">
        <f>_xlfn.XLOOKUP(VALUE($A85),Invoice!$A:$A,Invoice!N:N,"",0)</f>
        <v/>
      </c>
      <c r="AF85" s="58" t="str">
        <f>_xlfn.XLOOKUP(VALUE($A85),Invoice!$A:$A,Invoice!O:O,"",0)</f>
        <v/>
      </c>
      <c r="AQ85" s="59" t="str">
        <f t="shared" si="1"/>
        <v/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 t="str">
        <f t="shared" si="4"/>
        <v>Требуются кол-во и нетто</v>
      </c>
      <c r="AX85" s="43" t="str">
        <f t="shared" si="5"/>
        <v>Требуются кол-во и брутто</v>
      </c>
      <c r="AY85" s="156">
        <v>862.40800000000002</v>
      </c>
      <c r="AZ85" s="151" t="str">
        <f t="shared" si="6"/>
        <v>Требуются кол-во и цена</v>
      </c>
      <c r="BA85" s="45">
        <f>IF(A85&lt;&gt;"",IF(_xlfn.XLOOKUP(A85,'1C'!A:A,'1C'!A:A,0,0)&gt;0,1,0),"")</f>
        <v>1</v>
      </c>
      <c r="BB85" s="153">
        <f>IF(C85&lt;&gt;"",IF(_xlfn.XLOOKUP(C85,'1C'!S:S,'1C'!S:S,0,0)&gt;0,0,1),"")</f>
        <v>0</v>
      </c>
      <c r="BC85" s="45">
        <f t="shared" si="7"/>
        <v>0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02-214-19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91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tr">
        <f>IF(P86&lt;&gt;"",IFERROR(VLOOKUP(P86,MaterialsTypes!F:G,2,0),IFERROR(VLOOKUP(N86,MaterialsTypes100,2,0),"")),IFERROR(VLOOKUP(N86,MaterialsTypes100,2,0),""))</f>
        <v/>
      </c>
      <c r="R86" s="59" t="str">
        <f>IF(A86&lt;&gt;"",_xlfn.XLOOKUP(A86,'1C'!A:A,'1C'!K:K,_xlfn.XLOOKUP(C86,'1C'!S:S,'1C'!K:K,"",0),0),"")</f>
        <v>Унисекс</v>
      </c>
      <c r="S86" s="58" t="str">
        <f>_xlfn.XLOOKUP(VALUE($A86),Invoice!$A:$A,Invoice!B:B,"",0)</f>
        <v/>
      </c>
      <c r="T86" s="58" t="str">
        <f>_xlfn.XLOOKUP(VALUE($A86),Invoice!$A:$A,Invoice!C:C,"",0)</f>
        <v/>
      </c>
      <c r="U86" s="58" t="str">
        <f>_xlfn.XLOOKUP(VALUE($A86),Invoice!$A:$A,Invoice!D:D,"",0)</f>
        <v/>
      </c>
      <c r="V86" s="58" t="str">
        <f>_xlfn.XLOOKUP(VALUE($A86),Invoice!$A:$A,Invoice!E:E,"",0)</f>
        <v/>
      </c>
      <c r="W86" s="58" t="str">
        <f>_xlfn.XLOOKUP(VALUE($A86),Invoice!$A:$A,Invoice!F:F,"",0)</f>
        <v/>
      </c>
      <c r="X86" s="58" t="str">
        <f>_xlfn.XLOOKUP(VALUE($A86),Invoice!$A:$A,Invoice!G:G,"",0)</f>
        <v/>
      </c>
      <c r="Y86" s="58" t="str">
        <f>_xlfn.XLOOKUP(VALUE($A86),Invoice!$A:$A,Invoice!H:H,"",0)</f>
        <v/>
      </c>
      <c r="Z86" s="58" t="str">
        <f>_xlfn.XLOOKUP(VALUE($A86),Invoice!$A:$A,Invoice!I:I,"",0)</f>
        <v/>
      </c>
      <c r="AA86" s="58" t="str">
        <f>_xlfn.XLOOKUP(VALUE($A86),Invoice!$A:$A,Invoice!J:J,"",0)</f>
        <v/>
      </c>
      <c r="AB86" s="58" t="str">
        <f>_xlfn.XLOOKUP(VALUE($A86),Invoice!$A:$A,Invoice!K:K,"",0)</f>
        <v/>
      </c>
      <c r="AC86" s="58" t="str">
        <f>_xlfn.XLOOKUP(VALUE($A86),Invoice!$A:$A,Invoice!L:L,"",0)</f>
        <v/>
      </c>
      <c r="AD86" s="58" t="str">
        <f>_xlfn.XLOOKUP(VALUE($A86),Invoice!$A:$A,Invoice!M:M,"",0)</f>
        <v/>
      </c>
      <c r="AE86" s="58" t="str">
        <f>_xlfn.XLOOKUP(VALUE($A86),Invoice!$A:$A,Invoice!N:N,"",0)</f>
        <v/>
      </c>
      <c r="AF86" s="58" t="str">
        <f>_xlfn.XLOOKUP(VALUE($A86),Invoice!$A:$A,Invoice!O:O,"",0)</f>
        <v/>
      </c>
      <c r="AQ86" s="59" t="str">
        <f t="shared" si="1"/>
        <v/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 t="str">
        <f t="shared" si="4"/>
        <v>Требуются кол-во и нетто</v>
      </c>
      <c r="AX86" s="43" t="str">
        <f t="shared" si="5"/>
        <v>Требуются кол-во и брутто</v>
      </c>
      <c r="AY86" s="156">
        <v>862.40800000000002</v>
      </c>
      <c r="AZ86" s="151" t="str">
        <f t="shared" si="6"/>
        <v>Требуются кол-во и цена</v>
      </c>
      <c r="BA86" s="45">
        <f>IF(A86&lt;&gt;"",IF(_xlfn.XLOOKUP(A86,'1C'!A:A,'1C'!A:A,0,0)&gt;0,1,0),"")</f>
        <v>0</v>
      </c>
      <c r="BB86" s="153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47" t="str">
        <f>IF(K87&lt;&gt;"",IFERROR(VLOOKUP(A87,'1C'!A:T,18,0),IFERROR(VLOOKUP(K87,Colors!D:E,2,0),"")),"")</f>
        <v>серый</v>
      </c>
      <c r="N87" s="149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tr">
        <f>IF(P87&lt;&gt;"",IFERROR(VLOOKUP(P87,MaterialsTypes!F:G,2,0),IFERROR(VLOOKUP(N87,MaterialsTypes100,2,0),"")),IFERROR(VLOOKUP(N87,MaterialsTypes100,2,0),""))</f>
        <v/>
      </c>
      <c r="R87" s="43" t="str">
        <f>IF(A87&lt;&gt;"",_xlfn.XLOOKUP(A87,'1C'!A:A,'1C'!K:K,_xlfn.XLOOKUP(C87,'1C'!S:S,'1C'!K:K,"",0),0),"")</f>
        <v>Унисекс</v>
      </c>
      <c r="S87" s="58" t="str">
        <f>_xlfn.XLOOKUP(VALUE($A87),Invoice!$A:$A,Invoice!B:B,"",0)</f>
        <v/>
      </c>
      <c r="T87" s="58" t="str">
        <f>_xlfn.XLOOKUP(VALUE($A87),Invoice!$A:$A,Invoice!C:C,"",0)</f>
        <v/>
      </c>
      <c r="U87" s="58" t="str">
        <f>_xlfn.XLOOKUP(VALUE($A87),Invoice!$A:$A,Invoice!D:D,"",0)</f>
        <v/>
      </c>
      <c r="V87" s="58" t="str">
        <f>_xlfn.XLOOKUP(VALUE($A87),Invoice!$A:$A,Invoice!E:E,"",0)</f>
        <v/>
      </c>
      <c r="W87" s="58" t="str">
        <f>_xlfn.XLOOKUP(VALUE($A87),Invoice!$A:$A,Invoice!F:F,"",0)</f>
        <v/>
      </c>
      <c r="X87" s="58" t="str">
        <f>_xlfn.XLOOKUP(VALUE($A87),Invoice!$A:$A,Invoice!G:G,"",0)</f>
        <v/>
      </c>
      <c r="Y87" s="58" t="str">
        <f>_xlfn.XLOOKUP(VALUE($A87),Invoice!$A:$A,Invoice!H:H,"",0)</f>
        <v/>
      </c>
      <c r="Z87" s="58" t="str">
        <f>_xlfn.XLOOKUP(VALUE($A87),Invoice!$A:$A,Invoice!I:I,"",0)</f>
        <v/>
      </c>
      <c r="AA87" s="58" t="str">
        <f>_xlfn.XLOOKUP(VALUE($A87),Invoice!$A:$A,Invoice!J:J,"",0)</f>
        <v/>
      </c>
      <c r="AB87" s="58" t="str">
        <f>_xlfn.XLOOKUP(VALUE($A87),Invoice!$A:$A,Invoice!K:K,"",0)</f>
        <v/>
      </c>
      <c r="AC87" s="58" t="str">
        <f>_xlfn.XLOOKUP(VALUE($A87),Invoice!$A:$A,Invoice!L:L,"",0)</f>
        <v/>
      </c>
      <c r="AD87" s="58" t="str">
        <f>_xlfn.XLOOKUP(VALUE($A87),Invoice!$A:$A,Invoice!M:M,"",0)</f>
        <v/>
      </c>
      <c r="AE87" s="58" t="str">
        <f>_xlfn.XLOOKUP(VALUE($A87),Invoice!$A:$A,Invoice!N:N,"",0)</f>
        <v/>
      </c>
      <c r="AF87" s="58" t="str">
        <f>_xlfn.XLOOKUP(VALUE($A87),Invoice!$A:$A,Invoice!O:O,"",0)</f>
        <v/>
      </c>
      <c r="AQ87" s="59" t="str">
        <f t="shared" si="1"/>
        <v/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 t="str">
        <f t="shared" si="4"/>
        <v>Требуются кол-во и нетто</v>
      </c>
      <c r="AX87" s="43" t="str">
        <f t="shared" si="5"/>
        <v>Требуются кол-во и брутто</v>
      </c>
      <c r="AY87" s="156">
        <v>862.40800000000002</v>
      </c>
      <c r="AZ87" s="151" t="str">
        <f t="shared" si="6"/>
        <v>Требуются кол-во и цена</v>
      </c>
      <c r="BA87" s="45">
        <f>IF(A87&lt;&gt;"",IF(_xlfn.XLOOKUP(A87,'1C'!A:A,'1C'!A:A,0,0)&gt;0,1,0),"")</f>
        <v>1</v>
      </c>
      <c r="BB87" s="153">
        <f>IF(C87&lt;&gt;"",IF(_xlfn.XLOOKUP(C87,'1C'!S:S,'1C'!S:S,0,0)&gt;0,0,1),"")</f>
        <v>0</v>
      </c>
      <c r="BC87" s="45">
        <f t="shared" si="7"/>
        <v>0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D88" s="43" t="str">
        <f>IF(A88&lt;&gt;"",_xlfn.XLOOKUP(C88,'1C'!S:S,'1C'!T:T,"",0),"")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47" t="str">
        <f>IF(K88&lt;&gt;"",IFERROR(VLOOKUP(A88,'1C'!A:T,18,0),IFERROR(VLOOKUP(K88,Colors!D:E,2,0),"")),"")</f>
        <v>бежевый</v>
      </c>
      <c r="N88" s="149" t="s">
        <v>3755</v>
      </c>
      <c r="O88" s="65"/>
      <c r="P88" s="43" t="str">
        <f>IF(A88&lt;&gt;"",_xlfn.XLOOKUP(A88,'1C'!A:A,'1C'!N:N,_xlfn.XLOOKUP(C88,'1C'!S:S,'1C'!N:N,"",0),0),"")</f>
        <v>хлопковые</v>
      </c>
      <c r="Q88" s="59" t="str">
        <f>IF(P88&lt;&gt;"",IFERROR(VLOOKUP(P88,MaterialsTypes!F:G,2,0),IFERROR(VLOOKUP(N88,MaterialsTypes100,2,0),"")),IFERROR(VLOOKUP(N88,MaterialsTypes100,2,0),""))</f>
        <v/>
      </c>
      <c r="R88" s="43" t="str">
        <f>IF(A88&lt;&gt;"",_xlfn.XLOOKUP(A88,'1C'!A:A,'1C'!K:K,_xlfn.XLOOKUP(C88,'1C'!S:S,'1C'!K:K,"",0),0),"")</f>
        <v>Унисекс</v>
      </c>
      <c r="S88" s="58" t="str">
        <f>_xlfn.XLOOKUP(VALUE($A88),Invoice!$A:$A,Invoice!B:B,"",0)</f>
        <v/>
      </c>
      <c r="T88" s="58" t="str">
        <f>_xlfn.XLOOKUP(VALUE($A88),Invoice!$A:$A,Invoice!C:C,"",0)</f>
        <v/>
      </c>
      <c r="U88" s="58" t="str">
        <f>_xlfn.XLOOKUP(VALUE($A88),Invoice!$A:$A,Invoice!D:D,"",0)</f>
        <v/>
      </c>
      <c r="V88" s="58" t="str">
        <f>_xlfn.XLOOKUP(VALUE($A88),Invoice!$A:$A,Invoice!E:E,"",0)</f>
        <v/>
      </c>
      <c r="W88" s="58" t="str">
        <f>_xlfn.XLOOKUP(VALUE($A88),Invoice!$A:$A,Invoice!F:F,"",0)</f>
        <v/>
      </c>
      <c r="X88" s="58" t="str">
        <f>_xlfn.XLOOKUP(VALUE($A88),Invoice!$A:$A,Invoice!G:G,"",0)</f>
        <v/>
      </c>
      <c r="Y88" s="58" t="str">
        <f>_xlfn.XLOOKUP(VALUE($A88),Invoice!$A:$A,Invoice!H:H,"",0)</f>
        <v/>
      </c>
      <c r="Z88" s="58" t="str">
        <f>_xlfn.XLOOKUP(VALUE($A88),Invoice!$A:$A,Invoice!I:I,"",0)</f>
        <v/>
      </c>
      <c r="AA88" s="58" t="str">
        <f>_xlfn.XLOOKUP(VALUE($A88),Invoice!$A:$A,Invoice!J:J,"",0)</f>
        <v/>
      </c>
      <c r="AB88" s="58" t="str">
        <f>_xlfn.XLOOKUP(VALUE($A88),Invoice!$A:$A,Invoice!K:K,"",0)</f>
        <v/>
      </c>
      <c r="AC88" s="58" t="str">
        <f>_xlfn.XLOOKUP(VALUE($A88),Invoice!$A:$A,Invoice!L:L,"",0)</f>
        <v/>
      </c>
      <c r="AD88" s="58" t="str">
        <f>_xlfn.XLOOKUP(VALUE($A88),Invoice!$A:$A,Invoice!M:M,"",0)</f>
        <v/>
      </c>
      <c r="AE88" s="58" t="str">
        <f>_xlfn.XLOOKUP(VALUE($A88),Invoice!$A:$A,Invoice!N:N,"",0)</f>
        <v/>
      </c>
      <c r="AF88" s="58" t="str">
        <f>_xlfn.XLOOKUP(VALUE($A88),Invoice!$A:$A,Invoice!O:O,"",0)</f>
        <v/>
      </c>
      <c r="AQ88" s="59" t="str">
        <f t="shared" si="1"/>
        <v/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 t="str">
        <f t="shared" si="4"/>
        <v>Требуются кол-во и нетто</v>
      </c>
      <c r="AX88" s="43" t="str">
        <f t="shared" si="5"/>
        <v>Требуются кол-во и брутто</v>
      </c>
      <c r="AY88" s="156">
        <v>862.40800000000002</v>
      </c>
      <c r="AZ88" s="151" t="str">
        <f t="shared" si="6"/>
        <v>Требуются кол-во и цена</v>
      </c>
      <c r="BA88" s="45">
        <f>IF(A88&lt;&gt;"",IF(_xlfn.XLOOKUP(A88,'1C'!A:A,'1C'!A:A,0,0)&gt;0,1,0),"")</f>
        <v>1</v>
      </c>
      <c r="BB88" s="153">
        <f>IF(C88&lt;&gt;"",IF(_xlfn.XLOOKUP(C88,'1C'!S:S,'1C'!S:S,0,0)&gt;0,0,1),"")</f>
        <v>0</v>
      </c>
      <c r="BC88" s="45">
        <f t="shared" si="7"/>
        <v>0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D89" s="43" t="str">
        <f>IF(A89&lt;&gt;"",_xlfn.XLOOKUP(C89,'1C'!S:S,'1C'!T:T,"",0),"")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47" t="str">
        <f>IF(K89&lt;&gt;"",IFERROR(VLOOKUP(A89,'1C'!A:T,18,0),IFERROR(VLOOKUP(K89,Colors!D:E,2,0),"")),"")</f>
        <v>зеленый</v>
      </c>
      <c r="N89" s="149" t="s">
        <v>3755</v>
      </c>
      <c r="O89" s="65"/>
      <c r="P89" s="43" t="str">
        <f>IF(A89&lt;&gt;"",_xlfn.XLOOKUP(A89,'1C'!A:A,'1C'!N:N,_xlfn.XLOOKUP(C89,'1C'!S:S,'1C'!N:N,"",0),0),"")</f>
        <v>хлопковые</v>
      </c>
      <c r="Q89" s="59" t="str">
        <f>IF(P89&lt;&gt;"",IFERROR(VLOOKUP(P89,MaterialsTypes!F:G,2,0),IFERROR(VLOOKUP(N89,MaterialsTypes100,2,0),"")),IFERROR(VLOOKUP(N89,MaterialsTypes100,2,0),""))</f>
        <v/>
      </c>
      <c r="R89" s="43" t="str">
        <f>IF(A89&lt;&gt;"",_xlfn.XLOOKUP(A89,'1C'!A:A,'1C'!K:K,_xlfn.XLOOKUP(C89,'1C'!S:S,'1C'!K:K,"",0),0),"")</f>
        <v>Унисекс</v>
      </c>
      <c r="S89" s="58" t="str">
        <f>_xlfn.XLOOKUP(VALUE($A89),Invoice!$A:$A,Invoice!B:B,"",0)</f>
        <v/>
      </c>
      <c r="T89" s="58" t="str">
        <f>_xlfn.XLOOKUP(VALUE($A89),Invoice!$A:$A,Invoice!C:C,"",0)</f>
        <v/>
      </c>
      <c r="U89" s="58" t="str">
        <f>_xlfn.XLOOKUP(VALUE($A89),Invoice!$A:$A,Invoice!D:D,"",0)</f>
        <v/>
      </c>
      <c r="V89" s="58" t="str">
        <f>_xlfn.XLOOKUP(VALUE($A89),Invoice!$A:$A,Invoice!E:E,"",0)</f>
        <v/>
      </c>
      <c r="W89" s="58" t="str">
        <f>_xlfn.XLOOKUP(VALUE($A89),Invoice!$A:$A,Invoice!F:F,"",0)</f>
        <v/>
      </c>
      <c r="X89" s="58" t="str">
        <f>_xlfn.XLOOKUP(VALUE($A89),Invoice!$A:$A,Invoice!G:G,"",0)</f>
        <v/>
      </c>
      <c r="Y89" s="58" t="str">
        <f>_xlfn.XLOOKUP(VALUE($A89),Invoice!$A:$A,Invoice!H:H,"",0)</f>
        <v/>
      </c>
      <c r="Z89" s="58" t="str">
        <f>_xlfn.XLOOKUP(VALUE($A89),Invoice!$A:$A,Invoice!I:I,"",0)</f>
        <v/>
      </c>
      <c r="AA89" s="58" t="str">
        <f>_xlfn.XLOOKUP(VALUE($A89),Invoice!$A:$A,Invoice!J:J,"",0)</f>
        <v/>
      </c>
      <c r="AB89" s="58" t="str">
        <f>_xlfn.XLOOKUP(VALUE($A89),Invoice!$A:$A,Invoice!K:K,"",0)</f>
        <v/>
      </c>
      <c r="AC89" s="58" t="str">
        <f>_xlfn.XLOOKUP(VALUE($A89),Invoice!$A:$A,Invoice!L:L,"",0)</f>
        <v/>
      </c>
      <c r="AD89" s="58" t="str">
        <f>_xlfn.XLOOKUP(VALUE($A89),Invoice!$A:$A,Invoice!M:M,"",0)</f>
        <v/>
      </c>
      <c r="AE89" s="58" t="str">
        <f>_xlfn.XLOOKUP(VALUE($A89),Invoice!$A:$A,Invoice!N:N,"",0)</f>
        <v/>
      </c>
      <c r="AF89" s="58" t="str">
        <f>_xlfn.XLOOKUP(VALUE($A89),Invoice!$A:$A,Invoice!O:O,"",0)</f>
        <v/>
      </c>
      <c r="AQ89" s="59" t="str">
        <f t="shared" si="1"/>
        <v/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 t="str">
        <f t="shared" si="4"/>
        <v>Требуются кол-во и нетто</v>
      </c>
      <c r="AX89" s="43" t="str">
        <f t="shared" si="5"/>
        <v>Требуются кол-во и брутто</v>
      </c>
      <c r="AY89" s="156">
        <v>862.40800000000002</v>
      </c>
      <c r="AZ89" s="151" t="str">
        <f t="shared" si="6"/>
        <v>Требуются кол-во и цена</v>
      </c>
      <c r="BA89" s="45">
        <f>IF(A89&lt;&gt;"",IF(_xlfn.XLOOKUP(A89,'1C'!A:A,'1C'!A:A,0,0)&gt;0,1,0),"")</f>
        <v>1</v>
      </c>
      <c r="BB89" s="153">
        <f>IF(C89&lt;&gt;"",IF(_xlfn.XLOOKUP(C89,'1C'!S:S,'1C'!S:S,0,0)&gt;0,0,1),"")</f>
        <v>0</v>
      </c>
      <c r="BC89" s="45">
        <f t="shared" si="7"/>
        <v>0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47" t="str">
        <f>IF(K90&lt;&gt;"",IFERROR(VLOOKUP(A90,'1C'!A:T,18,0),IFERROR(VLOOKUP(K90,Colors!D:E,2,0),"")),"")</f>
        <v>оливковый</v>
      </c>
      <c r="N90" s="149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tr">
        <f>IF(P90&lt;&gt;"",IFERROR(VLOOKUP(P90,MaterialsTypes!F:G,2,0),IFERROR(VLOOKUP(N90,MaterialsTypes100,2,0),"")),IFERROR(VLOOKUP(N90,MaterialsTypes100,2,0),""))</f>
        <v/>
      </c>
      <c r="R90" s="43" t="str">
        <f>IF(A90&lt;&gt;"",_xlfn.XLOOKUP(A90,'1C'!A:A,'1C'!K:K,_xlfn.XLOOKUP(C90,'1C'!S:S,'1C'!K:K,"",0),0),"")</f>
        <v>Унисекс</v>
      </c>
      <c r="S90" s="58" t="str">
        <f>_xlfn.XLOOKUP(VALUE($A90),Invoice!$A:$A,Invoice!B:B,"",0)</f>
        <v/>
      </c>
      <c r="T90" s="58" t="str">
        <f>_xlfn.XLOOKUP(VALUE($A90),Invoice!$A:$A,Invoice!C:C,"",0)</f>
        <v/>
      </c>
      <c r="U90" s="58" t="str">
        <f>_xlfn.XLOOKUP(VALUE($A90),Invoice!$A:$A,Invoice!D:D,"",0)</f>
        <v/>
      </c>
      <c r="V90" s="58" t="str">
        <f>_xlfn.XLOOKUP(VALUE($A90),Invoice!$A:$A,Invoice!E:E,"",0)</f>
        <v/>
      </c>
      <c r="W90" s="58" t="str">
        <f>_xlfn.XLOOKUP(VALUE($A90),Invoice!$A:$A,Invoice!F:F,"",0)</f>
        <v/>
      </c>
      <c r="X90" s="58" t="str">
        <f>_xlfn.XLOOKUP(VALUE($A90),Invoice!$A:$A,Invoice!G:G,"",0)</f>
        <v/>
      </c>
      <c r="Y90" s="58" t="str">
        <f>_xlfn.XLOOKUP(VALUE($A90),Invoice!$A:$A,Invoice!H:H,"",0)</f>
        <v/>
      </c>
      <c r="Z90" s="58" t="str">
        <f>_xlfn.XLOOKUP(VALUE($A90),Invoice!$A:$A,Invoice!I:I,"",0)</f>
        <v/>
      </c>
      <c r="AA90" s="58" t="str">
        <f>_xlfn.XLOOKUP(VALUE($A90),Invoice!$A:$A,Invoice!J:J,"",0)</f>
        <v/>
      </c>
      <c r="AB90" s="58" t="str">
        <f>_xlfn.XLOOKUP(VALUE($A90),Invoice!$A:$A,Invoice!K:K,"",0)</f>
        <v/>
      </c>
      <c r="AC90" s="58" t="str">
        <f>_xlfn.XLOOKUP(VALUE($A90),Invoice!$A:$A,Invoice!L:L,"",0)</f>
        <v/>
      </c>
      <c r="AD90" s="58" t="str">
        <f>_xlfn.XLOOKUP(VALUE($A90),Invoice!$A:$A,Invoice!M:M,"",0)</f>
        <v/>
      </c>
      <c r="AE90" s="58" t="str">
        <f>_xlfn.XLOOKUP(VALUE($A90),Invoice!$A:$A,Invoice!N:N,"",0)</f>
        <v/>
      </c>
      <c r="AF90" s="58" t="str">
        <f>_xlfn.XLOOKUP(VALUE($A90),Invoice!$A:$A,Invoice!O:O,"",0)</f>
        <v/>
      </c>
      <c r="AQ90" s="59" t="str">
        <f t="shared" si="1"/>
        <v/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 t="str">
        <f t="shared" si="4"/>
        <v>Требуются кол-во и нетто</v>
      </c>
      <c r="AX90" s="43" t="str">
        <f t="shared" si="5"/>
        <v>Требуются кол-во и брутто</v>
      </c>
      <c r="AY90" s="156">
        <v>862.40800000000002</v>
      </c>
      <c r="AZ90" s="151" t="str">
        <f t="shared" si="6"/>
        <v>Требуются кол-во и цена</v>
      </c>
      <c r="BA90" s="45">
        <f>IF(A90&lt;&gt;"",IF(_xlfn.XLOOKUP(A90,'1C'!A:A,'1C'!A:A,0,0)&gt;0,1,0),"")</f>
        <v>1</v>
      </c>
      <c r="BB90" s="153">
        <f>IF(C90&lt;&gt;"",IF(_xlfn.XLOOKUP(C90,'1C'!S:S,'1C'!S:S,0,0)&gt;0,0,1),"")</f>
        <v>0</v>
      </c>
      <c r="BC90" s="45">
        <f t="shared" si="7"/>
        <v>0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D91" s="43" t="str">
        <f>IF(A91&lt;&gt;"",_xlfn.XLOOKUP(C91,'1C'!S:S,'1C'!T:T,"",0),"")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47" t="str">
        <f>IF(K91&lt;&gt;"",IFERROR(VLOOKUP(A91,'1C'!A:T,18,0),IFERROR(VLOOKUP(K91,Colors!D:E,2,0),"")),"")</f>
        <v>коричневый</v>
      </c>
      <c r="N91" s="149" t="s">
        <v>3755</v>
      </c>
      <c r="O91" s="65"/>
      <c r="P91" s="43" t="str">
        <f>IF(A91&lt;&gt;"",_xlfn.XLOOKUP(A91,'1C'!A:A,'1C'!N:N,_xlfn.XLOOKUP(C91,'1C'!S:S,'1C'!N:N,"",0),0),"")</f>
        <v>хлопковые</v>
      </c>
      <c r="Q91" s="59" t="str">
        <f>IF(P91&lt;&gt;"",IFERROR(VLOOKUP(P91,MaterialsTypes!F:G,2,0),IFERROR(VLOOKUP(N91,MaterialsTypes100,2,0),"")),IFERROR(VLOOKUP(N91,MaterialsTypes100,2,0),""))</f>
        <v/>
      </c>
      <c r="R91" s="43" t="str">
        <f>IF(A91&lt;&gt;"",_xlfn.XLOOKUP(A91,'1C'!A:A,'1C'!K:K,_xlfn.XLOOKUP(C91,'1C'!S:S,'1C'!K:K,"",0),0),"")</f>
        <v>Унисекс</v>
      </c>
      <c r="S91" s="58" t="str">
        <f>_xlfn.XLOOKUP(VALUE($A91),Invoice!$A:$A,Invoice!B:B,"",0)</f>
        <v/>
      </c>
      <c r="T91" s="58" t="str">
        <f>_xlfn.XLOOKUP(VALUE($A91),Invoice!$A:$A,Invoice!C:C,"",0)</f>
        <v/>
      </c>
      <c r="U91" s="58" t="str">
        <f>_xlfn.XLOOKUP(VALUE($A91),Invoice!$A:$A,Invoice!D:D,"",0)</f>
        <v/>
      </c>
      <c r="V91" s="58" t="str">
        <f>_xlfn.XLOOKUP(VALUE($A91),Invoice!$A:$A,Invoice!E:E,"",0)</f>
        <v/>
      </c>
      <c r="W91" s="58" t="str">
        <f>_xlfn.XLOOKUP(VALUE($A91),Invoice!$A:$A,Invoice!F:F,"",0)</f>
        <v/>
      </c>
      <c r="X91" s="58" t="str">
        <f>_xlfn.XLOOKUP(VALUE($A91),Invoice!$A:$A,Invoice!G:G,"",0)</f>
        <v/>
      </c>
      <c r="Y91" s="58" t="str">
        <f>_xlfn.XLOOKUP(VALUE($A91),Invoice!$A:$A,Invoice!H:H,"",0)</f>
        <v/>
      </c>
      <c r="Z91" s="58" t="str">
        <f>_xlfn.XLOOKUP(VALUE($A91),Invoice!$A:$A,Invoice!I:I,"",0)</f>
        <v/>
      </c>
      <c r="AA91" s="58" t="str">
        <f>_xlfn.XLOOKUP(VALUE($A91),Invoice!$A:$A,Invoice!J:J,"",0)</f>
        <v/>
      </c>
      <c r="AB91" s="58" t="str">
        <f>_xlfn.XLOOKUP(VALUE($A91),Invoice!$A:$A,Invoice!K:K,"",0)</f>
        <v/>
      </c>
      <c r="AC91" s="58" t="str">
        <f>_xlfn.XLOOKUP(VALUE($A91),Invoice!$A:$A,Invoice!L:L,"",0)</f>
        <v/>
      </c>
      <c r="AD91" s="58" t="str">
        <f>_xlfn.XLOOKUP(VALUE($A91),Invoice!$A:$A,Invoice!M:M,"",0)</f>
        <v/>
      </c>
      <c r="AE91" s="58" t="str">
        <f>_xlfn.XLOOKUP(VALUE($A91),Invoice!$A:$A,Invoice!N:N,"",0)</f>
        <v/>
      </c>
      <c r="AF91" s="58" t="str">
        <f>_xlfn.XLOOKUP(VALUE($A91),Invoice!$A:$A,Invoice!O:O,"",0)</f>
        <v/>
      </c>
      <c r="AQ91" s="59" t="str">
        <f t="shared" si="1"/>
        <v/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 t="str">
        <f t="shared" si="4"/>
        <v>Требуются кол-во и нетто</v>
      </c>
      <c r="AX91" s="43" t="str">
        <f t="shared" si="5"/>
        <v>Требуются кол-во и брутто</v>
      </c>
      <c r="AY91" s="156">
        <v>862.40800000000002</v>
      </c>
      <c r="AZ91" s="151" t="str">
        <f t="shared" si="6"/>
        <v>Требуются кол-во и цена</v>
      </c>
      <c r="BA91" s="45">
        <f>IF(A91&lt;&gt;"",IF(_xlfn.XLOOKUP(A91,'1C'!A:A,'1C'!A:A,0,0)&gt;0,1,0),"")</f>
        <v>1</v>
      </c>
      <c r="BB91" s="153">
        <f>IF(C91&lt;&gt;"",IF(_xlfn.XLOOKUP(C91,'1C'!S:S,'1C'!S:S,0,0)&gt;0,0,1),"")</f>
        <v>0</v>
      </c>
      <c r="BC91" s="45">
        <f t="shared" si="7"/>
        <v>0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D92" s="43" t="str">
        <f>IF(A92&lt;&gt;"",_xlfn.XLOOKUP(C92,'1C'!S:S,'1C'!T:T,"",0),"")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47" t="str">
        <f>IF(K92&lt;&gt;"",IFERROR(VLOOKUP(A92,'1C'!A:T,18,0),IFERROR(VLOOKUP(K92,Colors!D:E,2,0),"")),"")</f>
        <v>бежевый</v>
      </c>
      <c r="N92" s="149" t="s">
        <v>3755</v>
      </c>
      <c r="O92" s="65"/>
      <c r="P92" s="43" t="str">
        <f>IF(A92&lt;&gt;"",_xlfn.XLOOKUP(A92,'1C'!A:A,'1C'!N:N,_xlfn.XLOOKUP(C92,'1C'!S:S,'1C'!N:N,"",0),0),"")</f>
        <v>хлопковые</v>
      </c>
      <c r="Q92" s="59" t="str">
        <f>IF(P92&lt;&gt;"",IFERROR(VLOOKUP(P92,MaterialsTypes!F:G,2,0),IFERROR(VLOOKUP(N92,MaterialsTypes100,2,0),"")),IFERROR(VLOOKUP(N92,MaterialsTypes100,2,0),""))</f>
        <v/>
      </c>
      <c r="R92" s="43" t="str">
        <f>IF(A92&lt;&gt;"",_xlfn.XLOOKUP(A92,'1C'!A:A,'1C'!K:K,_xlfn.XLOOKUP(C92,'1C'!S:S,'1C'!K:K,"",0),0),"")</f>
        <v>Унисекс</v>
      </c>
      <c r="S92" s="58" t="str">
        <f>_xlfn.XLOOKUP(VALUE($A92),Invoice!$A:$A,Invoice!B:B,"",0)</f>
        <v/>
      </c>
      <c r="T92" s="58" t="str">
        <f>_xlfn.XLOOKUP(VALUE($A92),Invoice!$A:$A,Invoice!C:C,"",0)</f>
        <v/>
      </c>
      <c r="U92" s="58" t="str">
        <f>_xlfn.XLOOKUP(VALUE($A92),Invoice!$A:$A,Invoice!D:D,"",0)</f>
        <v/>
      </c>
      <c r="V92" s="58" t="str">
        <f>_xlfn.XLOOKUP(VALUE($A92),Invoice!$A:$A,Invoice!E:E,"",0)</f>
        <v/>
      </c>
      <c r="W92" s="58" t="str">
        <f>_xlfn.XLOOKUP(VALUE($A92),Invoice!$A:$A,Invoice!F:F,"",0)</f>
        <v/>
      </c>
      <c r="X92" s="58" t="str">
        <f>_xlfn.XLOOKUP(VALUE($A92),Invoice!$A:$A,Invoice!G:G,"",0)</f>
        <v/>
      </c>
      <c r="Y92" s="58" t="str">
        <f>_xlfn.XLOOKUP(VALUE($A92),Invoice!$A:$A,Invoice!H:H,"",0)</f>
        <v/>
      </c>
      <c r="Z92" s="58" t="str">
        <f>_xlfn.XLOOKUP(VALUE($A92),Invoice!$A:$A,Invoice!I:I,"",0)</f>
        <v/>
      </c>
      <c r="AA92" s="58" t="str">
        <f>_xlfn.XLOOKUP(VALUE($A92),Invoice!$A:$A,Invoice!J:J,"",0)</f>
        <v/>
      </c>
      <c r="AB92" s="58" t="str">
        <f>_xlfn.XLOOKUP(VALUE($A92),Invoice!$A:$A,Invoice!K:K,"",0)</f>
        <v/>
      </c>
      <c r="AC92" s="58" t="str">
        <f>_xlfn.XLOOKUP(VALUE($A92),Invoice!$A:$A,Invoice!L:L,"",0)</f>
        <v/>
      </c>
      <c r="AD92" s="58" t="str">
        <f>_xlfn.XLOOKUP(VALUE($A92),Invoice!$A:$A,Invoice!M:M,"",0)</f>
        <v/>
      </c>
      <c r="AE92" s="58" t="str">
        <f>_xlfn.XLOOKUP(VALUE($A92),Invoice!$A:$A,Invoice!N:N,"",0)</f>
        <v/>
      </c>
      <c r="AF92" s="58" t="str">
        <f>_xlfn.XLOOKUP(VALUE($A92),Invoice!$A:$A,Invoice!O:O,"",0)</f>
        <v/>
      </c>
      <c r="AQ92" s="59" t="str">
        <f t="shared" si="1"/>
        <v/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 t="str">
        <f t="shared" si="4"/>
        <v>Требуются кол-во и нетто</v>
      </c>
      <c r="AX92" s="43" t="str">
        <f t="shared" si="5"/>
        <v>Требуются кол-во и брутто</v>
      </c>
      <c r="AY92" s="156">
        <v>862.40800000000002</v>
      </c>
      <c r="AZ92" s="151" t="str">
        <f t="shared" si="6"/>
        <v>Требуются кол-во и цена</v>
      </c>
      <c r="BA92" s="45">
        <f>IF(A92&lt;&gt;"",IF(_xlfn.XLOOKUP(A92,'1C'!A:A,'1C'!A:A,0,0)&gt;0,1,0),"")</f>
        <v>1</v>
      </c>
      <c r="BB92" s="153">
        <f>IF(C92&lt;&gt;"",IF(_xlfn.XLOOKUP(C92,'1C'!S:S,'1C'!S:S,0,0)&gt;0,0,1),"")</f>
        <v>0</v>
      </c>
      <c r="BC92" s="45">
        <f t="shared" si="7"/>
        <v>0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6068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tr">
        <f>IF(P93&lt;&gt;"",IFERROR(VLOOKUP(P93,MaterialsTypes!F:G,2,0),IFERROR(VLOOKUP(N93,MaterialsTypes100,2,0),"")),IFERROR(VLOOKUP(N93,MaterialsTypes100,2,0),""))</f>
        <v/>
      </c>
      <c r="R93" s="59" t="str">
        <f>IF(A93&lt;&gt;"",_xlfn.XLOOKUP(A93,'1C'!A:A,'1C'!K:K,_xlfn.XLOOKUP(C93,'1C'!S:S,'1C'!K:K,"",0),0),"")</f>
        <v>Унисекс</v>
      </c>
      <c r="S93" s="58" t="str">
        <f>_xlfn.XLOOKUP(VALUE($A93),Invoice!$A:$A,Invoice!B:B,"",0)</f>
        <v/>
      </c>
      <c r="T93" s="58" t="str">
        <f>_xlfn.XLOOKUP(VALUE($A93),Invoice!$A:$A,Invoice!C:C,"",0)</f>
        <v/>
      </c>
      <c r="U93" s="58" t="str">
        <f>_xlfn.XLOOKUP(VALUE($A93),Invoice!$A:$A,Invoice!D:D,"",0)</f>
        <v/>
      </c>
      <c r="V93" s="58" t="str">
        <f>_xlfn.XLOOKUP(VALUE($A93),Invoice!$A:$A,Invoice!E:E,"",0)</f>
        <v/>
      </c>
      <c r="W93" s="58" t="str">
        <f>_xlfn.XLOOKUP(VALUE($A93),Invoice!$A:$A,Invoice!F:F,"",0)</f>
        <v/>
      </c>
      <c r="X93" s="58" t="str">
        <f>_xlfn.XLOOKUP(VALUE($A93),Invoice!$A:$A,Invoice!G:G,"",0)</f>
        <v/>
      </c>
      <c r="Y93" s="58" t="str">
        <f>_xlfn.XLOOKUP(VALUE($A93),Invoice!$A:$A,Invoice!H:H,"",0)</f>
        <v/>
      </c>
      <c r="Z93" s="58" t="str">
        <f>_xlfn.XLOOKUP(VALUE($A93),Invoice!$A:$A,Invoice!I:I,"",0)</f>
        <v/>
      </c>
      <c r="AA93" s="58" t="str">
        <f>_xlfn.XLOOKUP(VALUE($A93),Invoice!$A:$A,Invoice!J:J,"",0)</f>
        <v/>
      </c>
      <c r="AB93" s="58" t="str">
        <f>_xlfn.XLOOKUP(VALUE($A93),Invoice!$A:$A,Invoice!K:K,"",0)</f>
        <v/>
      </c>
      <c r="AC93" s="58" t="str">
        <f>_xlfn.XLOOKUP(VALUE($A93),Invoice!$A:$A,Invoice!L:L,"",0)</f>
        <v/>
      </c>
      <c r="AD93" s="58" t="str">
        <f>_xlfn.XLOOKUP(VALUE($A93),Invoice!$A:$A,Invoice!M:M,"",0)</f>
        <v/>
      </c>
      <c r="AE93" s="58" t="str">
        <f>_xlfn.XLOOKUP(VALUE($A93),Invoice!$A:$A,Invoice!N:N,"",0)</f>
        <v/>
      </c>
      <c r="AF93" s="58" t="str">
        <f>_xlfn.XLOOKUP(VALUE($A93),Invoice!$A:$A,Invoice!O:O,"",0)</f>
        <v/>
      </c>
      <c r="AQ93" s="59" t="str">
        <f t="shared" si="1"/>
        <v/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 t="str">
        <f t="shared" si="4"/>
        <v>Требуются кол-во и нетто</v>
      </c>
      <c r="AX93" s="43" t="str">
        <f t="shared" si="5"/>
        <v>Требуются кол-во и брутто</v>
      </c>
      <c r="AY93" s="156">
        <v>862.40800000000002</v>
      </c>
      <c r="AZ93" s="151" t="str">
        <f t="shared" si="6"/>
        <v>Требуются кол-во и цена</v>
      </c>
      <c r="BA93" s="45">
        <f>IF(A93&lt;&gt;"",IF(_xlfn.XLOOKUP(A93,'1C'!A:A,'1C'!A:A,0,0)&gt;0,1,0),"")</f>
        <v>0</v>
      </c>
      <c r="BB93" s="153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47" t="str">
        <f>IF(K94&lt;&gt;"",IFERROR(VLOOKUP(A94,'1C'!A:T,18,0),IFERROR(VLOOKUP(K94,Colors!D:E,2,0),"")),"")</f>
        <v>бордовый</v>
      </c>
      <c r="N94" s="149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tr">
        <f>IF(P94&lt;&gt;"",IFERROR(VLOOKUP(P94,MaterialsTypes!F:G,2,0),IFERROR(VLOOKUP(N94,MaterialsTypes100,2,0),"")),IFERROR(VLOOKUP(N94,MaterialsTypes100,2,0),""))</f>
        <v/>
      </c>
      <c r="R94" s="43" t="str">
        <f>IF(A94&lt;&gt;"",_xlfn.XLOOKUP(A94,'1C'!A:A,'1C'!K:K,_xlfn.XLOOKUP(C94,'1C'!S:S,'1C'!K:K,"",0),0),"")</f>
        <v>Унисекс</v>
      </c>
      <c r="S94" s="58" t="str">
        <f>_xlfn.XLOOKUP(VALUE($A94),Invoice!$A:$A,Invoice!B:B,"",0)</f>
        <v/>
      </c>
      <c r="T94" s="58" t="str">
        <f>_xlfn.XLOOKUP(VALUE($A94),Invoice!$A:$A,Invoice!C:C,"",0)</f>
        <v/>
      </c>
      <c r="U94" s="58" t="str">
        <f>_xlfn.XLOOKUP(VALUE($A94),Invoice!$A:$A,Invoice!D:D,"",0)</f>
        <v/>
      </c>
      <c r="V94" s="58" t="str">
        <f>_xlfn.XLOOKUP(VALUE($A94),Invoice!$A:$A,Invoice!E:E,"",0)</f>
        <v/>
      </c>
      <c r="W94" s="58" t="str">
        <f>_xlfn.XLOOKUP(VALUE($A94),Invoice!$A:$A,Invoice!F:F,"",0)</f>
        <v/>
      </c>
      <c r="X94" s="58" t="str">
        <f>_xlfn.XLOOKUP(VALUE($A94),Invoice!$A:$A,Invoice!G:G,"",0)</f>
        <v/>
      </c>
      <c r="Y94" s="58" t="str">
        <f>_xlfn.XLOOKUP(VALUE($A94),Invoice!$A:$A,Invoice!H:H,"",0)</f>
        <v/>
      </c>
      <c r="Z94" s="58" t="str">
        <f>_xlfn.XLOOKUP(VALUE($A94),Invoice!$A:$A,Invoice!I:I,"",0)</f>
        <v/>
      </c>
      <c r="AA94" s="58" t="str">
        <f>_xlfn.XLOOKUP(VALUE($A94),Invoice!$A:$A,Invoice!J:J,"",0)</f>
        <v/>
      </c>
      <c r="AB94" s="58" t="str">
        <f>_xlfn.XLOOKUP(VALUE($A94),Invoice!$A:$A,Invoice!K:K,"",0)</f>
        <v/>
      </c>
      <c r="AC94" s="58" t="str">
        <f>_xlfn.XLOOKUP(VALUE($A94),Invoice!$A:$A,Invoice!L:L,"",0)</f>
        <v/>
      </c>
      <c r="AD94" s="58" t="str">
        <f>_xlfn.XLOOKUP(VALUE($A94),Invoice!$A:$A,Invoice!M:M,"",0)</f>
        <v/>
      </c>
      <c r="AE94" s="58" t="str">
        <f>_xlfn.XLOOKUP(VALUE($A94),Invoice!$A:$A,Invoice!N:N,"",0)</f>
        <v/>
      </c>
      <c r="AF94" s="58" t="str">
        <f>_xlfn.XLOOKUP(VALUE($A94),Invoice!$A:$A,Invoice!O:O,"",0)</f>
        <v/>
      </c>
      <c r="AQ94" s="59" t="str">
        <f t="shared" si="1"/>
        <v/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 t="str">
        <f t="shared" si="4"/>
        <v>Требуются кол-во и нетто</v>
      </c>
      <c r="AX94" s="43" t="str">
        <f t="shared" si="5"/>
        <v>Требуются кол-во и брутто</v>
      </c>
      <c r="AY94" s="156">
        <v>862.40800000000002</v>
      </c>
      <c r="AZ94" s="151" t="str">
        <f t="shared" si="6"/>
        <v>Требуются кол-во и цена</v>
      </c>
      <c r="BA94" s="45">
        <f>IF(A94&lt;&gt;"",IF(_xlfn.XLOOKUP(A94,'1C'!A:A,'1C'!A:A,0,0)&gt;0,1,0),"")</f>
        <v>1</v>
      </c>
      <c r="BB94" s="153">
        <f>IF(C94&lt;&gt;"",IF(_xlfn.XLOOKUP(C94,'1C'!S:S,'1C'!S:S,0,0)&gt;0,0,1),"")</f>
        <v>0</v>
      </c>
      <c r="BC94" s="45">
        <f t="shared" si="7"/>
        <v>0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02-342-17</v>
      </c>
      <c r="C95" s="44">
        <v>1811110</v>
      </c>
      <c r="D95" s="43" t="str">
        <f>IF(A95&lt;&gt;"",_xlfn.XLOOKUP(C95,'1C'!S:S,'1C'!T:T,"",0),"")</f>
        <v>BUCKET COTTON TWILL</v>
      </c>
      <c r="E95" s="43" t="str">
        <f>IF(F95&lt;&gt;"",IFERROR(VLOOKUP(F95,Категории!A:B,2,0),""),"Требуется категория")</f>
        <v>Панамы</v>
      </c>
      <c r="F95" s="43" t="str">
        <f>IF(A95&lt;&gt;"",IF(BA95&gt;0,_xlfn.XLOOKUP(A95,'1C'!A:A,'1C'!J:J,"",0),_xlfn.XLOOKUP(C95,'1C'!S:S,'1C'!J:J,"",0)),"")</f>
        <v>Панама</v>
      </c>
      <c r="G95" s="56" t="str">
        <f>IF(C95&lt;&gt;"",IF(BA95&gt;0,_xlfn.XLOOKUP(A95,'1C'!A:A,'1C'!L:L,"",0),_xlfn.XLOOKUP(C95,'1C'!S:S,'1C'!L:L,"",0)),"")</f>
        <v>Stetson</v>
      </c>
      <c r="H95" s="43" t="str">
        <f>IF(A95&lt;&gt;"",_xlfn.XLOOKUP(A95,'1C'!A:A,'1C'!M:M,_xlfn.XLOOKUP(C95,'1C'!S:S,'1C'!M:M,"",0),0))</f>
        <v>летний</v>
      </c>
      <c r="J95" s="43" t="str">
        <f>'1C'!$AF$1</f>
        <v>STETSON</v>
      </c>
      <c r="K95" s="104">
        <v>10</v>
      </c>
      <c r="L95" s="63" t="s">
        <v>57</v>
      </c>
      <c r="M95" s="66"/>
      <c r="N95" s="56" t="s">
        <v>3755</v>
      </c>
      <c r="O95" s="65"/>
      <c r="P95" s="56" t="str">
        <f>IF(A95&lt;&gt;"",_xlfn.XLOOKUP(A95,'1C'!A:A,'1C'!N:N,_xlfn.XLOOKUP(C95,'1C'!S:S,'1C'!N:N,"",0),0),"")</f>
        <v>хлопковые</v>
      </c>
      <c r="Q95" s="59" t="str">
        <f>IF(P95&lt;&gt;"",IFERROR(VLOOKUP(P95,MaterialsTypes!F:G,2,0),IFERROR(VLOOKUP(N95,MaterialsTypes100,2,0),"")),IFERROR(VLOOKUP(N95,MaterialsTypes100,2,0),""))</f>
        <v/>
      </c>
      <c r="R95" s="59" t="str">
        <f>IF(A95&lt;&gt;"",_xlfn.XLOOKUP(A95,'1C'!A:A,'1C'!K:K,_xlfn.XLOOKUP(C95,'1C'!S:S,'1C'!K:K,"",0),0),"")</f>
        <v>Унисекс</v>
      </c>
      <c r="S95" s="58" t="str">
        <f>_xlfn.XLOOKUP(VALUE($A95),Invoice!$A:$A,Invoice!B:B,"",0)</f>
        <v/>
      </c>
      <c r="T95" s="58" t="str">
        <f>_xlfn.XLOOKUP(VALUE($A95),Invoice!$A:$A,Invoice!C:C,"",0)</f>
        <v/>
      </c>
      <c r="U95" s="58" t="str">
        <f>_xlfn.XLOOKUP(VALUE($A95),Invoice!$A:$A,Invoice!D:D,"",0)</f>
        <v/>
      </c>
      <c r="V95" s="58" t="str">
        <f>_xlfn.XLOOKUP(VALUE($A95),Invoice!$A:$A,Invoice!E:E,"",0)</f>
        <v/>
      </c>
      <c r="W95" s="58" t="str">
        <f>_xlfn.XLOOKUP(VALUE($A95),Invoice!$A:$A,Invoice!F:F,"",0)</f>
        <v/>
      </c>
      <c r="X95" s="58" t="str">
        <f>_xlfn.XLOOKUP(VALUE($A95),Invoice!$A:$A,Invoice!G:G,"",0)</f>
        <v/>
      </c>
      <c r="Y95" s="58" t="str">
        <f>_xlfn.XLOOKUP(VALUE($A95),Invoice!$A:$A,Invoice!H:H,"",0)</f>
        <v/>
      </c>
      <c r="Z95" s="58" t="str">
        <f>_xlfn.XLOOKUP(VALUE($A95),Invoice!$A:$A,Invoice!I:I,"",0)</f>
        <v/>
      </c>
      <c r="AA95" s="58" t="str">
        <f>_xlfn.XLOOKUP(VALUE($A95),Invoice!$A:$A,Invoice!J:J,"",0)</f>
        <v/>
      </c>
      <c r="AB95" s="58" t="str">
        <f>_xlfn.XLOOKUP(VALUE($A95),Invoice!$A:$A,Invoice!K:K,"",0)</f>
        <v/>
      </c>
      <c r="AC95" s="58" t="str">
        <f>_xlfn.XLOOKUP(VALUE($A95),Invoice!$A:$A,Invoice!L:L,"",0)</f>
        <v/>
      </c>
      <c r="AD95" s="58" t="str">
        <f>_xlfn.XLOOKUP(VALUE($A95),Invoice!$A:$A,Invoice!M:M,"",0)</f>
        <v/>
      </c>
      <c r="AE95" s="58" t="str">
        <f>_xlfn.XLOOKUP(VALUE($A95),Invoice!$A:$A,Invoice!N:N,"",0)</f>
        <v/>
      </c>
      <c r="AF95" s="58" t="str">
        <f>_xlfn.XLOOKUP(VALUE($A95),Invoice!$A:$A,Invoice!O:O,"",0)</f>
        <v/>
      </c>
      <c r="AQ95" s="59" t="str">
        <f t="shared" si="1"/>
        <v/>
      </c>
      <c r="AR95" s="43" t="str">
        <f>IF(A95&lt;&gt;"",_xlfn.XLOOKUP(_xlfn.XLOOKUP(A95,'1C'!A:A,'1C'!O:O,_xlfn.XLOOKUP(C95,'1C'!S:S,'1C'!O:O,"",0),0),Settings!N:N,Settings!O:O,"",0),"")</f>
        <v>CN</v>
      </c>
      <c r="AS95" s="43" t="str">
        <f ca="1">IF(BA95&gt;0,_xlfn.XLOOKUP(A95,'1C'!$A:$A,'1C'!P:P,"",0,),IF(AR95&lt;&gt;"",VLOOKUP(AR95,INDIRECT(SUBSTITUTE($J95,"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 t="str">
        <f t="shared" si="4"/>
        <v>Требуются кол-во и нетто</v>
      </c>
      <c r="AX95" s="43" t="str">
        <f t="shared" si="5"/>
        <v>Требуются кол-во и брутто</v>
      </c>
      <c r="AY95" s="156">
        <v>1811.8479999999997</v>
      </c>
      <c r="AZ95" s="151" t="str">
        <f t="shared" si="6"/>
        <v>Требуются кол-во и цена</v>
      </c>
      <c r="BA95" s="45">
        <f>IF(A95&lt;&gt;"",IF(_xlfn.XLOOKUP(A95,'1C'!A:A,'1C'!A:A,0,0)&gt;0,1,0),"")</f>
        <v>0</v>
      </c>
      <c r="BB95" s="153">
        <f>IF(C95&lt;&gt;"",IF(_xlfn.XLOOKUP(C95,'1C'!S:S,'1C'!S:S,0,0)&gt;0,0,1),"")</f>
        <v>0</v>
      </c>
      <c r="BC95" s="45">
        <f t="shared" si="7"/>
        <v>1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D96" s="43" t="str">
        <f>IF(A96&lt;&gt;"",_xlfn.XLOOKUP(C96,'1C'!S:S,'1C'!T:T,"",0),"")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47" t="str">
        <f>IF(K96&lt;&gt;"",IFERROR(VLOOKUP(A96,'1C'!A:T,18,0),IFERROR(VLOOKUP(K96,Colors!D:E,2,0),"")),"")</f>
        <v>черный</v>
      </c>
      <c r="N96" s="149" t="s">
        <v>3755</v>
      </c>
      <c r="O96" s="65"/>
      <c r="P96" s="43" t="str">
        <f>IF(A96&lt;&gt;"",_xlfn.XLOOKUP(A96,'1C'!A:A,'1C'!N:N,_xlfn.XLOOKUP(C96,'1C'!S:S,'1C'!N:N,"",0),0),"")</f>
        <v>хлопковые</v>
      </c>
      <c r="Q96" s="59" t="str">
        <f>IF(P96&lt;&gt;"",IFERROR(VLOOKUP(P96,MaterialsTypes!F:G,2,0),IFERROR(VLOOKUP(N96,MaterialsTypes100,2,0),"")),IFERROR(VLOOKUP(N96,MaterialsTypes100,2,0),""))</f>
        <v/>
      </c>
      <c r="R96" s="43" t="str">
        <f>IF(A96&lt;&gt;"",_xlfn.XLOOKUP(A96,'1C'!A:A,'1C'!K:K,_xlfn.XLOOKUP(C96,'1C'!S:S,'1C'!K:K,"",0),0),"")</f>
        <v>Унисекс</v>
      </c>
      <c r="S96" s="58" t="str">
        <f>_xlfn.XLOOKUP(VALUE($A96),Invoice!$A:$A,Invoice!B:B,"",0)</f>
        <v/>
      </c>
      <c r="T96" s="58" t="str">
        <f>_xlfn.XLOOKUP(VALUE($A96),Invoice!$A:$A,Invoice!C:C,"",0)</f>
        <v/>
      </c>
      <c r="U96" s="58" t="str">
        <f>_xlfn.XLOOKUP(VALUE($A96),Invoice!$A:$A,Invoice!D:D,"",0)</f>
        <v/>
      </c>
      <c r="V96" s="58" t="str">
        <f>_xlfn.XLOOKUP(VALUE($A96),Invoice!$A:$A,Invoice!E:E,"",0)</f>
        <v/>
      </c>
      <c r="W96" s="58" t="str">
        <f>_xlfn.XLOOKUP(VALUE($A96),Invoice!$A:$A,Invoice!F:F,"",0)</f>
        <v/>
      </c>
      <c r="X96" s="58" t="str">
        <f>_xlfn.XLOOKUP(VALUE($A96),Invoice!$A:$A,Invoice!G:G,"",0)</f>
        <v/>
      </c>
      <c r="Y96" s="58" t="str">
        <f>_xlfn.XLOOKUP(VALUE($A96),Invoice!$A:$A,Invoice!H:H,"",0)</f>
        <v/>
      </c>
      <c r="Z96" s="58" t="str">
        <f>_xlfn.XLOOKUP(VALUE($A96),Invoice!$A:$A,Invoice!I:I,"",0)</f>
        <v/>
      </c>
      <c r="AA96" s="58" t="str">
        <f>_xlfn.XLOOKUP(VALUE($A96),Invoice!$A:$A,Invoice!J:J,"",0)</f>
        <v/>
      </c>
      <c r="AB96" s="58" t="str">
        <f>_xlfn.XLOOKUP(VALUE($A96),Invoice!$A:$A,Invoice!K:K,"",0)</f>
        <v/>
      </c>
      <c r="AC96" s="58" t="str">
        <f>_xlfn.XLOOKUP(VALUE($A96),Invoice!$A:$A,Invoice!L:L,"",0)</f>
        <v/>
      </c>
      <c r="AD96" s="58" t="str">
        <f>_xlfn.XLOOKUP(VALUE($A96),Invoice!$A:$A,Invoice!M:M,"",0)</f>
        <v/>
      </c>
      <c r="AE96" s="58" t="str">
        <f>_xlfn.XLOOKUP(VALUE($A96),Invoice!$A:$A,Invoice!N:N,"",0)</f>
        <v/>
      </c>
      <c r="AF96" s="58" t="str">
        <f>_xlfn.XLOOKUP(VALUE($A96),Invoice!$A:$A,Invoice!O:O,"",0)</f>
        <v/>
      </c>
      <c r="AQ96" s="59" t="str">
        <f t="shared" si="1"/>
        <v/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 t="str">
        <f t="shared" si="4"/>
        <v>Требуются кол-во и нетто</v>
      </c>
      <c r="AX96" s="43" t="str">
        <f t="shared" si="5"/>
        <v>Требуются кол-во и брутто</v>
      </c>
      <c r="AY96" s="156">
        <v>1811.8479999999997</v>
      </c>
      <c r="AZ96" s="151" t="str">
        <f t="shared" si="6"/>
        <v>Требуются кол-во и цена</v>
      </c>
      <c r="BA96" s="45">
        <f>IF(A96&lt;&gt;"",IF(_xlfn.XLOOKUP(A96,'1C'!A:A,'1C'!A:A,0,0)&gt;0,1,0),"")</f>
        <v>1</v>
      </c>
      <c r="BB96" s="153">
        <f>IF(C96&lt;&gt;"",IF(_xlfn.XLOOKUP(C96,'1C'!S:S,'1C'!S:S,0,0)&gt;0,0,1),"")</f>
        <v>0</v>
      </c>
      <c r="BC96" s="45">
        <f t="shared" si="7"/>
        <v>0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47" t="str">
        <f>IF(K97&lt;&gt;"",IFERROR(VLOOKUP(A97,'1C'!A:T,18,0),IFERROR(VLOOKUP(K97,Colors!D:E,2,0),"")),"")</f>
        <v>белый</v>
      </c>
      <c r="N97" s="149" t="s">
        <v>6071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S97" s="58" t="str">
        <f>_xlfn.XLOOKUP(VALUE($A97),Invoice!$A:$A,Invoice!B:B,"",0)</f>
        <v/>
      </c>
      <c r="T97" s="58" t="str">
        <f>_xlfn.XLOOKUP(VALUE($A97),Invoice!$A:$A,Invoice!C:C,"",0)</f>
        <v/>
      </c>
      <c r="U97" s="58" t="str">
        <f>_xlfn.XLOOKUP(VALUE($A97),Invoice!$A:$A,Invoice!D:D,"",0)</f>
        <v/>
      </c>
      <c r="V97" s="58" t="str">
        <f>_xlfn.XLOOKUP(VALUE($A97),Invoice!$A:$A,Invoice!E:E,"",0)</f>
        <v/>
      </c>
      <c r="W97" s="58" t="str">
        <f>_xlfn.XLOOKUP(VALUE($A97),Invoice!$A:$A,Invoice!F:F,"",0)</f>
        <v/>
      </c>
      <c r="X97" s="58" t="str">
        <f>_xlfn.XLOOKUP(VALUE($A97),Invoice!$A:$A,Invoice!G:G,"",0)</f>
        <v/>
      </c>
      <c r="Y97" s="58" t="str">
        <f>_xlfn.XLOOKUP(VALUE($A97),Invoice!$A:$A,Invoice!H:H,"",0)</f>
        <v/>
      </c>
      <c r="Z97" s="58" t="str">
        <f>_xlfn.XLOOKUP(VALUE($A97),Invoice!$A:$A,Invoice!I:I,"",0)</f>
        <v/>
      </c>
      <c r="AA97" s="58" t="str">
        <f>_xlfn.XLOOKUP(VALUE($A97),Invoice!$A:$A,Invoice!J:J,"",0)</f>
        <v/>
      </c>
      <c r="AB97" s="58" t="str">
        <f>_xlfn.XLOOKUP(VALUE($A97),Invoice!$A:$A,Invoice!K:K,"",0)</f>
        <v/>
      </c>
      <c r="AC97" s="58" t="str">
        <f>_xlfn.XLOOKUP(VALUE($A97),Invoice!$A:$A,Invoice!L:L,"",0)</f>
        <v/>
      </c>
      <c r="AD97" s="58" t="str">
        <f>_xlfn.XLOOKUP(VALUE($A97),Invoice!$A:$A,Invoice!M:M,"",0)</f>
        <v/>
      </c>
      <c r="AE97" s="58" t="str">
        <f>_xlfn.XLOOKUP(VALUE($A97),Invoice!$A:$A,Invoice!N:N,"",0)</f>
        <v/>
      </c>
      <c r="AF97" s="58" t="str">
        <f>_xlfn.XLOOKUP(VALUE($A97),Invoice!$A:$A,Invoice!O:O,"",0)</f>
        <v/>
      </c>
      <c r="AQ97" s="59" t="str">
        <f t="shared" si="1"/>
        <v/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 t="str">
        <f t="shared" si="4"/>
        <v>Требуются кол-во и нетто</v>
      </c>
      <c r="AX97" s="43" t="str">
        <f t="shared" si="5"/>
        <v>Требуются кол-во и брутто</v>
      </c>
      <c r="AY97" s="156">
        <v>2365.6880000000001</v>
      </c>
      <c r="AZ97" s="151" t="str">
        <f t="shared" si="6"/>
        <v>Требуются кол-во и цена</v>
      </c>
      <c r="BA97" s="45">
        <f>IF(A97&lt;&gt;"",IF(_xlfn.XLOOKUP(A97,'1C'!A:A,'1C'!A:A,0,0)&gt;0,1,0),"")</f>
        <v>1</v>
      </c>
      <c r="BB97" s="153">
        <f>IF(C97&lt;&gt;"",IF(_xlfn.XLOOKUP(C97,'1C'!S:S,'1C'!S:S,0,0)&gt;0,0,1),"")</f>
        <v>0</v>
      </c>
      <c r="BC97" s="45">
        <f t="shared" si="7"/>
        <v>0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02-683-08</v>
      </c>
      <c r="C98" s="44">
        <v>6841703</v>
      </c>
      <c r="D98" s="44" t="s">
        <v>6069</v>
      </c>
      <c r="E98" s="43" t="str">
        <f>IF(F98&lt;&gt;"",IFERROR(VLOOKUP(F98,Категории!A:B,2,0),""),"Требуется категория")</f>
        <v>Кепки</v>
      </c>
      <c r="F98" s="44" t="s">
        <v>318</v>
      </c>
      <c r="G98" s="63" t="s">
        <v>420</v>
      </c>
      <c r="H98" s="44" t="s">
        <v>6025</v>
      </c>
      <c r="J98" s="43" t="str">
        <f>'1C'!$AF$1</f>
        <v>STETSON</v>
      </c>
      <c r="K98" s="104">
        <v>627</v>
      </c>
      <c r="L98" s="63" t="s">
        <v>83</v>
      </c>
      <c r="M98" s="66" t="s">
        <v>47</v>
      </c>
      <c r="N98" s="63" t="s">
        <v>6071</v>
      </c>
      <c r="O98" s="65"/>
      <c r="P98" s="63" t="s">
        <v>43</v>
      </c>
      <c r="Q98" s="58" t="s">
        <v>15</v>
      </c>
      <c r="R98" s="58" t="s">
        <v>382</v>
      </c>
      <c r="S98" s="58" t="str">
        <f>_xlfn.XLOOKUP(VALUE($A98),Invoice!$A:$A,Invoice!B:B,"",0)</f>
        <v/>
      </c>
      <c r="T98" s="58" t="str">
        <f>_xlfn.XLOOKUP(VALUE($A98),Invoice!$A:$A,Invoice!C:C,"",0)</f>
        <v/>
      </c>
      <c r="U98" s="58" t="str">
        <f>_xlfn.XLOOKUP(VALUE($A98),Invoice!$A:$A,Invoice!D:D,"",0)</f>
        <v/>
      </c>
      <c r="V98" s="58" t="str">
        <f>_xlfn.XLOOKUP(VALUE($A98),Invoice!$A:$A,Invoice!E:E,"",0)</f>
        <v/>
      </c>
      <c r="W98" s="58" t="str">
        <f>_xlfn.XLOOKUP(VALUE($A98),Invoice!$A:$A,Invoice!F:F,"",0)</f>
        <v/>
      </c>
      <c r="X98" s="58" t="str">
        <f>_xlfn.XLOOKUP(VALUE($A98),Invoice!$A:$A,Invoice!G:G,"",0)</f>
        <v/>
      </c>
      <c r="Y98" s="58" t="str">
        <f>_xlfn.XLOOKUP(VALUE($A98),Invoice!$A:$A,Invoice!H:H,"",0)</f>
        <v/>
      </c>
      <c r="Z98" s="58" t="str">
        <f>_xlfn.XLOOKUP(VALUE($A98),Invoice!$A:$A,Invoice!I:I,"",0)</f>
        <v/>
      </c>
      <c r="AA98" s="58" t="str">
        <f>_xlfn.XLOOKUP(VALUE($A98),Invoice!$A:$A,Invoice!J:J,"",0)</f>
        <v/>
      </c>
      <c r="AB98" s="58" t="str">
        <f>_xlfn.XLOOKUP(VALUE($A98),Invoice!$A:$A,Invoice!K:K,"",0)</f>
        <v/>
      </c>
      <c r="AC98" s="58" t="str">
        <f>_xlfn.XLOOKUP(VALUE($A98),Invoice!$A:$A,Invoice!L:L,"",0)</f>
        <v/>
      </c>
      <c r="AD98" s="58" t="str">
        <f>_xlfn.XLOOKUP(VALUE($A98),Invoice!$A:$A,Invoice!M:M,"",0)</f>
        <v/>
      </c>
      <c r="AE98" s="58" t="str">
        <f>_xlfn.XLOOKUP(VALUE($A98),Invoice!$A:$A,Invoice!N:N,"",0)</f>
        <v/>
      </c>
      <c r="AF98" s="58" t="str">
        <f>_xlfn.XLOOKUP(VALUE($A98),Invoice!$A:$A,Invoice!O:O,"",0)</f>
        <v/>
      </c>
      <c r="AQ98" s="59" t="str">
        <f t="shared" si="1"/>
        <v/>
      </c>
      <c r="AR98" s="66" t="s">
        <v>432</v>
      </c>
      <c r="AS98" s="43" t="str">
        <f ca="1">IF(BA98&gt;0,_xlfn.XLOOKUP(A98,'1C'!$A:$A,'1C'!P:P,"",0,),IF(AR98&lt;&gt;"",VLOOKUP(AR98,INDIRECT(SUBSTITUTE($J98,"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ca="1">IF(BA98&gt;0,_xlfn.XLOOKUP(A98,'1C'!$A:$A,'1C'!O:O,"",0),IF(AR98&lt;&gt;"",VLOOKUP(AR98,INDIRECT(SUBSTITUTE($J98," ","")&amp;"Manufactures"),2,0),"Требуется код страны"))</f>
        <v>Болгария</v>
      </c>
      <c r="AU98" s="76">
        <f t="shared" si="2"/>
        <v>0.1</v>
      </c>
      <c r="AV98" s="43">
        <f t="shared" si="3"/>
        <v>0.15000000000000002</v>
      </c>
      <c r="AW98" s="43" t="str">
        <f t="shared" si="4"/>
        <v>Требуются кол-во и нетто</v>
      </c>
      <c r="AX98" s="43" t="str">
        <f t="shared" si="5"/>
        <v>Требуются кол-во и брутто</v>
      </c>
      <c r="AY98" s="156">
        <v>2682.1680000000001</v>
      </c>
      <c r="AZ98" s="151" t="str">
        <f t="shared" si="6"/>
        <v>Требуются кол-во и цена</v>
      </c>
      <c r="BA98" s="45">
        <f>IF(A98&lt;&gt;"",IF(_xlfn.XLOOKUP(A98,'1C'!A:A,'1C'!A:A,0,0)&gt;0,1,0),"")</f>
        <v>0</v>
      </c>
      <c r="BB98" s="153">
        <f>IF(C98&lt;&gt;"",IF(_xlfn.XLOOKUP(C98,'1C'!S:S,'1C'!S:S,0,0)&gt;0,0,1),"")</f>
        <v>0</v>
      </c>
      <c r="BC98" s="45">
        <f t="shared" si="7"/>
        <v>1</v>
      </c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6070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6025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6046</v>
      </c>
      <c r="O99" s="65"/>
      <c r="P99" s="63" t="s">
        <v>37</v>
      </c>
      <c r="Q99" s="58" t="s">
        <v>15</v>
      </c>
      <c r="R99" s="58" t="s">
        <v>382</v>
      </c>
      <c r="S99" s="58" t="str">
        <f>_xlfn.XLOOKUP(VALUE($A99),Invoice!$A:$A,Invoice!B:B,"",0)</f>
        <v/>
      </c>
      <c r="T99" s="58" t="str">
        <f>_xlfn.XLOOKUP(VALUE($A99),Invoice!$A:$A,Invoice!C:C,"",0)</f>
        <v/>
      </c>
      <c r="U99" s="58" t="str">
        <f>_xlfn.XLOOKUP(VALUE($A99),Invoice!$A:$A,Invoice!D:D,"",0)</f>
        <v/>
      </c>
      <c r="V99" s="58" t="str">
        <f>_xlfn.XLOOKUP(VALUE($A99),Invoice!$A:$A,Invoice!E:E,"",0)</f>
        <v/>
      </c>
      <c r="W99" s="58" t="str">
        <f>_xlfn.XLOOKUP(VALUE($A99),Invoice!$A:$A,Invoice!F:F,"",0)</f>
        <v/>
      </c>
      <c r="X99" s="58" t="str">
        <f>_xlfn.XLOOKUP(VALUE($A99),Invoice!$A:$A,Invoice!G:G,"",0)</f>
        <v/>
      </c>
      <c r="Y99" s="58" t="str">
        <f>_xlfn.XLOOKUP(VALUE($A99),Invoice!$A:$A,Invoice!H:H,"",0)</f>
        <v/>
      </c>
      <c r="Z99" s="58" t="str">
        <f>_xlfn.XLOOKUP(VALUE($A99),Invoice!$A:$A,Invoice!I:I,"",0)</f>
        <v/>
      </c>
      <c r="AA99" s="58" t="str">
        <f>_xlfn.XLOOKUP(VALUE($A99),Invoice!$A:$A,Invoice!J:J,"",0)</f>
        <v/>
      </c>
      <c r="AB99" s="58" t="str">
        <f>_xlfn.XLOOKUP(VALUE($A99),Invoice!$A:$A,Invoice!K:K,"",0)</f>
        <v/>
      </c>
      <c r="AC99" s="58" t="str">
        <f>_xlfn.XLOOKUP(VALUE($A99),Invoice!$A:$A,Invoice!L:L,"",0)</f>
        <v/>
      </c>
      <c r="AD99" s="58" t="str">
        <f>_xlfn.XLOOKUP(VALUE($A99),Invoice!$A:$A,Invoice!M:M,"",0)</f>
        <v/>
      </c>
      <c r="AE99" s="58" t="str">
        <f>_xlfn.XLOOKUP(VALUE($A99),Invoice!$A:$A,Invoice!N:N,"",0)</f>
        <v/>
      </c>
      <c r="AF99" s="58" t="str">
        <f>_xlfn.XLOOKUP(VALUE($A99),Invoice!$A:$A,Invoice!O:O,"",0)</f>
        <v/>
      </c>
      <c r="AQ99" s="59" t="str">
        <f t="shared" si="1"/>
        <v/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 t="str">
        <f t="shared" si="4"/>
        <v>Требуются кол-во и нетто</v>
      </c>
      <c r="AX99" s="43" t="str">
        <f t="shared" si="5"/>
        <v>Требуются кол-во и брутто</v>
      </c>
      <c r="AY99" s="156">
        <v>2365.6880000000001</v>
      </c>
      <c r="AZ99" s="151" t="str">
        <f t="shared" si="6"/>
        <v>Требуются кол-во и цена</v>
      </c>
      <c r="BA99" s="45">
        <f>IF(A99&lt;&gt;"",IF(_xlfn.XLOOKUP(A99,'1C'!A:A,'1C'!A:A,0,0)&gt;0,1,0),"")</f>
        <v>0</v>
      </c>
      <c r="BB99" s="153">
        <f>IF(C99&lt;&gt;"",IF(_xlfn.XLOOKUP(C99,'1C'!S:S,'1C'!S:S,0,0)&gt;0,0,1),"")</f>
        <v>0</v>
      </c>
      <c r="BC99" s="45">
        <f t="shared" si="7"/>
        <v>1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D100" s="43" t="str">
        <f>IF(A100&lt;&gt;"",_xlfn.XLOOKUP(C100,'1C'!S:S,'1C'!T:T,"",0),"")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47" t="str">
        <f>IF(K100&lt;&gt;"",IFERROR(VLOOKUP(A100,'1C'!A:T,18,0),IFERROR(VLOOKUP(K100,Colors!D:E,2,0),"")),"")</f>
        <v>черный</v>
      </c>
      <c r="N100" s="149" t="s">
        <v>6046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S100" s="58" t="str">
        <f>_xlfn.XLOOKUP(VALUE($A100),Invoice!$A:$A,Invoice!B:B,"",0)</f>
        <v/>
      </c>
      <c r="T100" s="58" t="str">
        <f>_xlfn.XLOOKUP(VALUE($A100),Invoice!$A:$A,Invoice!C:C,"",0)</f>
        <v/>
      </c>
      <c r="U100" s="58" t="str">
        <f>_xlfn.XLOOKUP(VALUE($A100),Invoice!$A:$A,Invoice!D:D,"",0)</f>
        <v/>
      </c>
      <c r="V100" s="58" t="str">
        <f>_xlfn.XLOOKUP(VALUE($A100),Invoice!$A:$A,Invoice!E:E,"",0)</f>
        <v/>
      </c>
      <c r="W100" s="58" t="str">
        <f>_xlfn.XLOOKUP(VALUE($A100),Invoice!$A:$A,Invoice!F:F,"",0)</f>
        <v/>
      </c>
      <c r="X100" s="58" t="str">
        <f>_xlfn.XLOOKUP(VALUE($A100),Invoice!$A:$A,Invoice!G:G,"",0)</f>
        <v/>
      </c>
      <c r="Y100" s="58" t="str">
        <f>_xlfn.XLOOKUP(VALUE($A100),Invoice!$A:$A,Invoice!H:H,"",0)</f>
        <v/>
      </c>
      <c r="Z100" s="58" t="str">
        <f>_xlfn.XLOOKUP(VALUE($A100),Invoice!$A:$A,Invoice!I:I,"",0)</f>
        <v/>
      </c>
      <c r="AA100" s="58" t="str">
        <f>_xlfn.XLOOKUP(VALUE($A100),Invoice!$A:$A,Invoice!J:J,"",0)</f>
        <v/>
      </c>
      <c r="AB100" s="58" t="str">
        <f>_xlfn.XLOOKUP(VALUE($A100),Invoice!$A:$A,Invoice!K:K,"",0)</f>
        <v/>
      </c>
      <c r="AC100" s="58" t="str">
        <f>_xlfn.XLOOKUP(VALUE($A100),Invoice!$A:$A,Invoice!L:L,"",0)</f>
        <v/>
      </c>
      <c r="AD100" s="58" t="str">
        <f>_xlfn.XLOOKUP(VALUE($A100),Invoice!$A:$A,Invoice!M:M,"",0)</f>
        <v/>
      </c>
      <c r="AE100" s="58" t="str">
        <f>_xlfn.XLOOKUP(VALUE($A100),Invoice!$A:$A,Invoice!N:N,"",0)</f>
        <v/>
      </c>
      <c r="AF100" s="58" t="str">
        <f>_xlfn.XLOOKUP(VALUE($A100),Invoice!$A:$A,Invoice!O:O,"",0)</f>
        <v/>
      </c>
      <c r="AQ100" s="59" t="str">
        <f t="shared" si="1"/>
        <v/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 t="str">
        <f t="shared" si="4"/>
        <v>Требуются кол-во и нетто</v>
      </c>
      <c r="AX100" s="43" t="str">
        <f t="shared" si="5"/>
        <v>Требуются кол-во и брутто</v>
      </c>
      <c r="AY100" s="156">
        <v>2682.1680000000001</v>
      </c>
      <c r="AZ100" s="151" t="str">
        <f t="shared" si="6"/>
        <v>Требуются кол-во и цена</v>
      </c>
      <c r="BA100" s="45">
        <f>IF(A100&lt;&gt;"",IF(_xlfn.XLOOKUP(A100,'1C'!A:A,'1C'!A:A,0,0)&gt;0,1,0),"")</f>
        <v>1</v>
      </c>
      <c r="BB100" s="153">
        <f>IF(C100&lt;&gt;"",IF(_xlfn.XLOOKUP(C100,'1C'!S:S,'1C'!S:S,0,0)&gt;0,0,1),"")</f>
        <v>0</v>
      </c>
      <c r="BC100" s="45">
        <f t="shared" si="7"/>
        <v>0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02-211-36</v>
      </c>
      <c r="C101" s="44">
        <v>6843101</v>
      </c>
      <c r="D101" s="43" t="str">
        <f>IF(A101&lt;&gt;"",_xlfn.XLOOKUP(C101,'1C'!S:S,'1C'!T:T,"",0),"")</f>
        <v>HATTERAS LINEN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IF(A101&lt;&gt;"",IF(BA101&gt;0,_xlfn.XLOOKUP(A101,'1C'!A:A,'1C'!J:J,"",0),_xlfn.XLOOKUP(C101,'1C'!S:S,'1C'!J:J,"",0)),"")</f>
        <v>Кепка восьмиклинка</v>
      </c>
      <c r="G101" s="56" t="str">
        <f>IF(C101&lt;&gt;"",IF(BA101&gt;0,_xlfn.XLOOKUP(A101,'1C'!A:A,'1C'!L:L,"",0),_xlfn.XLOOKUP(C101,'1C'!S:S,'1C'!L:L,"",0)),"")</f>
        <v>Stetson</v>
      </c>
      <c r="H101" s="43" t="str">
        <f>IF(A101&lt;&gt;"",_xlfn.XLOOKUP(A101,'1C'!A:A,'1C'!M:M,_xlfn.XLOOKUP(C101,'1C'!S:S,'1C'!M:M,"",0),0))</f>
        <v>летний</v>
      </c>
      <c r="J101" s="43" t="str">
        <f>'1C'!$AF$1</f>
        <v>STETSON</v>
      </c>
      <c r="K101" s="104">
        <v>71</v>
      </c>
      <c r="L101" s="63" t="s">
        <v>6068</v>
      </c>
      <c r="M101" s="66" t="s">
        <v>47</v>
      </c>
      <c r="N101" s="56" t="s">
        <v>6046</v>
      </c>
      <c r="O101" s="65"/>
      <c r="P101" s="56" t="str">
        <f>IF(A101&lt;&gt;"",_xlfn.XLOOKUP(A101,'1C'!A:A,'1C'!N:N,_xlfn.XLOOKUP(C101,'1C'!S:S,'1C'!N:N,"",0),0),"")</f>
        <v>льняные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9" t="str">
        <f>IF(A101&lt;&gt;"",_xlfn.XLOOKUP(A101,'1C'!A:A,'1C'!K:K,_xlfn.XLOOKUP(C101,'1C'!S:S,'1C'!K:K,"",0),0),"")</f>
        <v>Унисекс</v>
      </c>
      <c r="S101" s="58" t="str">
        <f>_xlfn.XLOOKUP(VALUE($A101),Invoice!$A:$A,Invoice!B:B,"",0)</f>
        <v/>
      </c>
      <c r="T101" s="58" t="str">
        <f>_xlfn.XLOOKUP(VALUE($A101),Invoice!$A:$A,Invoice!C:C,"",0)</f>
        <v/>
      </c>
      <c r="U101" s="58" t="str">
        <f>_xlfn.XLOOKUP(VALUE($A101),Invoice!$A:$A,Invoice!D:D,"",0)</f>
        <v/>
      </c>
      <c r="V101" s="58" t="str">
        <f>_xlfn.XLOOKUP(VALUE($A101),Invoice!$A:$A,Invoice!E:E,"",0)</f>
        <v/>
      </c>
      <c r="W101" s="58" t="str">
        <f>_xlfn.XLOOKUP(VALUE($A101),Invoice!$A:$A,Invoice!F:F,"",0)</f>
        <v/>
      </c>
      <c r="X101" s="58" t="str">
        <f>_xlfn.XLOOKUP(VALUE($A101),Invoice!$A:$A,Invoice!G:G,"",0)</f>
        <v/>
      </c>
      <c r="Y101" s="58" t="str">
        <f>_xlfn.XLOOKUP(VALUE($A101),Invoice!$A:$A,Invoice!H:H,"",0)</f>
        <v/>
      </c>
      <c r="Z101" s="58" t="str">
        <f>_xlfn.XLOOKUP(VALUE($A101),Invoice!$A:$A,Invoice!I:I,"",0)</f>
        <v/>
      </c>
      <c r="AA101" s="58" t="str">
        <f>_xlfn.XLOOKUP(VALUE($A101),Invoice!$A:$A,Invoice!J:J,"",0)</f>
        <v/>
      </c>
      <c r="AB101" s="58" t="str">
        <f>_xlfn.XLOOKUP(VALUE($A101),Invoice!$A:$A,Invoice!K:K,"",0)</f>
        <v/>
      </c>
      <c r="AC101" s="58" t="str">
        <f>_xlfn.XLOOKUP(VALUE($A101),Invoice!$A:$A,Invoice!L:L,"",0)</f>
        <v/>
      </c>
      <c r="AD101" s="58" t="str">
        <f>_xlfn.XLOOKUP(VALUE($A101),Invoice!$A:$A,Invoice!M:M,"",0)</f>
        <v/>
      </c>
      <c r="AE101" s="58" t="str">
        <f>_xlfn.XLOOKUP(VALUE($A101),Invoice!$A:$A,Invoice!N:N,"",0)</f>
        <v/>
      </c>
      <c r="AF101" s="58" t="str">
        <f>_xlfn.XLOOKUP(VALUE($A101),Invoice!$A:$A,Invoice!O:O,"",0)</f>
        <v/>
      </c>
      <c r="AQ101" s="59" t="str">
        <f t="shared" si="1"/>
        <v/>
      </c>
      <c r="AR101" s="43" t="str">
        <f>IF(A101&lt;&gt;"",_xlfn.XLOOKUP(_xlfn.XLOOKUP(A101,'1C'!A:A,'1C'!O:O,_xlfn.XLOOKUP(C101,'1C'!S:S,'1C'!O:O,"",0),0),Settings!N:N,Settings!O:O,"",0),"")</f>
        <v>BG</v>
      </c>
      <c r="AS101" s="43" t="str">
        <f ca="1">IF(BA101&gt;0,_xlfn.XLOOKUP(A101,'1C'!$A:$A,'1C'!P:P,"",0,),IF(AR101&lt;&gt;"",VLOOKUP(AR101,INDIRECT(SUBSTITUTE($J101,"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76">
        <f t="shared" si="2"/>
        <v>0.1</v>
      </c>
      <c r="AV101" s="43">
        <f t="shared" si="3"/>
        <v>0.15000000000000002</v>
      </c>
      <c r="AW101" s="43" t="str">
        <f t="shared" si="4"/>
        <v>Требуются кол-во и нетто</v>
      </c>
      <c r="AX101" s="43" t="str">
        <f t="shared" si="5"/>
        <v>Требуются кол-во и брутто</v>
      </c>
      <c r="AY101" s="156">
        <v>2682.1680000000001</v>
      </c>
      <c r="AZ101" s="151" t="str">
        <f t="shared" si="6"/>
        <v>Требуются кол-во и цена</v>
      </c>
      <c r="BA101" s="45">
        <f>IF(A101&lt;&gt;"",IF(_xlfn.XLOOKUP(A101,'1C'!A:A,'1C'!A:A,0,0)&gt;0,1,0),"")</f>
        <v>0</v>
      </c>
      <c r="BB101" s="153">
        <f>IF(C101&lt;&gt;"",IF(_xlfn.XLOOKUP(C101,'1C'!S:S,'1C'!S:S,0,0)&gt;0,0,1),"")</f>
        <v>0</v>
      </c>
      <c r="BC101" s="45">
        <f t="shared" si="7"/>
        <v>1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6072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6025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6046</v>
      </c>
      <c r="O102" s="65"/>
      <c r="P102" s="63" t="s">
        <v>37</v>
      </c>
      <c r="Q102" s="58" t="s">
        <v>15</v>
      </c>
      <c r="R102" s="58" t="s">
        <v>382</v>
      </c>
      <c r="S102" s="58" t="str">
        <f>_xlfn.XLOOKUP(VALUE($A102),Invoice!$A:$A,Invoice!B:B,"",0)</f>
        <v/>
      </c>
      <c r="T102" s="58" t="str">
        <f>_xlfn.XLOOKUP(VALUE($A102),Invoice!$A:$A,Invoice!C:C,"",0)</f>
        <v/>
      </c>
      <c r="U102" s="58" t="str">
        <f>_xlfn.XLOOKUP(VALUE($A102),Invoice!$A:$A,Invoice!D:D,"",0)</f>
        <v/>
      </c>
      <c r="V102" s="58" t="str">
        <f>_xlfn.XLOOKUP(VALUE($A102),Invoice!$A:$A,Invoice!E:E,"",0)</f>
        <v/>
      </c>
      <c r="W102" s="58" t="str">
        <f>_xlfn.XLOOKUP(VALUE($A102),Invoice!$A:$A,Invoice!F:F,"",0)</f>
        <v/>
      </c>
      <c r="X102" s="58" t="str">
        <f>_xlfn.XLOOKUP(VALUE($A102),Invoice!$A:$A,Invoice!G:G,"",0)</f>
        <v/>
      </c>
      <c r="Y102" s="58" t="str">
        <f>_xlfn.XLOOKUP(VALUE($A102),Invoice!$A:$A,Invoice!H:H,"",0)</f>
        <v/>
      </c>
      <c r="Z102" s="58" t="str">
        <f>_xlfn.XLOOKUP(VALUE($A102),Invoice!$A:$A,Invoice!I:I,"",0)</f>
        <v/>
      </c>
      <c r="AA102" s="58" t="str">
        <f>_xlfn.XLOOKUP(VALUE($A102),Invoice!$A:$A,Invoice!J:J,"",0)</f>
        <v/>
      </c>
      <c r="AB102" s="58" t="str">
        <f>_xlfn.XLOOKUP(VALUE($A102),Invoice!$A:$A,Invoice!K:K,"",0)</f>
        <v/>
      </c>
      <c r="AC102" s="58" t="str">
        <f>_xlfn.XLOOKUP(VALUE($A102),Invoice!$A:$A,Invoice!L:L,"",0)</f>
        <v/>
      </c>
      <c r="AD102" s="58" t="str">
        <f>_xlfn.XLOOKUP(VALUE($A102),Invoice!$A:$A,Invoice!M:M,"",0)</f>
        <v/>
      </c>
      <c r="AE102" s="58" t="str">
        <f>_xlfn.XLOOKUP(VALUE($A102),Invoice!$A:$A,Invoice!N:N,"",0)</f>
        <v/>
      </c>
      <c r="AF102" s="58" t="str">
        <f>_xlfn.XLOOKUP(VALUE($A102),Invoice!$A:$A,Invoice!O:O,"",0)</f>
        <v/>
      </c>
      <c r="AQ102" s="59" t="str">
        <f t="shared" si="1"/>
        <v/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 t="str">
        <f t="shared" si="4"/>
        <v>Требуются кол-во и нетто</v>
      </c>
      <c r="AX102" s="43" t="str">
        <f t="shared" si="5"/>
        <v>Требуются кол-во и брутто</v>
      </c>
      <c r="AY102" s="156">
        <v>1495.3679999999997</v>
      </c>
      <c r="AZ102" s="151" t="str">
        <f t="shared" si="6"/>
        <v>Требуются кол-во и цена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02-685-36</v>
      </c>
      <c r="C103" s="44">
        <v>7713101</v>
      </c>
      <c r="D103" s="44" t="s">
        <v>6072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420</v>
      </c>
      <c r="H103" s="44" t="s">
        <v>6025</v>
      </c>
      <c r="J103" s="43" t="str">
        <f>'1C'!$AF$1</f>
        <v>STETSON</v>
      </c>
      <c r="K103" s="104">
        <v>71</v>
      </c>
      <c r="L103" s="63" t="s">
        <v>187</v>
      </c>
      <c r="M103" s="66" t="s">
        <v>47</v>
      </c>
      <c r="N103" s="63" t="s">
        <v>6046</v>
      </c>
      <c r="O103" s="65"/>
      <c r="P103" s="63" t="s">
        <v>37</v>
      </c>
      <c r="Q103" s="58" t="s">
        <v>15</v>
      </c>
      <c r="R103" s="58" t="s">
        <v>382</v>
      </c>
      <c r="S103" s="58" t="str">
        <f>_xlfn.XLOOKUP(VALUE($A103),Invoice!$A:$A,Invoice!B:B,"",0)</f>
        <v/>
      </c>
      <c r="T103" s="58" t="str">
        <f>_xlfn.XLOOKUP(VALUE($A103),Invoice!$A:$A,Invoice!C:C,"",0)</f>
        <v/>
      </c>
      <c r="U103" s="58" t="str">
        <f>_xlfn.XLOOKUP(VALUE($A103),Invoice!$A:$A,Invoice!D:D,"",0)</f>
        <v/>
      </c>
      <c r="V103" s="58" t="str">
        <f>_xlfn.XLOOKUP(VALUE($A103),Invoice!$A:$A,Invoice!E:E,"",0)</f>
        <v/>
      </c>
      <c r="W103" s="58" t="str">
        <f>_xlfn.XLOOKUP(VALUE($A103),Invoice!$A:$A,Invoice!F:F,"",0)</f>
        <v/>
      </c>
      <c r="X103" s="58" t="str">
        <f>_xlfn.XLOOKUP(VALUE($A103),Invoice!$A:$A,Invoice!G:G,"",0)</f>
        <v/>
      </c>
      <c r="Y103" s="58" t="str">
        <f>_xlfn.XLOOKUP(VALUE($A103),Invoice!$A:$A,Invoice!H:H,"",0)</f>
        <v/>
      </c>
      <c r="Z103" s="58" t="str">
        <f>_xlfn.XLOOKUP(VALUE($A103),Invoice!$A:$A,Invoice!I:I,"",0)</f>
        <v/>
      </c>
      <c r="AA103" s="58" t="str">
        <f>_xlfn.XLOOKUP(VALUE($A103),Invoice!$A:$A,Invoice!J:J,"",0)</f>
        <v/>
      </c>
      <c r="AB103" s="58" t="str">
        <f>_xlfn.XLOOKUP(VALUE($A103),Invoice!$A:$A,Invoice!K:K,"",0)</f>
        <v/>
      </c>
      <c r="AC103" s="58" t="str">
        <f>_xlfn.XLOOKUP(VALUE($A103),Invoice!$A:$A,Invoice!L:L,"",0)</f>
        <v/>
      </c>
      <c r="AD103" s="58" t="str">
        <f>_xlfn.XLOOKUP(VALUE($A103),Invoice!$A:$A,Invoice!M:M,"",0)</f>
        <v/>
      </c>
      <c r="AE103" s="58" t="str">
        <f>_xlfn.XLOOKUP(VALUE($A103),Invoice!$A:$A,Invoice!N:N,"",0)</f>
        <v/>
      </c>
      <c r="AF103" s="58" t="str">
        <f>_xlfn.XLOOKUP(VALUE($A103),Invoice!$A:$A,Invoice!O:O,"",0)</f>
        <v/>
      </c>
      <c r="AQ103" s="59" t="str">
        <f t="shared" si="1"/>
        <v/>
      </c>
      <c r="AR103" s="66" t="s">
        <v>423</v>
      </c>
      <c r="AS103" s="43" t="str">
        <f ca="1">IF(BA103&gt;0,_xlfn.XLOOKUP(A103,'1C'!$A:$A,'1C'!P:P,"",0,),IF(AR103&lt;&gt;"",VLOOKUP(AR103,INDIRECT(SUBSTITUTE($J103,"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76">
        <f t="shared" si="2"/>
        <v>0.1</v>
      </c>
      <c r="AV103" s="43">
        <f t="shared" si="3"/>
        <v>0.15000000000000002</v>
      </c>
      <c r="AW103" s="43" t="str">
        <f t="shared" si="4"/>
        <v>Требуются кол-во и нетто</v>
      </c>
      <c r="AX103" s="43" t="str">
        <f t="shared" si="5"/>
        <v>Требуются кол-во и брутто</v>
      </c>
      <c r="AY103" s="156">
        <v>1495.3679999999997</v>
      </c>
      <c r="AZ103" s="151" t="str">
        <f t="shared" si="6"/>
        <v>Требуются кол-во и цена</v>
      </c>
      <c r="BA103" s="45">
        <f>IF(A103&lt;&gt;"",IF(_xlfn.XLOOKUP(A103,'1C'!A:A,'1C'!A:A,0,0)&gt;0,1,0),"")</f>
        <v>0</v>
      </c>
      <c r="BB103" s="153">
        <f>IF(C103&lt;&gt;"",IF(_xlfn.XLOOKUP(C103,'1C'!S:S,'1C'!S:S,0,0)&gt;0,0,1),"")</f>
        <v>0</v>
      </c>
      <c r="BC103" s="45">
        <f t="shared" si="7"/>
        <v>1</v>
      </c>
    </row>
    <row r="104" spans="1:55" ht="101.45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D104" s="43" t="str">
        <f>IF(A104&lt;&gt;"",_xlfn.XLOOKUP(C104,'1C'!S:S,'1C'!T:T,"",0),"")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47" t="str">
        <f>IF(K104&lt;&gt;"",IFERROR(VLOOKUP(A104,'1C'!A:T,18,0),IFERROR(VLOOKUP(K104,Colors!D:E,2,0),"")),"")</f>
        <v>голубой</v>
      </c>
      <c r="N104" s="149" t="s">
        <v>6046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58" t="str">
        <f>_xlfn.XLOOKUP(VALUE($A104),Invoice!$A:$A,Invoice!B:B,"",0)</f>
        <v/>
      </c>
      <c r="T104" s="58" t="str">
        <f>_xlfn.XLOOKUP(VALUE($A104),Invoice!$A:$A,Invoice!C:C,"",0)</f>
        <v/>
      </c>
      <c r="U104" s="58" t="str">
        <f>_xlfn.XLOOKUP(VALUE($A104),Invoice!$A:$A,Invoice!D:D,"",0)</f>
        <v/>
      </c>
      <c r="V104" s="58" t="str">
        <f>_xlfn.XLOOKUP(VALUE($A104),Invoice!$A:$A,Invoice!E:E,"",0)</f>
        <v/>
      </c>
      <c r="W104" s="58" t="str">
        <f>_xlfn.XLOOKUP(VALUE($A104),Invoice!$A:$A,Invoice!F:F,"",0)</f>
        <v/>
      </c>
      <c r="X104" s="58" t="str">
        <f>_xlfn.XLOOKUP(VALUE($A104),Invoice!$A:$A,Invoice!G:G,"",0)</f>
        <v/>
      </c>
      <c r="Y104" s="58" t="str">
        <f>_xlfn.XLOOKUP(VALUE($A104),Invoice!$A:$A,Invoice!H:H,"",0)</f>
        <v/>
      </c>
      <c r="Z104" s="58" t="str">
        <f>_xlfn.XLOOKUP(VALUE($A104),Invoice!$A:$A,Invoice!I:I,"",0)</f>
        <v/>
      </c>
      <c r="AA104" s="58" t="str">
        <f>_xlfn.XLOOKUP(VALUE($A104),Invoice!$A:$A,Invoice!J:J,"",0)</f>
        <v/>
      </c>
      <c r="AB104" s="58" t="str">
        <f>_xlfn.XLOOKUP(VALUE($A104),Invoice!$A:$A,Invoice!K:K,"",0)</f>
        <v/>
      </c>
      <c r="AC104" s="58" t="str">
        <f>_xlfn.XLOOKUP(VALUE($A104),Invoice!$A:$A,Invoice!L:L,"",0)</f>
        <v/>
      </c>
      <c r="AD104" s="58" t="str">
        <f>_xlfn.XLOOKUP(VALUE($A104),Invoice!$A:$A,Invoice!M:M,"",0)</f>
        <v/>
      </c>
      <c r="AE104" s="58" t="str">
        <f>_xlfn.XLOOKUP(VALUE($A104),Invoice!$A:$A,Invoice!N:N,"",0)</f>
        <v/>
      </c>
      <c r="AF104" s="58" t="str">
        <f>_xlfn.XLOOKUP(VALUE($A104),Invoice!$A:$A,Invoice!O:O,"",0)</f>
        <v/>
      </c>
      <c r="AQ104" s="59" t="str">
        <f t="shared" si="1"/>
        <v/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 t="str">
        <f t="shared" si="4"/>
        <v>Требуются кол-во и нетто</v>
      </c>
      <c r="AX104" s="43" t="str">
        <f t="shared" si="5"/>
        <v>Требуются кол-во и брутто</v>
      </c>
      <c r="AY104" s="156">
        <v>2128.328</v>
      </c>
      <c r="AZ104" s="151" t="str">
        <f t="shared" si="6"/>
        <v>Требуются кол-во и цена</v>
      </c>
      <c r="BA104" s="45">
        <f>IF(A104&lt;&gt;"",IF(_xlfn.XLOOKUP(A104,'1C'!A:A,'1C'!A:A,0,0)&gt;0,1,0),"")</f>
        <v>1</v>
      </c>
      <c r="BB104" s="153">
        <f>IF(C104&lt;&gt;"",IF(_xlfn.XLOOKUP(C104,'1C'!S:S,'1C'!S:S,0,0)&gt;0,0,1),"")</f>
        <v>0</v>
      </c>
      <c r="BC104" s="45">
        <f t="shared" si="7"/>
        <v>0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D105" s="43" t="str">
        <f>IF(A105&lt;&gt;"",_xlfn.XLOOKUP(C105,'1C'!S:S,'1C'!T:T,"",0),"")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47" t="str">
        <f>IF(K105&lt;&gt;"",IFERROR(VLOOKUP(A105,'1C'!A:T,18,0),IFERROR(VLOOKUP(K105,Colors!D:E,2,0),"")),"")</f>
        <v>синий</v>
      </c>
      <c r="N105" s="149" t="s">
        <v>6092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S105" s="58" t="str">
        <f>_xlfn.XLOOKUP(VALUE($A105),Invoice!$A:$A,Invoice!B:B,"",0)</f>
        <v/>
      </c>
      <c r="T105" s="58" t="str">
        <f>_xlfn.XLOOKUP(VALUE($A105),Invoice!$A:$A,Invoice!C:C,"",0)</f>
        <v/>
      </c>
      <c r="U105" s="58" t="str">
        <f>_xlfn.XLOOKUP(VALUE($A105),Invoice!$A:$A,Invoice!D:D,"",0)</f>
        <v/>
      </c>
      <c r="V105" s="58" t="str">
        <f>_xlfn.XLOOKUP(VALUE($A105),Invoice!$A:$A,Invoice!E:E,"",0)</f>
        <v/>
      </c>
      <c r="W105" s="58" t="str">
        <f>_xlfn.XLOOKUP(VALUE($A105),Invoice!$A:$A,Invoice!F:F,"",0)</f>
        <v/>
      </c>
      <c r="X105" s="58" t="str">
        <f>_xlfn.XLOOKUP(VALUE($A105),Invoice!$A:$A,Invoice!G:G,"",0)</f>
        <v/>
      </c>
      <c r="Y105" s="58" t="str">
        <f>_xlfn.XLOOKUP(VALUE($A105),Invoice!$A:$A,Invoice!H:H,"",0)</f>
        <v/>
      </c>
      <c r="Z105" s="58" t="str">
        <f>_xlfn.XLOOKUP(VALUE($A105),Invoice!$A:$A,Invoice!I:I,"",0)</f>
        <v/>
      </c>
      <c r="AA105" s="58" t="str">
        <f>_xlfn.XLOOKUP(VALUE($A105),Invoice!$A:$A,Invoice!J:J,"",0)</f>
        <v/>
      </c>
      <c r="AB105" s="58" t="str">
        <f>_xlfn.XLOOKUP(VALUE($A105),Invoice!$A:$A,Invoice!K:K,"",0)</f>
        <v/>
      </c>
      <c r="AC105" s="58" t="str">
        <f>_xlfn.XLOOKUP(VALUE($A105),Invoice!$A:$A,Invoice!L:L,"",0)</f>
        <v/>
      </c>
      <c r="AD105" s="58" t="str">
        <f>_xlfn.XLOOKUP(VALUE($A105),Invoice!$A:$A,Invoice!M:M,"",0)</f>
        <v/>
      </c>
      <c r="AE105" s="58" t="str">
        <f>_xlfn.XLOOKUP(VALUE($A105),Invoice!$A:$A,Invoice!N:N,"",0)</f>
        <v/>
      </c>
      <c r="AF105" s="58" t="str">
        <f>_xlfn.XLOOKUP(VALUE($A105),Invoice!$A:$A,Invoice!O:O,"",0)</f>
        <v/>
      </c>
      <c r="AQ105" s="59" t="str">
        <f t="shared" si="1"/>
        <v/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 t="str">
        <f t="shared" si="4"/>
        <v>Требуются кол-во и нетто</v>
      </c>
      <c r="AX105" s="43" t="str">
        <f t="shared" si="5"/>
        <v>Требуются кол-во и брутто</v>
      </c>
      <c r="AY105" s="156">
        <v>1811.8479999999997</v>
      </c>
      <c r="AZ105" s="151" t="str">
        <f t="shared" si="6"/>
        <v>Требуются кол-во и цена</v>
      </c>
      <c r="BA105" s="45">
        <f>IF(A105&lt;&gt;"",IF(_xlfn.XLOOKUP(A105,'1C'!A:A,'1C'!A:A,0,0)&gt;0,1,0),"")</f>
        <v>1</v>
      </c>
      <c r="BB105" s="153">
        <f>IF(C105&lt;&gt;"",IF(_xlfn.XLOOKUP(C105,'1C'!S:S,'1C'!S:S,0,0)&gt;0,0,1),"")</f>
        <v>0</v>
      </c>
      <c r="BC105" s="45">
        <f t="shared" si="7"/>
        <v>0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6073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6025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6046</v>
      </c>
      <c r="O106" s="65"/>
      <c r="P106" s="63" t="s">
        <v>37</v>
      </c>
      <c r="Q106" s="58" t="s">
        <v>15</v>
      </c>
      <c r="R106" s="58" t="s">
        <v>382</v>
      </c>
      <c r="S106" s="58" t="str">
        <f>_xlfn.XLOOKUP(VALUE($A106),Invoice!$A:$A,Invoice!B:B,"",0)</f>
        <v/>
      </c>
      <c r="T106" s="58" t="str">
        <f>_xlfn.XLOOKUP(VALUE($A106),Invoice!$A:$A,Invoice!C:C,"",0)</f>
        <v/>
      </c>
      <c r="U106" s="58" t="str">
        <f>_xlfn.XLOOKUP(VALUE($A106),Invoice!$A:$A,Invoice!D:D,"",0)</f>
        <v/>
      </c>
      <c r="V106" s="58" t="str">
        <f>_xlfn.XLOOKUP(VALUE($A106),Invoice!$A:$A,Invoice!E:E,"",0)</f>
        <v/>
      </c>
      <c r="W106" s="58" t="str">
        <f>_xlfn.XLOOKUP(VALUE($A106),Invoice!$A:$A,Invoice!F:F,"",0)</f>
        <v/>
      </c>
      <c r="X106" s="58" t="str">
        <f>_xlfn.XLOOKUP(VALUE($A106),Invoice!$A:$A,Invoice!G:G,"",0)</f>
        <v/>
      </c>
      <c r="Y106" s="58" t="str">
        <f>_xlfn.XLOOKUP(VALUE($A106),Invoice!$A:$A,Invoice!H:H,"",0)</f>
        <v/>
      </c>
      <c r="Z106" s="58" t="str">
        <f>_xlfn.XLOOKUP(VALUE($A106),Invoice!$A:$A,Invoice!I:I,"",0)</f>
        <v/>
      </c>
      <c r="AA106" s="58" t="str">
        <f>_xlfn.XLOOKUP(VALUE($A106),Invoice!$A:$A,Invoice!J:J,"",0)</f>
        <v/>
      </c>
      <c r="AB106" s="58" t="str">
        <f>_xlfn.XLOOKUP(VALUE($A106),Invoice!$A:$A,Invoice!K:K,"",0)</f>
        <v/>
      </c>
      <c r="AC106" s="58" t="str">
        <f>_xlfn.XLOOKUP(VALUE($A106),Invoice!$A:$A,Invoice!L:L,"",0)</f>
        <v/>
      </c>
      <c r="AD106" s="58" t="str">
        <f>_xlfn.XLOOKUP(VALUE($A106),Invoice!$A:$A,Invoice!M:M,"",0)</f>
        <v/>
      </c>
      <c r="AE106" s="58" t="str">
        <f>_xlfn.XLOOKUP(VALUE($A106),Invoice!$A:$A,Invoice!N:N,"",0)</f>
        <v/>
      </c>
      <c r="AF106" s="58" t="str">
        <f>_xlfn.XLOOKUP(VALUE($A106),Invoice!$A:$A,Invoice!O:O,"",0)</f>
        <v/>
      </c>
      <c r="AQ106" s="59" t="str">
        <f t="shared" si="1"/>
        <v/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 t="str">
        <f t="shared" si="4"/>
        <v>Требуются кол-во и нетто</v>
      </c>
      <c r="AX106" s="43" t="str">
        <f t="shared" si="5"/>
        <v>Требуются кол-во и брутто</v>
      </c>
      <c r="AY106" s="156">
        <v>2365.6880000000001</v>
      </c>
      <c r="AZ106" s="151" t="str">
        <f t="shared" si="6"/>
        <v>Требуются кол-во и цена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02-686-02</v>
      </c>
      <c r="C107" s="44">
        <v>6843116</v>
      </c>
      <c r="D107" s="44" t="s">
        <v>6073</v>
      </c>
      <c r="E107" s="43" t="str">
        <f>IF(F107&lt;&gt;"",IFERROR(VLOOKUP(F107,Категории!A:B,2,0),""),"Требуется категория")</f>
        <v>Кепки</v>
      </c>
      <c r="F107" s="44" t="s">
        <v>318</v>
      </c>
      <c r="G107" s="63" t="s">
        <v>420</v>
      </c>
      <c r="H107" s="44" t="s">
        <v>6025</v>
      </c>
      <c r="J107" s="43" t="str">
        <f>'1C'!$AF$1</f>
        <v>STETSON</v>
      </c>
      <c r="K107" s="104">
        <v>7</v>
      </c>
      <c r="L107" s="63" t="s">
        <v>63</v>
      </c>
      <c r="M107" s="66" t="s">
        <v>47</v>
      </c>
      <c r="N107" s="63" t="s">
        <v>6046</v>
      </c>
      <c r="O107" s="65"/>
      <c r="P107" s="63" t="s">
        <v>37</v>
      </c>
      <c r="Q107" s="58" t="s">
        <v>15</v>
      </c>
      <c r="R107" s="58" t="s">
        <v>382</v>
      </c>
      <c r="S107" s="58" t="str">
        <f>_xlfn.XLOOKUP(VALUE($A107),Invoice!$A:$A,Invoice!B:B,"",0)</f>
        <v/>
      </c>
      <c r="T107" s="58" t="str">
        <f>_xlfn.XLOOKUP(VALUE($A107),Invoice!$A:$A,Invoice!C:C,"",0)</f>
        <v/>
      </c>
      <c r="U107" s="58" t="str">
        <f>_xlfn.XLOOKUP(VALUE($A107),Invoice!$A:$A,Invoice!D:D,"",0)</f>
        <v/>
      </c>
      <c r="V107" s="58" t="str">
        <f>_xlfn.XLOOKUP(VALUE($A107),Invoice!$A:$A,Invoice!E:E,"",0)</f>
        <v/>
      </c>
      <c r="W107" s="58" t="str">
        <f>_xlfn.XLOOKUP(VALUE($A107),Invoice!$A:$A,Invoice!F:F,"",0)</f>
        <v/>
      </c>
      <c r="X107" s="58" t="str">
        <f>_xlfn.XLOOKUP(VALUE($A107),Invoice!$A:$A,Invoice!G:G,"",0)</f>
        <v/>
      </c>
      <c r="Y107" s="58" t="str">
        <f>_xlfn.XLOOKUP(VALUE($A107),Invoice!$A:$A,Invoice!H:H,"",0)</f>
        <v/>
      </c>
      <c r="Z107" s="58" t="str">
        <f>_xlfn.XLOOKUP(VALUE($A107),Invoice!$A:$A,Invoice!I:I,"",0)</f>
        <v/>
      </c>
      <c r="AA107" s="58" t="str">
        <f>_xlfn.XLOOKUP(VALUE($A107),Invoice!$A:$A,Invoice!J:J,"",0)</f>
        <v/>
      </c>
      <c r="AB107" s="58" t="str">
        <f>_xlfn.XLOOKUP(VALUE($A107),Invoice!$A:$A,Invoice!K:K,"",0)</f>
        <v/>
      </c>
      <c r="AC107" s="58" t="str">
        <f>_xlfn.XLOOKUP(VALUE($A107),Invoice!$A:$A,Invoice!L:L,"",0)</f>
        <v/>
      </c>
      <c r="AD107" s="58" t="str">
        <f>_xlfn.XLOOKUP(VALUE($A107),Invoice!$A:$A,Invoice!M:M,"",0)</f>
        <v/>
      </c>
      <c r="AE107" s="58" t="str">
        <f>_xlfn.XLOOKUP(VALUE($A107),Invoice!$A:$A,Invoice!N:N,"",0)</f>
        <v/>
      </c>
      <c r="AF107" s="58" t="str">
        <f>_xlfn.XLOOKUP(VALUE($A107),Invoice!$A:$A,Invoice!O:O,"",0)</f>
        <v/>
      </c>
      <c r="AQ107" s="59" t="str">
        <f t="shared" si="1"/>
        <v/>
      </c>
      <c r="AR107" s="66" t="s">
        <v>432</v>
      </c>
      <c r="AS107" s="43" t="str">
        <f ca="1">IF(BA107&gt;0,_xlfn.XLOOKUP(A107,'1C'!$A:$A,'1C'!P:P,"",0,),IF(AR107&lt;&gt;"",VLOOKUP(AR107,INDIRECT(SUBSTITUTE($J107,"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ca="1">IF(BA107&gt;0,_xlfn.XLOOKUP(A107,'1C'!$A:$A,'1C'!O:O,"",0),IF(AR107&lt;&gt;"",VLOOKUP(AR107,INDIRECT(SUBSTITUTE($J107," ","")&amp;"Manufactures"),2,0),"Требуется код страны"))</f>
        <v>Болгария</v>
      </c>
      <c r="AU107" s="76">
        <f t="shared" si="2"/>
        <v>0.1</v>
      </c>
      <c r="AV107" s="43">
        <f t="shared" si="3"/>
        <v>0.15000000000000002</v>
      </c>
      <c r="AW107" s="43" t="str">
        <f t="shared" si="4"/>
        <v>Требуются кол-во и нетто</v>
      </c>
      <c r="AX107" s="43" t="str">
        <f t="shared" si="5"/>
        <v>Требуются кол-во и брутто</v>
      </c>
      <c r="AY107" s="156">
        <v>2365.6880000000001</v>
      </c>
      <c r="AZ107" s="151" t="str">
        <f t="shared" si="6"/>
        <v>Требуются кол-во и цена</v>
      </c>
      <c r="BA107" s="45">
        <f>IF(A107&lt;&gt;"",IF(_xlfn.XLOOKUP(A107,'1C'!A:A,'1C'!A:A,0,0)&gt;0,1,0),"")</f>
        <v>0</v>
      </c>
      <c r="BB107" s="153">
        <f>IF(C107&lt;&gt;"",IF(_xlfn.XLOOKUP(C107,'1C'!S:S,'1C'!S:S,0,0)&gt;0,0,1),"")</f>
        <v>0</v>
      </c>
      <c r="BC107" s="45">
        <f t="shared" si="7"/>
        <v>1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02-687-new</v>
      </c>
      <c r="C108" s="44">
        <v>6193301</v>
      </c>
      <c r="D108" s="44" t="s">
        <v>6074</v>
      </c>
      <c r="E108" s="43" t="str">
        <f>IF(F108&lt;&gt;"",IFERROR(VLOOKUP(F108,Категории!A:B,2,0),""),"Требуется категория")</f>
        <v>Кепки</v>
      </c>
      <c r="F108" s="44" t="s">
        <v>320</v>
      </c>
      <c r="G108" s="63" t="s">
        <v>420</v>
      </c>
      <c r="H108" s="44" t="s">
        <v>6025</v>
      </c>
      <c r="J108" s="43" t="str">
        <f>'1C'!$AF$1</f>
        <v>STETSON</v>
      </c>
      <c r="K108" s="104">
        <v>229</v>
      </c>
      <c r="L108" s="63" t="s">
        <v>6076</v>
      </c>
      <c r="M108" s="66" t="s">
        <v>47</v>
      </c>
      <c r="N108" s="63" t="s">
        <v>6046</v>
      </c>
      <c r="O108" s="65"/>
      <c r="P108" s="63" t="s">
        <v>37</v>
      </c>
      <c r="Q108" s="58" t="s">
        <v>15</v>
      </c>
      <c r="R108" s="58" t="s">
        <v>382</v>
      </c>
      <c r="S108" s="58" t="str">
        <f>_xlfn.XLOOKUP(VALUE($A108),Invoice!$A:$A,Invoice!B:B,"",0)</f>
        <v/>
      </c>
      <c r="T108" s="58" t="str">
        <f>_xlfn.XLOOKUP(VALUE($A108),Invoice!$A:$A,Invoice!C:C,"",0)</f>
        <v/>
      </c>
      <c r="U108" s="58" t="str">
        <f>_xlfn.XLOOKUP(VALUE($A108),Invoice!$A:$A,Invoice!D:D,"",0)</f>
        <v/>
      </c>
      <c r="V108" s="58" t="str">
        <f>_xlfn.XLOOKUP(VALUE($A108),Invoice!$A:$A,Invoice!E:E,"",0)</f>
        <v/>
      </c>
      <c r="W108" s="58" t="str">
        <f>_xlfn.XLOOKUP(VALUE($A108),Invoice!$A:$A,Invoice!F:F,"",0)</f>
        <v/>
      </c>
      <c r="X108" s="58" t="str">
        <f>_xlfn.XLOOKUP(VALUE($A108),Invoice!$A:$A,Invoice!G:G,"",0)</f>
        <v/>
      </c>
      <c r="Y108" s="58" t="str">
        <f>_xlfn.XLOOKUP(VALUE($A108),Invoice!$A:$A,Invoice!H:H,"",0)</f>
        <v/>
      </c>
      <c r="Z108" s="58" t="str">
        <f>_xlfn.XLOOKUP(VALUE($A108),Invoice!$A:$A,Invoice!I:I,"",0)</f>
        <v/>
      </c>
      <c r="AA108" s="58" t="str">
        <f>_xlfn.XLOOKUP(VALUE($A108),Invoice!$A:$A,Invoice!J:J,"",0)</f>
        <v/>
      </c>
      <c r="AB108" s="58" t="str">
        <f>_xlfn.XLOOKUP(VALUE($A108),Invoice!$A:$A,Invoice!K:K,"",0)</f>
        <v/>
      </c>
      <c r="AC108" s="58" t="str">
        <f>_xlfn.XLOOKUP(VALUE($A108),Invoice!$A:$A,Invoice!L:L,"",0)</f>
        <v/>
      </c>
      <c r="AD108" s="58" t="str">
        <f>_xlfn.XLOOKUP(VALUE($A108),Invoice!$A:$A,Invoice!M:M,"",0)</f>
        <v/>
      </c>
      <c r="AE108" s="58" t="str">
        <f>_xlfn.XLOOKUP(VALUE($A108),Invoice!$A:$A,Invoice!N:N,"",0)</f>
        <v/>
      </c>
      <c r="AF108" s="58" t="str">
        <f>_xlfn.XLOOKUP(VALUE($A108),Invoice!$A:$A,Invoice!O:O,"",0)</f>
        <v/>
      </c>
      <c r="AQ108" s="59" t="str">
        <f t="shared" si="1"/>
        <v/>
      </c>
      <c r="AR108" s="66" t="s">
        <v>432</v>
      </c>
      <c r="AS108" s="43" t="str">
        <f ca="1">IF(BA108&gt;0,_xlfn.XLOOKUP(A108,'1C'!$A:$A,'1C'!P:P,"",0,),IF(AR108&lt;&gt;"",VLOOKUP(AR108,INDIRECT(SUBSTITUTE($J108,"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ca="1">IF(BA108&gt;0,_xlfn.XLOOKUP(A108,'1C'!$A:$A,'1C'!O:O,"",0),IF(AR108&lt;&gt;"",VLOOKUP(AR108,INDIRECT(SUBSTITUTE($J108," ","")&amp;"Manufactures"),2,0),"Требуется код страны"))</f>
        <v>Болгария</v>
      </c>
      <c r="AU108" s="76">
        <f t="shared" si="2"/>
        <v>0.1</v>
      </c>
      <c r="AV108" s="43">
        <f t="shared" si="3"/>
        <v>0.15000000000000002</v>
      </c>
      <c r="AW108" s="43" t="str">
        <f t="shared" si="4"/>
        <v>Требуются кол-во и нетто</v>
      </c>
      <c r="AX108" s="43" t="str">
        <f t="shared" si="5"/>
        <v>Требуются кол-во и брутто</v>
      </c>
      <c r="AY108" s="156">
        <v>2128.328</v>
      </c>
      <c r="AZ108" s="151" t="str">
        <f t="shared" si="6"/>
        <v>Требуются кол-во и цена</v>
      </c>
      <c r="BA108" s="45">
        <f>IF(A108&lt;&gt;"",IF(_xlfn.XLOOKUP(A108,'1C'!A:A,'1C'!A:A,0,0)&gt;0,1,0),"")</f>
        <v>0</v>
      </c>
      <c r="BB108" s="153">
        <f>IF(C108&lt;&gt;"",IF(_xlfn.XLOOKUP(C108,'1C'!S:S,'1C'!S:S,0,0)&gt;0,0,1),"")</f>
        <v>0</v>
      </c>
      <c r="BC108" s="45">
        <f t="shared" si="7"/>
        <v>1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02-687-02</v>
      </c>
      <c r="C109" s="44">
        <v>6193301</v>
      </c>
      <c r="D109" s="44" t="s">
        <v>6074</v>
      </c>
      <c r="E109" s="43" t="str">
        <f>IF(F109&lt;&gt;"",IFERROR(VLOOKUP(F109,Категории!A:B,2,0),""),"Требуется категория")</f>
        <v>Кепки</v>
      </c>
      <c r="F109" s="44" t="s">
        <v>320</v>
      </c>
      <c r="G109" s="63" t="s">
        <v>420</v>
      </c>
      <c r="H109" s="44" t="s">
        <v>6025</v>
      </c>
      <c r="J109" s="43" t="str">
        <f>'1C'!$AF$1</f>
        <v>STETSON</v>
      </c>
      <c r="K109" s="104">
        <v>268</v>
      </c>
      <c r="L109" s="63" t="s">
        <v>63</v>
      </c>
      <c r="M109" s="66" t="s">
        <v>47</v>
      </c>
      <c r="N109" s="63" t="s">
        <v>6046</v>
      </c>
      <c r="O109" s="65"/>
      <c r="P109" s="63" t="s">
        <v>37</v>
      </c>
      <c r="Q109" s="58" t="s">
        <v>15</v>
      </c>
      <c r="R109" s="58" t="s">
        <v>382</v>
      </c>
      <c r="S109" s="58" t="str">
        <f>_xlfn.XLOOKUP(VALUE($A109),Invoice!$A:$A,Invoice!B:B,"",0)</f>
        <v/>
      </c>
      <c r="T109" s="58" t="str">
        <f>_xlfn.XLOOKUP(VALUE($A109),Invoice!$A:$A,Invoice!C:C,"",0)</f>
        <v/>
      </c>
      <c r="U109" s="58" t="str">
        <f>_xlfn.XLOOKUP(VALUE($A109),Invoice!$A:$A,Invoice!D:D,"",0)</f>
        <v/>
      </c>
      <c r="V109" s="58" t="str">
        <f>_xlfn.XLOOKUP(VALUE($A109),Invoice!$A:$A,Invoice!E:E,"",0)</f>
        <v/>
      </c>
      <c r="W109" s="58" t="str">
        <f>_xlfn.XLOOKUP(VALUE($A109),Invoice!$A:$A,Invoice!F:F,"",0)</f>
        <v/>
      </c>
      <c r="X109" s="58" t="str">
        <f>_xlfn.XLOOKUP(VALUE($A109),Invoice!$A:$A,Invoice!G:G,"",0)</f>
        <v/>
      </c>
      <c r="Y109" s="58" t="str">
        <f>_xlfn.XLOOKUP(VALUE($A109),Invoice!$A:$A,Invoice!H:H,"",0)</f>
        <v/>
      </c>
      <c r="Z109" s="58" t="str">
        <f>_xlfn.XLOOKUP(VALUE($A109),Invoice!$A:$A,Invoice!I:I,"",0)</f>
        <v/>
      </c>
      <c r="AA109" s="58" t="str">
        <f>_xlfn.XLOOKUP(VALUE($A109),Invoice!$A:$A,Invoice!J:J,"",0)</f>
        <v/>
      </c>
      <c r="AB109" s="58" t="str">
        <f>_xlfn.XLOOKUP(VALUE($A109),Invoice!$A:$A,Invoice!K:K,"",0)</f>
        <v/>
      </c>
      <c r="AC109" s="58" t="str">
        <f>_xlfn.XLOOKUP(VALUE($A109),Invoice!$A:$A,Invoice!L:L,"",0)</f>
        <v/>
      </c>
      <c r="AD109" s="58" t="str">
        <f>_xlfn.XLOOKUP(VALUE($A109),Invoice!$A:$A,Invoice!M:M,"",0)</f>
        <v/>
      </c>
      <c r="AE109" s="58" t="str">
        <f>_xlfn.XLOOKUP(VALUE($A109),Invoice!$A:$A,Invoice!N:N,"",0)</f>
        <v/>
      </c>
      <c r="AF109" s="58" t="str">
        <f>_xlfn.XLOOKUP(VALUE($A109),Invoice!$A:$A,Invoice!O:O,"",0)</f>
        <v/>
      </c>
      <c r="AQ109" s="59" t="str">
        <f t="shared" si="1"/>
        <v/>
      </c>
      <c r="AR109" s="66" t="s">
        <v>432</v>
      </c>
      <c r="AS109" s="43" t="str">
        <f ca="1">IF(BA109&gt;0,_xlfn.XLOOKUP(A109,'1C'!$A:$A,'1C'!P:P,"",0,),IF(AR109&lt;&gt;"",VLOOKUP(AR109,INDIRECT(SUBSTITUTE($J109,"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ca="1">IF(BA109&gt;0,_xlfn.XLOOKUP(A109,'1C'!$A:$A,'1C'!O:O,"",0),IF(AR109&lt;&gt;"",VLOOKUP(AR109,INDIRECT(SUBSTITUTE($J109," ","")&amp;"Manufactures"),2,0),"Требуется код страны"))</f>
        <v>Болгария</v>
      </c>
      <c r="AU109" s="76">
        <f t="shared" si="2"/>
        <v>0.1</v>
      </c>
      <c r="AV109" s="43">
        <f t="shared" si="3"/>
        <v>0.15000000000000002</v>
      </c>
      <c r="AW109" s="43" t="str">
        <f t="shared" si="4"/>
        <v>Требуются кол-во и нетто</v>
      </c>
      <c r="AX109" s="43" t="str">
        <f t="shared" si="5"/>
        <v>Требуются кол-во и брутто</v>
      </c>
      <c r="AY109" s="156">
        <v>2128.328</v>
      </c>
      <c r="AZ109" s="151" t="str">
        <f t="shared" si="6"/>
        <v>Требуются кол-во и цена</v>
      </c>
      <c r="BA109" s="45">
        <f>IF(A109&lt;&gt;"",IF(_xlfn.XLOOKUP(A109,'1C'!A:A,'1C'!A:A,0,0)&gt;0,1,0),"")</f>
        <v>0</v>
      </c>
      <c r="BB109" s="153">
        <f>IF(C109&lt;&gt;"",IF(_xlfn.XLOOKUP(C109,'1C'!S:S,'1C'!S:S,0,0)&gt;0,0,1),"")</f>
        <v>0</v>
      </c>
      <c r="BC109" s="45">
        <f t="shared" si="7"/>
        <v>1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6075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6025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6046</v>
      </c>
      <c r="O110" s="65"/>
      <c r="P110" s="63" t="s">
        <v>37</v>
      </c>
      <c r="Q110" s="58" t="s">
        <v>15</v>
      </c>
      <c r="R110" s="58" t="s">
        <v>382</v>
      </c>
      <c r="S110" s="58" t="str">
        <f>_xlfn.XLOOKUP(VALUE($A110),Invoice!$A:$A,Invoice!B:B,"",0)</f>
        <v/>
      </c>
      <c r="T110" s="58" t="str">
        <f>_xlfn.XLOOKUP(VALUE($A110),Invoice!$A:$A,Invoice!C:C,"",0)</f>
        <v/>
      </c>
      <c r="U110" s="58" t="str">
        <f>_xlfn.XLOOKUP(VALUE($A110),Invoice!$A:$A,Invoice!D:D,"",0)</f>
        <v/>
      </c>
      <c r="V110" s="58" t="str">
        <f>_xlfn.XLOOKUP(VALUE($A110),Invoice!$A:$A,Invoice!E:E,"",0)</f>
        <v/>
      </c>
      <c r="W110" s="58" t="str">
        <f>_xlfn.XLOOKUP(VALUE($A110),Invoice!$A:$A,Invoice!F:F,"",0)</f>
        <v/>
      </c>
      <c r="X110" s="58" t="str">
        <f>_xlfn.XLOOKUP(VALUE($A110),Invoice!$A:$A,Invoice!G:G,"",0)</f>
        <v/>
      </c>
      <c r="Y110" s="58" t="str">
        <f>_xlfn.XLOOKUP(VALUE($A110),Invoice!$A:$A,Invoice!H:H,"",0)</f>
        <v/>
      </c>
      <c r="Z110" s="58" t="str">
        <f>_xlfn.XLOOKUP(VALUE($A110),Invoice!$A:$A,Invoice!I:I,"",0)</f>
        <v/>
      </c>
      <c r="AA110" s="58" t="str">
        <f>_xlfn.XLOOKUP(VALUE($A110),Invoice!$A:$A,Invoice!J:J,"",0)</f>
        <v/>
      </c>
      <c r="AB110" s="58" t="str">
        <f>_xlfn.XLOOKUP(VALUE($A110),Invoice!$A:$A,Invoice!K:K,"",0)</f>
        <v/>
      </c>
      <c r="AC110" s="58" t="str">
        <f>_xlfn.XLOOKUP(VALUE($A110),Invoice!$A:$A,Invoice!L:L,"",0)</f>
        <v/>
      </c>
      <c r="AD110" s="58" t="str">
        <f>_xlfn.XLOOKUP(VALUE($A110),Invoice!$A:$A,Invoice!M:M,"",0)</f>
        <v/>
      </c>
      <c r="AE110" s="58" t="str">
        <f>_xlfn.XLOOKUP(VALUE($A110),Invoice!$A:$A,Invoice!N:N,"",0)</f>
        <v/>
      </c>
      <c r="AF110" s="58" t="str">
        <f>_xlfn.XLOOKUP(VALUE($A110),Invoice!$A:$A,Invoice!O:O,"",0)</f>
        <v/>
      </c>
      <c r="AQ110" s="59" t="str">
        <f t="shared" si="1"/>
        <v/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 t="str">
        <f t="shared" si="4"/>
        <v>Требуются кол-во и нетто</v>
      </c>
      <c r="AX110" s="43" t="str">
        <f t="shared" si="5"/>
        <v>Требуются кол-во и брутто</v>
      </c>
      <c r="AY110" s="156">
        <v>2128.328</v>
      </c>
      <c r="AZ110" s="151" t="str">
        <f t="shared" si="6"/>
        <v>Требуются кол-во и цена</v>
      </c>
      <c r="BA110" s="45">
        <f>IF(A110&lt;&gt;"",IF(_xlfn.XLOOKUP(A110,'1C'!A:A,'1C'!A:A,0,0)&gt;0,1,0),"")</f>
        <v>0</v>
      </c>
      <c r="BB110" s="153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02-688-new</v>
      </c>
      <c r="C111" s="44">
        <v>6613303</v>
      </c>
      <c r="D111" s="44" t="s">
        <v>6075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6025</v>
      </c>
      <c r="J111" s="43" t="str">
        <f>'1C'!$AF$1</f>
        <v>STETSON</v>
      </c>
      <c r="K111" s="104">
        <v>229</v>
      </c>
      <c r="L111" s="63" t="s">
        <v>6077</v>
      </c>
      <c r="M111" s="66" t="s">
        <v>47</v>
      </c>
      <c r="N111" s="63" t="s">
        <v>6046</v>
      </c>
      <c r="O111" s="65"/>
      <c r="P111" s="63" t="s">
        <v>37</v>
      </c>
      <c r="Q111" s="58" t="s">
        <v>15</v>
      </c>
      <c r="R111" s="58" t="s">
        <v>382</v>
      </c>
      <c r="S111" s="58" t="str">
        <f>_xlfn.XLOOKUP(VALUE($A111),Invoice!$A:$A,Invoice!B:B,"",0)</f>
        <v/>
      </c>
      <c r="T111" s="58" t="str">
        <f>_xlfn.XLOOKUP(VALUE($A111),Invoice!$A:$A,Invoice!C:C,"",0)</f>
        <v/>
      </c>
      <c r="U111" s="58" t="str">
        <f>_xlfn.XLOOKUP(VALUE($A111),Invoice!$A:$A,Invoice!D:D,"",0)</f>
        <v/>
      </c>
      <c r="V111" s="58" t="str">
        <f>_xlfn.XLOOKUP(VALUE($A111),Invoice!$A:$A,Invoice!E:E,"",0)</f>
        <v/>
      </c>
      <c r="W111" s="58" t="str">
        <f>_xlfn.XLOOKUP(VALUE($A111),Invoice!$A:$A,Invoice!F:F,"",0)</f>
        <v/>
      </c>
      <c r="X111" s="58" t="str">
        <f>_xlfn.XLOOKUP(VALUE($A111),Invoice!$A:$A,Invoice!G:G,"",0)</f>
        <v/>
      </c>
      <c r="Y111" s="58" t="str">
        <f>_xlfn.XLOOKUP(VALUE($A111),Invoice!$A:$A,Invoice!H:H,"",0)</f>
        <v/>
      </c>
      <c r="Z111" s="58" t="str">
        <f>_xlfn.XLOOKUP(VALUE($A111),Invoice!$A:$A,Invoice!I:I,"",0)</f>
        <v/>
      </c>
      <c r="AA111" s="58" t="str">
        <f>_xlfn.XLOOKUP(VALUE($A111),Invoice!$A:$A,Invoice!J:J,"",0)</f>
        <v/>
      </c>
      <c r="AB111" s="58" t="str">
        <f>_xlfn.XLOOKUP(VALUE($A111),Invoice!$A:$A,Invoice!K:K,"",0)</f>
        <v/>
      </c>
      <c r="AC111" s="58" t="str">
        <f>_xlfn.XLOOKUP(VALUE($A111),Invoice!$A:$A,Invoice!L:L,"",0)</f>
        <v/>
      </c>
      <c r="AD111" s="58" t="str">
        <f>_xlfn.XLOOKUP(VALUE($A111),Invoice!$A:$A,Invoice!M:M,"",0)</f>
        <v/>
      </c>
      <c r="AE111" s="58" t="str">
        <f>_xlfn.XLOOKUP(VALUE($A111),Invoice!$A:$A,Invoice!N:N,"",0)</f>
        <v/>
      </c>
      <c r="AF111" s="58" t="str">
        <f>_xlfn.XLOOKUP(VALUE($A111),Invoice!$A:$A,Invoice!O:O,"",0)</f>
        <v/>
      </c>
      <c r="AQ111" s="59" t="str">
        <f t="shared" si="1"/>
        <v/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 t="str">
        <f t="shared" si="4"/>
        <v>Требуются кол-во и нетто</v>
      </c>
      <c r="AX111" s="43" t="str">
        <f t="shared" si="5"/>
        <v>Требуются кол-во и брутто</v>
      </c>
      <c r="AY111" s="156">
        <v>2128.328</v>
      </c>
      <c r="AZ111" s="151" t="str">
        <f t="shared" si="6"/>
        <v>Требуются кол-во и цена</v>
      </c>
      <c r="BA111" s="45">
        <f>IF(A111&lt;&gt;"",IF(_xlfn.XLOOKUP(A111,'1C'!A:A,'1C'!A:A,0,0)&gt;0,1,0),"")</f>
        <v>0</v>
      </c>
      <c r="BB111" s="153">
        <f>IF(C111&lt;&gt;"",IF(_xlfn.XLOOKUP(C111,'1C'!S:S,'1C'!S:S,0,0)&gt;0,0,1),"")</f>
        <v>0</v>
      </c>
      <c r="BC111" s="45">
        <f t="shared" si="7"/>
        <v>1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D112" s="43" t="str">
        <f>IF(A112&lt;&gt;"",_xlfn.XLOOKUP(C112,'1C'!S:S,'1C'!T:T,"",0),"")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47" t="str">
        <f>IF(K112&lt;&gt;"",IFERROR(VLOOKUP(A112,'1C'!A:T,18,0),IFERROR(VLOOKUP(K112,Colors!D:E,2,0),"")),"")</f>
        <v>серый</v>
      </c>
      <c r="N112" s="149" t="s">
        <v>6046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S112" s="58" t="str">
        <f>_xlfn.XLOOKUP(VALUE($A112),Invoice!$A:$A,Invoice!B:B,"",0)</f>
        <v/>
      </c>
      <c r="T112" s="58" t="str">
        <f>_xlfn.XLOOKUP(VALUE($A112),Invoice!$A:$A,Invoice!C:C,"",0)</f>
        <v/>
      </c>
      <c r="U112" s="58" t="str">
        <f>_xlfn.XLOOKUP(VALUE($A112),Invoice!$A:$A,Invoice!D:D,"",0)</f>
        <v/>
      </c>
      <c r="V112" s="58" t="str">
        <f>_xlfn.XLOOKUP(VALUE($A112),Invoice!$A:$A,Invoice!E:E,"",0)</f>
        <v/>
      </c>
      <c r="W112" s="58" t="str">
        <f>_xlfn.XLOOKUP(VALUE($A112),Invoice!$A:$A,Invoice!F:F,"",0)</f>
        <v/>
      </c>
      <c r="X112" s="58" t="str">
        <f>_xlfn.XLOOKUP(VALUE($A112),Invoice!$A:$A,Invoice!G:G,"",0)</f>
        <v/>
      </c>
      <c r="Y112" s="58" t="str">
        <f>_xlfn.XLOOKUP(VALUE($A112),Invoice!$A:$A,Invoice!H:H,"",0)</f>
        <v/>
      </c>
      <c r="Z112" s="58" t="str">
        <f>_xlfn.XLOOKUP(VALUE($A112),Invoice!$A:$A,Invoice!I:I,"",0)</f>
        <v/>
      </c>
      <c r="AA112" s="58" t="str">
        <f>_xlfn.XLOOKUP(VALUE($A112),Invoice!$A:$A,Invoice!J:J,"",0)</f>
        <v/>
      </c>
      <c r="AB112" s="58" t="str">
        <f>_xlfn.XLOOKUP(VALUE($A112),Invoice!$A:$A,Invoice!K:K,"",0)</f>
        <v/>
      </c>
      <c r="AC112" s="58" t="str">
        <f>_xlfn.XLOOKUP(VALUE($A112),Invoice!$A:$A,Invoice!L:L,"",0)</f>
        <v/>
      </c>
      <c r="AD112" s="58" t="str">
        <f>_xlfn.XLOOKUP(VALUE($A112),Invoice!$A:$A,Invoice!M:M,"",0)</f>
        <v/>
      </c>
      <c r="AE112" s="58" t="str">
        <f>_xlfn.XLOOKUP(VALUE($A112),Invoice!$A:$A,Invoice!N:N,"",0)</f>
        <v/>
      </c>
      <c r="AF112" s="58" t="str">
        <f>_xlfn.XLOOKUP(VALUE($A112),Invoice!$A:$A,Invoice!O:O,"",0)</f>
        <v/>
      </c>
      <c r="AQ112" s="59" t="str">
        <f t="shared" si="1"/>
        <v/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 t="str">
        <f t="shared" si="4"/>
        <v>Требуются кол-во и нетто</v>
      </c>
      <c r="AX112" s="43" t="str">
        <f t="shared" si="5"/>
        <v>Требуются кол-во и брутто</v>
      </c>
      <c r="AY112" s="156">
        <v>2128.328</v>
      </c>
      <c r="AZ112" s="151" t="str">
        <f t="shared" si="6"/>
        <v>Требуются кол-во и цена</v>
      </c>
      <c r="BA112" s="45">
        <f>IF(A112&lt;&gt;"",IF(_xlfn.XLOOKUP(A112,'1C'!A:A,'1C'!A:A,0,0)&gt;0,1,0),"")</f>
        <v>1</v>
      </c>
      <c r="BB112" s="153">
        <f>IF(C112&lt;&gt;"",IF(_xlfn.XLOOKUP(C112,'1C'!S:S,'1C'!S:S,0,0)&gt;0,0,1),"")</f>
        <v>0</v>
      </c>
      <c r="BC112" s="45">
        <f t="shared" si="7"/>
        <v>0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D113" s="43" t="str">
        <f>IF(A113&lt;&gt;"",_xlfn.XLOOKUP(C113,'1C'!S:S,'1C'!T:T,"",0),"")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47" t="str">
        <f>IF(K113&lt;&gt;"",IFERROR(VLOOKUP(A113,'1C'!A:T,18,0),IFERROR(VLOOKUP(K113,Colors!D:E,2,0),"")),"")</f>
        <v>бежевый</v>
      </c>
      <c r="N113" s="149" t="s">
        <v>6046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S113" s="58" t="str">
        <f>_xlfn.XLOOKUP(VALUE($A113),Invoice!$A:$A,Invoice!B:B,"",0)</f>
        <v/>
      </c>
      <c r="T113" s="58" t="str">
        <f>_xlfn.XLOOKUP(VALUE($A113),Invoice!$A:$A,Invoice!C:C,"",0)</f>
        <v/>
      </c>
      <c r="U113" s="58" t="str">
        <f>_xlfn.XLOOKUP(VALUE($A113),Invoice!$A:$A,Invoice!D:D,"",0)</f>
        <v/>
      </c>
      <c r="V113" s="58" t="str">
        <f>_xlfn.XLOOKUP(VALUE($A113),Invoice!$A:$A,Invoice!E:E,"",0)</f>
        <v/>
      </c>
      <c r="W113" s="58" t="str">
        <f>_xlfn.XLOOKUP(VALUE($A113),Invoice!$A:$A,Invoice!F:F,"",0)</f>
        <v/>
      </c>
      <c r="X113" s="58" t="str">
        <f>_xlfn.XLOOKUP(VALUE($A113),Invoice!$A:$A,Invoice!G:G,"",0)</f>
        <v/>
      </c>
      <c r="Y113" s="58" t="str">
        <f>_xlfn.XLOOKUP(VALUE($A113),Invoice!$A:$A,Invoice!H:H,"",0)</f>
        <v/>
      </c>
      <c r="Z113" s="58" t="str">
        <f>_xlfn.XLOOKUP(VALUE($A113),Invoice!$A:$A,Invoice!I:I,"",0)</f>
        <v/>
      </c>
      <c r="AA113" s="58" t="str">
        <f>_xlfn.XLOOKUP(VALUE($A113),Invoice!$A:$A,Invoice!J:J,"",0)</f>
        <v/>
      </c>
      <c r="AB113" s="58" t="str">
        <f>_xlfn.XLOOKUP(VALUE($A113),Invoice!$A:$A,Invoice!K:K,"",0)</f>
        <v/>
      </c>
      <c r="AC113" s="58" t="str">
        <f>_xlfn.XLOOKUP(VALUE($A113),Invoice!$A:$A,Invoice!L:L,"",0)</f>
        <v/>
      </c>
      <c r="AD113" s="58" t="str">
        <f>_xlfn.XLOOKUP(VALUE($A113),Invoice!$A:$A,Invoice!M:M,"",0)</f>
        <v/>
      </c>
      <c r="AE113" s="58" t="str">
        <f>_xlfn.XLOOKUP(VALUE($A113),Invoice!$A:$A,Invoice!N:N,"",0)</f>
        <v/>
      </c>
      <c r="AF113" s="58" t="str">
        <f>_xlfn.XLOOKUP(VALUE($A113),Invoice!$A:$A,Invoice!O:O,"",0)</f>
        <v/>
      </c>
      <c r="AQ113" s="59" t="str">
        <f t="shared" si="1"/>
        <v/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 t="str">
        <f t="shared" si="4"/>
        <v>Требуются кол-во и нетто</v>
      </c>
      <c r="AX113" s="43" t="str">
        <f t="shared" si="5"/>
        <v>Требуются кол-во и брутто</v>
      </c>
      <c r="AY113" s="156">
        <v>2128.328</v>
      </c>
      <c r="AZ113" s="151" t="str">
        <f t="shared" si="6"/>
        <v>Требуются кол-во и цена</v>
      </c>
      <c r="BA113" s="45">
        <f>IF(A113&lt;&gt;"",IF(_xlfn.XLOOKUP(A113,'1C'!A:A,'1C'!A:A,0,0)&gt;0,1,0),"")</f>
        <v>1</v>
      </c>
      <c r="BB113" s="153">
        <f>IF(C113&lt;&gt;"",IF(_xlfn.XLOOKUP(C113,'1C'!S:S,'1C'!S:S,0,0)&gt;0,0,1),"")</f>
        <v>0</v>
      </c>
      <c r="BC113" s="45">
        <f t="shared" si="7"/>
        <v>0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6078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6025</v>
      </c>
      <c r="J114" s="43" t="str">
        <f>'1C'!$AF$1</f>
        <v>STETSON</v>
      </c>
      <c r="K114" s="104">
        <v>6</v>
      </c>
      <c r="L114" s="63" t="s">
        <v>86</v>
      </c>
      <c r="M114" s="66" t="s">
        <v>86</v>
      </c>
      <c r="N114" s="63" t="s">
        <v>6081</v>
      </c>
      <c r="O114" s="65"/>
      <c r="P114" s="63" t="s">
        <v>37</v>
      </c>
      <c r="Q114" s="58" t="s">
        <v>15</v>
      </c>
      <c r="R114" s="58" t="s">
        <v>382</v>
      </c>
      <c r="S114" s="58" t="str">
        <f>_xlfn.XLOOKUP(VALUE($A114),Invoice!$A:$A,Invoice!B:B,"",0)</f>
        <v/>
      </c>
      <c r="T114" s="58" t="str">
        <f>_xlfn.XLOOKUP(VALUE($A114),Invoice!$A:$A,Invoice!C:C,"",0)</f>
        <v/>
      </c>
      <c r="U114" s="58" t="str">
        <f>_xlfn.XLOOKUP(VALUE($A114),Invoice!$A:$A,Invoice!D:D,"",0)</f>
        <v/>
      </c>
      <c r="V114" s="58" t="str">
        <f>_xlfn.XLOOKUP(VALUE($A114),Invoice!$A:$A,Invoice!E:E,"",0)</f>
        <v/>
      </c>
      <c r="W114" s="58" t="str">
        <f>_xlfn.XLOOKUP(VALUE($A114),Invoice!$A:$A,Invoice!F:F,"",0)</f>
        <v/>
      </c>
      <c r="X114" s="58" t="str">
        <f>_xlfn.XLOOKUP(VALUE($A114),Invoice!$A:$A,Invoice!G:G,"",0)</f>
        <v/>
      </c>
      <c r="Y114" s="58" t="str">
        <f>_xlfn.XLOOKUP(VALUE($A114),Invoice!$A:$A,Invoice!H:H,"",0)</f>
        <v/>
      </c>
      <c r="Z114" s="58" t="str">
        <f>_xlfn.XLOOKUP(VALUE($A114),Invoice!$A:$A,Invoice!I:I,"",0)</f>
        <v/>
      </c>
      <c r="AA114" s="58" t="str">
        <f>_xlfn.XLOOKUP(VALUE($A114),Invoice!$A:$A,Invoice!J:J,"",0)</f>
        <v/>
      </c>
      <c r="AB114" s="58" t="str">
        <f>_xlfn.XLOOKUP(VALUE($A114),Invoice!$A:$A,Invoice!K:K,"",0)</f>
        <v/>
      </c>
      <c r="AC114" s="58" t="str">
        <f>_xlfn.XLOOKUP(VALUE($A114),Invoice!$A:$A,Invoice!L:L,"",0)</f>
        <v/>
      </c>
      <c r="AD114" s="58" t="str">
        <f>_xlfn.XLOOKUP(VALUE($A114),Invoice!$A:$A,Invoice!M:M,"",0)</f>
        <v/>
      </c>
      <c r="AE114" s="58" t="str">
        <f>_xlfn.XLOOKUP(VALUE($A114),Invoice!$A:$A,Invoice!N:N,"",0)</f>
        <v/>
      </c>
      <c r="AF114" s="58" t="str">
        <f>_xlfn.XLOOKUP(VALUE($A114),Invoice!$A:$A,Invoice!O:O,"",0)</f>
        <v/>
      </c>
      <c r="AQ114" s="59" t="str">
        <f t="shared" si="1"/>
        <v/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 t="str">
        <f t="shared" si="4"/>
        <v>Требуются кол-во и нетто</v>
      </c>
      <c r="AX114" s="43" t="str">
        <f t="shared" si="5"/>
        <v>Требуются кол-во и брутто</v>
      </c>
      <c r="AY114" s="156">
        <v>2998.6479999999997</v>
      </c>
      <c r="AZ114" s="151" t="str">
        <f t="shared" si="6"/>
        <v>Требуются кол-во и цена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02-690-14</v>
      </c>
      <c r="C115" s="44">
        <v>6840407</v>
      </c>
      <c r="D115" s="44" t="s">
        <v>6079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6044</v>
      </c>
      <c r="J115" s="43" t="str">
        <f>'1C'!$AF$1</f>
        <v>STETSON</v>
      </c>
      <c r="K115" s="104">
        <v>267</v>
      </c>
      <c r="L115" s="63" t="s">
        <v>86</v>
      </c>
      <c r="M115" s="66" t="s">
        <v>86</v>
      </c>
      <c r="N115" s="63" t="s">
        <v>6082</v>
      </c>
      <c r="O115" s="65"/>
      <c r="P115" s="63" t="s">
        <v>44</v>
      </c>
      <c r="Q115" s="58" t="s">
        <v>15</v>
      </c>
      <c r="R115" s="58" t="s">
        <v>382</v>
      </c>
      <c r="S115" s="58" t="str">
        <f>_xlfn.XLOOKUP(VALUE($A115),Invoice!$A:$A,Invoice!B:B,"",0)</f>
        <v/>
      </c>
      <c r="T115" s="58" t="str">
        <f>_xlfn.XLOOKUP(VALUE($A115),Invoice!$A:$A,Invoice!C:C,"",0)</f>
        <v/>
      </c>
      <c r="U115" s="58" t="str">
        <f>_xlfn.XLOOKUP(VALUE($A115),Invoice!$A:$A,Invoice!D:D,"",0)</f>
        <v/>
      </c>
      <c r="V115" s="58" t="str">
        <f>_xlfn.XLOOKUP(VALUE($A115),Invoice!$A:$A,Invoice!E:E,"",0)</f>
        <v/>
      </c>
      <c r="W115" s="58" t="str">
        <f>_xlfn.XLOOKUP(VALUE($A115),Invoice!$A:$A,Invoice!F:F,"",0)</f>
        <v/>
      </c>
      <c r="X115" s="58" t="str">
        <f>_xlfn.XLOOKUP(VALUE($A115),Invoice!$A:$A,Invoice!G:G,"",0)</f>
        <v/>
      </c>
      <c r="Y115" s="58" t="str">
        <f>_xlfn.XLOOKUP(VALUE($A115),Invoice!$A:$A,Invoice!H:H,"",0)</f>
        <v/>
      </c>
      <c r="Z115" s="58" t="str">
        <f>_xlfn.XLOOKUP(VALUE($A115),Invoice!$A:$A,Invoice!I:I,"",0)</f>
        <v/>
      </c>
      <c r="AA115" s="58" t="str">
        <f>_xlfn.XLOOKUP(VALUE($A115),Invoice!$A:$A,Invoice!J:J,"",0)</f>
        <v/>
      </c>
      <c r="AB115" s="58" t="str">
        <f>_xlfn.XLOOKUP(VALUE($A115),Invoice!$A:$A,Invoice!K:K,"",0)</f>
        <v/>
      </c>
      <c r="AC115" s="58" t="str">
        <f>_xlfn.XLOOKUP(VALUE($A115),Invoice!$A:$A,Invoice!L:L,"",0)</f>
        <v/>
      </c>
      <c r="AD115" s="58" t="str">
        <f>_xlfn.XLOOKUP(VALUE($A115),Invoice!$A:$A,Invoice!M:M,"",0)</f>
        <v/>
      </c>
      <c r="AE115" s="58" t="str">
        <f>_xlfn.XLOOKUP(VALUE($A115),Invoice!$A:$A,Invoice!N:N,"",0)</f>
        <v/>
      </c>
      <c r="AF115" s="58" t="str">
        <f>_xlfn.XLOOKUP(VALUE($A115),Invoice!$A:$A,Invoice!O:O,"",0)</f>
        <v/>
      </c>
      <c r="AQ115" s="59" t="str">
        <f t="shared" si="1"/>
        <v/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 t="str">
        <f t="shared" si="4"/>
        <v>Требуются кол-во и нетто</v>
      </c>
      <c r="AX115" s="43" t="str">
        <f t="shared" si="5"/>
        <v>Требуются кол-во и брутто</v>
      </c>
      <c r="AY115" s="156">
        <v>3948.0880000000002</v>
      </c>
      <c r="AZ115" s="151" t="str">
        <f t="shared" si="6"/>
        <v>Требуются кол-во и цена</v>
      </c>
      <c r="BA115" s="45">
        <f>IF(A115&lt;&gt;"",IF(_xlfn.XLOOKUP(A115,'1C'!A:A,'1C'!A:A,0,0)&gt;0,1,0),"")</f>
        <v>0</v>
      </c>
      <c r="BB115" s="153">
        <f>IF(C115&lt;&gt;"",IF(_xlfn.XLOOKUP(C115,'1C'!S:S,'1C'!S:S,0,0)&gt;0,0,1),"")</f>
        <v>0</v>
      </c>
      <c r="BC115" s="45">
        <f t="shared" si="7"/>
        <v>1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02-691-45</v>
      </c>
      <c r="C116" s="44">
        <v>6382504</v>
      </c>
      <c r="D116" s="44" t="s">
        <v>6080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6044</v>
      </c>
      <c r="J116" s="43" t="str">
        <f>'1C'!$AF$1</f>
        <v>STETSON</v>
      </c>
      <c r="K116" s="104">
        <v>322</v>
      </c>
      <c r="L116" s="63" t="s">
        <v>256</v>
      </c>
      <c r="M116" s="66" t="s">
        <v>83</v>
      </c>
      <c r="N116" s="63" t="s">
        <v>6083</v>
      </c>
      <c r="O116" s="65"/>
      <c r="P116" s="63" t="s">
        <v>44</v>
      </c>
      <c r="Q116" s="58" t="s">
        <v>15</v>
      </c>
      <c r="R116" s="58" t="s">
        <v>382</v>
      </c>
      <c r="S116" s="58" t="str">
        <f>_xlfn.XLOOKUP(VALUE($A116),Invoice!$A:$A,Invoice!B:B,"",0)</f>
        <v/>
      </c>
      <c r="T116" s="58" t="str">
        <f>_xlfn.XLOOKUP(VALUE($A116),Invoice!$A:$A,Invoice!C:C,"",0)</f>
        <v/>
      </c>
      <c r="U116" s="58" t="str">
        <f>_xlfn.XLOOKUP(VALUE($A116),Invoice!$A:$A,Invoice!D:D,"",0)</f>
        <v/>
      </c>
      <c r="V116" s="58" t="str">
        <f>_xlfn.XLOOKUP(VALUE($A116),Invoice!$A:$A,Invoice!E:E,"",0)</f>
        <v/>
      </c>
      <c r="W116" s="58" t="str">
        <f>_xlfn.XLOOKUP(VALUE($A116),Invoice!$A:$A,Invoice!F:F,"",0)</f>
        <v/>
      </c>
      <c r="X116" s="58" t="str">
        <f>_xlfn.XLOOKUP(VALUE($A116),Invoice!$A:$A,Invoice!G:G,"",0)</f>
        <v/>
      </c>
      <c r="Y116" s="58" t="str">
        <f>_xlfn.XLOOKUP(VALUE($A116),Invoice!$A:$A,Invoice!H:H,"",0)</f>
        <v/>
      </c>
      <c r="Z116" s="58" t="str">
        <f>_xlfn.XLOOKUP(VALUE($A116),Invoice!$A:$A,Invoice!I:I,"",0)</f>
        <v/>
      </c>
      <c r="AA116" s="58" t="str">
        <f>_xlfn.XLOOKUP(VALUE($A116),Invoice!$A:$A,Invoice!J:J,"",0)</f>
        <v/>
      </c>
      <c r="AB116" s="58" t="str">
        <f>_xlfn.XLOOKUP(VALUE($A116),Invoice!$A:$A,Invoice!K:K,"",0)</f>
        <v/>
      </c>
      <c r="AC116" s="58" t="str">
        <f>_xlfn.XLOOKUP(VALUE($A116),Invoice!$A:$A,Invoice!L:L,"",0)</f>
        <v/>
      </c>
      <c r="AD116" s="58" t="str">
        <f>_xlfn.XLOOKUP(VALUE($A116),Invoice!$A:$A,Invoice!M:M,"",0)</f>
        <v/>
      </c>
      <c r="AE116" s="58" t="str">
        <f>_xlfn.XLOOKUP(VALUE($A116),Invoice!$A:$A,Invoice!N:N,"",0)</f>
        <v/>
      </c>
      <c r="AF116" s="58" t="str">
        <f>_xlfn.XLOOKUP(VALUE($A116),Invoice!$A:$A,Invoice!O:O,"",0)</f>
        <v/>
      </c>
      <c r="AQ116" s="59" t="str">
        <f t="shared" si="1"/>
        <v/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 t="str">
        <f t="shared" si="4"/>
        <v>Требуются кол-во и нетто</v>
      </c>
      <c r="AX116" s="43" t="str">
        <f t="shared" si="5"/>
        <v>Требуются кол-во и брутто</v>
      </c>
      <c r="AY116" s="156">
        <v>3948.0880000000002</v>
      </c>
      <c r="AZ116" s="151" t="str">
        <f t="shared" si="6"/>
        <v>Требуются кол-во и цена</v>
      </c>
      <c r="BA116" s="45">
        <f>IF(A116&lt;&gt;"",IF(_xlfn.XLOOKUP(A116,'1C'!A:A,'1C'!A:A,0,0)&gt;0,1,0),"")</f>
        <v>0</v>
      </c>
      <c r="BB116" s="153">
        <f>IF(C116&lt;&gt;"",IF(_xlfn.XLOOKUP(C116,'1C'!S:S,'1C'!S:S,0,0)&gt;0,0,1),"")</f>
        <v>0</v>
      </c>
      <c r="BC116" s="45">
        <f t="shared" si="7"/>
        <v>1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 t="s">
        <v>83</v>
      </c>
      <c r="N117" s="56" t="s">
        <v>6083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58" t="str">
        <f>_xlfn.XLOOKUP(VALUE($A117),Invoice!$A:$A,Invoice!B:B,"",0)</f>
        <v/>
      </c>
      <c r="T117" s="58" t="str">
        <f>_xlfn.XLOOKUP(VALUE($A117),Invoice!$A:$A,Invoice!C:C,"",0)</f>
        <v/>
      </c>
      <c r="U117" s="58" t="str">
        <f>_xlfn.XLOOKUP(VALUE($A117),Invoice!$A:$A,Invoice!D:D,"",0)</f>
        <v/>
      </c>
      <c r="V117" s="58" t="str">
        <f>_xlfn.XLOOKUP(VALUE($A117),Invoice!$A:$A,Invoice!E:E,"",0)</f>
        <v/>
      </c>
      <c r="W117" s="58" t="str">
        <f>_xlfn.XLOOKUP(VALUE($A117),Invoice!$A:$A,Invoice!F:F,"",0)</f>
        <v/>
      </c>
      <c r="X117" s="58" t="str">
        <f>_xlfn.XLOOKUP(VALUE($A117),Invoice!$A:$A,Invoice!G:G,"",0)</f>
        <v/>
      </c>
      <c r="Y117" s="58" t="str">
        <f>_xlfn.XLOOKUP(VALUE($A117),Invoice!$A:$A,Invoice!H:H,"",0)</f>
        <v/>
      </c>
      <c r="Z117" s="58" t="str">
        <f>_xlfn.XLOOKUP(VALUE($A117),Invoice!$A:$A,Invoice!I:I,"",0)</f>
        <v/>
      </c>
      <c r="AA117" s="58" t="str">
        <f>_xlfn.XLOOKUP(VALUE($A117),Invoice!$A:$A,Invoice!J:J,"",0)</f>
        <v/>
      </c>
      <c r="AB117" s="58" t="str">
        <f>_xlfn.XLOOKUP(VALUE($A117),Invoice!$A:$A,Invoice!K:K,"",0)</f>
        <v/>
      </c>
      <c r="AC117" s="58" t="str">
        <f>_xlfn.XLOOKUP(VALUE($A117),Invoice!$A:$A,Invoice!L:L,"",0)</f>
        <v/>
      </c>
      <c r="AD117" s="58" t="str">
        <f>_xlfn.XLOOKUP(VALUE($A117),Invoice!$A:$A,Invoice!M:M,"",0)</f>
        <v/>
      </c>
      <c r="AE117" s="58" t="str">
        <f>_xlfn.XLOOKUP(VALUE($A117),Invoice!$A:$A,Invoice!N:N,"",0)</f>
        <v/>
      </c>
      <c r="AF117" s="58" t="str">
        <f>_xlfn.XLOOKUP(VALUE($A117),Invoice!$A:$A,Invoice!O:O,"",0)</f>
        <v/>
      </c>
      <c r="AQ117" s="59" t="str">
        <f t="shared" si="1"/>
        <v/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 t="str">
        <f t="shared" si="4"/>
        <v>Требуются кол-во и нетто</v>
      </c>
      <c r="AX117" s="43" t="str">
        <f t="shared" si="5"/>
        <v>Требуются кол-во и брутто</v>
      </c>
      <c r="AY117" s="156">
        <v>3948.0880000000002</v>
      </c>
      <c r="AZ117" s="151" t="str">
        <f t="shared" si="6"/>
        <v>Требуются кол-во и цена</v>
      </c>
      <c r="BA117" s="45">
        <f>IF(A117&lt;&gt;"",IF(_xlfn.XLOOKUP(A117,'1C'!A:A,'1C'!A:A,0,0)&gt;0,1,0),"")</f>
        <v>0</v>
      </c>
      <c r="BB117" s="153">
        <f>IF(C117&lt;&gt;"",IF(_xlfn.XLOOKUP(C117,'1C'!S:S,'1C'!S:S,0,0)&gt;0,0,1),"")</f>
        <v>0</v>
      </c>
      <c r="BC117" s="45">
        <f t="shared" si="7"/>
        <v>1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D118" s="43" t="str">
        <f>IF(A118&lt;&gt;"",_xlfn.XLOOKUP(C118,'1C'!S:S,'1C'!T:T,"",0),"")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47" t="str">
        <f>IF(K118&lt;&gt;"",IFERROR(VLOOKUP(A118,'1C'!A:T,18,0),IFERROR(VLOOKUP(K118,Colors!D:E,2,0),"")),"")</f>
        <v>черный</v>
      </c>
      <c r="N118" s="149" t="s">
        <v>6093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S118" s="58" t="str">
        <f>_xlfn.XLOOKUP(VALUE($A118),Invoice!$A:$A,Invoice!B:B,"",0)</f>
        <v/>
      </c>
      <c r="T118" s="58" t="str">
        <f>_xlfn.XLOOKUP(VALUE($A118),Invoice!$A:$A,Invoice!C:C,"",0)</f>
        <v/>
      </c>
      <c r="U118" s="58" t="str">
        <f>_xlfn.XLOOKUP(VALUE($A118),Invoice!$A:$A,Invoice!D:D,"",0)</f>
        <v/>
      </c>
      <c r="V118" s="58" t="str">
        <f>_xlfn.XLOOKUP(VALUE($A118),Invoice!$A:$A,Invoice!E:E,"",0)</f>
        <v/>
      </c>
      <c r="W118" s="58" t="str">
        <f>_xlfn.XLOOKUP(VALUE($A118),Invoice!$A:$A,Invoice!F:F,"",0)</f>
        <v/>
      </c>
      <c r="X118" s="58" t="str">
        <f>_xlfn.XLOOKUP(VALUE($A118),Invoice!$A:$A,Invoice!G:G,"",0)</f>
        <v/>
      </c>
      <c r="Y118" s="58" t="str">
        <f>_xlfn.XLOOKUP(VALUE($A118),Invoice!$A:$A,Invoice!H:H,"",0)</f>
        <v/>
      </c>
      <c r="Z118" s="58" t="str">
        <f>_xlfn.XLOOKUP(VALUE($A118),Invoice!$A:$A,Invoice!I:I,"",0)</f>
        <v/>
      </c>
      <c r="AA118" s="58" t="str">
        <f>_xlfn.XLOOKUP(VALUE($A118),Invoice!$A:$A,Invoice!J:J,"",0)</f>
        <v/>
      </c>
      <c r="AB118" s="58" t="str">
        <f>_xlfn.XLOOKUP(VALUE($A118),Invoice!$A:$A,Invoice!K:K,"",0)</f>
        <v/>
      </c>
      <c r="AC118" s="58" t="str">
        <f>_xlfn.XLOOKUP(VALUE($A118),Invoice!$A:$A,Invoice!L:L,"",0)</f>
        <v/>
      </c>
      <c r="AD118" s="58" t="str">
        <f>_xlfn.XLOOKUP(VALUE($A118),Invoice!$A:$A,Invoice!M:M,"",0)</f>
        <v/>
      </c>
      <c r="AE118" s="58" t="str">
        <f>_xlfn.XLOOKUP(VALUE($A118),Invoice!$A:$A,Invoice!N:N,"",0)</f>
        <v/>
      </c>
      <c r="AF118" s="58" t="str">
        <f>_xlfn.XLOOKUP(VALUE($A118),Invoice!$A:$A,Invoice!O:O,"",0)</f>
        <v/>
      </c>
      <c r="AQ118" s="59" t="str">
        <f t="shared" si="1"/>
        <v/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 t="str">
        <f t="shared" si="4"/>
        <v>Требуются кол-во и нетто</v>
      </c>
      <c r="AX118" s="43" t="str">
        <f t="shared" si="5"/>
        <v>Требуются кол-во и брутто</v>
      </c>
      <c r="AY118" s="156">
        <v>4826.32</v>
      </c>
      <c r="AZ118" s="151" t="str">
        <f t="shared" si="6"/>
        <v>Требуются кол-во и цена</v>
      </c>
      <c r="BA118" s="45">
        <f>IF(A118&lt;&gt;"",IF(_xlfn.XLOOKUP(A118,'1C'!A:A,'1C'!A:A,0,0)&gt;0,1,0),"")</f>
        <v>1</v>
      </c>
      <c r="BB118" s="153">
        <f>IF(C118&lt;&gt;"",IF(_xlfn.XLOOKUP(C118,'1C'!S:S,'1C'!S:S,0,0)&gt;0,0,1),"")</f>
        <v>0</v>
      </c>
      <c r="BC118" s="45">
        <f t="shared" si="7"/>
        <v>0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S119" s="58" t="str">
        <f>_xlfn.XLOOKUP(VALUE($A119),Invoice!$A:$A,Invoice!B:B,"",0)</f>
        <v/>
      </c>
      <c r="T119" s="58" t="str">
        <f>_xlfn.XLOOKUP(VALUE($A119),Invoice!$A:$A,Invoice!C:C,"",0)</f>
        <v/>
      </c>
      <c r="U119" s="58" t="str">
        <f>_xlfn.XLOOKUP(VALUE($A119),Invoice!$A:$A,Invoice!D:D,"",0)</f>
        <v/>
      </c>
      <c r="V119" s="58" t="str">
        <f>_xlfn.XLOOKUP(VALUE($A119),Invoice!$A:$A,Invoice!E:E,"",0)</f>
        <v/>
      </c>
      <c r="W119" s="58" t="str">
        <f>_xlfn.XLOOKUP(VALUE($A119),Invoice!$A:$A,Invoice!F:F,"",0)</f>
        <v/>
      </c>
      <c r="X119" s="58" t="str">
        <f>_xlfn.XLOOKUP(VALUE($A119),Invoice!$A:$A,Invoice!G:G,"",0)</f>
        <v/>
      </c>
      <c r="Y119" s="58" t="str">
        <f>_xlfn.XLOOKUP(VALUE($A119),Invoice!$A:$A,Invoice!H:H,"",0)</f>
        <v/>
      </c>
      <c r="Z119" s="58" t="str">
        <f>_xlfn.XLOOKUP(VALUE($A119),Invoice!$A:$A,Invoice!I:I,"",0)</f>
        <v/>
      </c>
      <c r="AA119" s="58" t="str">
        <f>_xlfn.XLOOKUP(VALUE($A119),Invoice!$A:$A,Invoice!J:J,"",0)</f>
        <v/>
      </c>
      <c r="AB119" s="58" t="str">
        <f>_xlfn.XLOOKUP(VALUE($A119),Invoice!$A:$A,Invoice!K:K,"",0)</f>
        <v/>
      </c>
      <c r="AC119" s="58" t="str">
        <f>_xlfn.XLOOKUP(VALUE($A119),Invoice!$A:$A,Invoice!L:L,"",0)</f>
        <v/>
      </c>
      <c r="AD119" s="58" t="str">
        <f>_xlfn.XLOOKUP(VALUE($A119),Invoice!$A:$A,Invoice!M:M,"",0)</f>
        <v/>
      </c>
      <c r="AE119" s="58" t="str">
        <f>_xlfn.XLOOKUP(VALUE($A119),Invoice!$A:$A,Invoice!N:N,"",0)</f>
        <v/>
      </c>
      <c r="AF119" s="58" t="str">
        <f>_xlfn.XLOOKUP(VALUE($A119),Invoice!$A:$A,Invoice!O:O,"",0)</f>
        <v/>
      </c>
      <c r="AQ119" s="59" t="str">
        <f t="shared" si="1"/>
        <v/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 t="str">
        <f t="shared" si="4"/>
        <v>Требуются кол-во и нетто</v>
      </c>
      <c r="AX119" s="43" t="str">
        <f t="shared" si="5"/>
        <v>Требуются кол-во и брутто</v>
      </c>
      <c r="AY119" s="156">
        <v>4509.8399999999992</v>
      </c>
      <c r="AZ119" s="151" t="str">
        <f t="shared" si="6"/>
        <v>Требуются кол-во и цена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D120" s="43" t="str">
        <f>IF(A120&lt;&gt;"",_xlfn.XLOOKUP(C120,'1C'!S:S,'1C'!T:T,"",0),"")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47" t="str">
        <f>IF(K120&lt;&gt;"",IFERROR(VLOOKUP(A120,'1C'!A:T,18,0),IFERROR(VLOOKUP(K120,Colors!D:E,2,0),"")),"")</f>
        <v>коричневый</v>
      </c>
      <c r="N120" s="149" t="s">
        <v>907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S120" s="58" t="str">
        <f>_xlfn.XLOOKUP(VALUE($A120),Invoice!$A:$A,Invoice!B:B,"",0)</f>
        <v/>
      </c>
      <c r="T120" s="58" t="str">
        <f>_xlfn.XLOOKUP(VALUE($A120),Invoice!$A:$A,Invoice!C:C,"",0)</f>
        <v/>
      </c>
      <c r="U120" s="58" t="str">
        <f>_xlfn.XLOOKUP(VALUE($A120),Invoice!$A:$A,Invoice!D:D,"",0)</f>
        <v/>
      </c>
      <c r="V120" s="58" t="str">
        <f>_xlfn.XLOOKUP(VALUE($A120),Invoice!$A:$A,Invoice!E:E,"",0)</f>
        <v/>
      </c>
      <c r="W120" s="58" t="str">
        <f>_xlfn.XLOOKUP(VALUE($A120),Invoice!$A:$A,Invoice!F:F,"",0)</f>
        <v/>
      </c>
      <c r="X120" s="58" t="str">
        <f>_xlfn.XLOOKUP(VALUE($A120),Invoice!$A:$A,Invoice!G:G,"",0)</f>
        <v/>
      </c>
      <c r="Y120" s="58" t="str">
        <f>_xlfn.XLOOKUP(VALUE($A120),Invoice!$A:$A,Invoice!H:H,"",0)</f>
        <v/>
      </c>
      <c r="Z120" s="58" t="str">
        <f>_xlfn.XLOOKUP(VALUE($A120),Invoice!$A:$A,Invoice!I:I,"",0)</f>
        <v/>
      </c>
      <c r="AA120" s="58" t="str">
        <f>_xlfn.XLOOKUP(VALUE($A120),Invoice!$A:$A,Invoice!J:J,"",0)</f>
        <v/>
      </c>
      <c r="AB120" s="58" t="str">
        <f>_xlfn.XLOOKUP(VALUE($A120),Invoice!$A:$A,Invoice!K:K,"",0)</f>
        <v/>
      </c>
      <c r="AC120" s="58" t="str">
        <f>_xlfn.XLOOKUP(VALUE($A120),Invoice!$A:$A,Invoice!L:L,"",0)</f>
        <v/>
      </c>
      <c r="AD120" s="58" t="str">
        <f>_xlfn.XLOOKUP(VALUE($A120),Invoice!$A:$A,Invoice!M:M,"",0)</f>
        <v/>
      </c>
      <c r="AE120" s="58" t="str">
        <f>_xlfn.XLOOKUP(VALUE($A120),Invoice!$A:$A,Invoice!N:N,"",0)</f>
        <v/>
      </c>
      <c r="AF120" s="58" t="str">
        <f>_xlfn.XLOOKUP(VALUE($A120),Invoice!$A:$A,Invoice!O:O,"",0)</f>
        <v/>
      </c>
      <c r="AQ120" s="59" t="str">
        <f t="shared" si="1"/>
        <v/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 t="str">
        <f t="shared" si="4"/>
        <v>Требуются кол-во и нетто</v>
      </c>
      <c r="AX120" s="43" t="str">
        <f t="shared" si="5"/>
        <v>Требуются кол-во и брутто</v>
      </c>
      <c r="AY120" s="156">
        <v>4509.8399999999992</v>
      </c>
      <c r="AZ120" s="151" t="str">
        <f t="shared" si="6"/>
        <v>Требуются кол-во и цена</v>
      </c>
      <c r="BA120" s="45">
        <f>IF(A120&lt;&gt;"",IF(_xlfn.XLOOKUP(A120,'1C'!A:A,'1C'!A:A,0,0)&gt;0,1,0),"")</f>
        <v>1</v>
      </c>
      <c r="BB120" s="153">
        <f>IF(C120&lt;&gt;"",IF(_xlfn.XLOOKUP(C120,'1C'!S:S,'1C'!S:S,0,0)&gt;0,0,1),"")</f>
        <v>0</v>
      </c>
      <c r="BC120" s="45">
        <f t="shared" si="7"/>
        <v>0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58" t="str">
        <f>_xlfn.XLOOKUP(VALUE($A121),Invoice!$A:$A,Invoice!B:B,"",0)</f>
        <v/>
      </c>
      <c r="T121" s="58" t="str">
        <f>_xlfn.XLOOKUP(VALUE($A121),Invoice!$A:$A,Invoice!C:C,"",0)</f>
        <v/>
      </c>
      <c r="U121" s="58" t="str">
        <f>_xlfn.XLOOKUP(VALUE($A121),Invoice!$A:$A,Invoice!D:D,"",0)</f>
        <v/>
      </c>
      <c r="V121" s="58" t="str">
        <f>_xlfn.XLOOKUP(VALUE($A121),Invoice!$A:$A,Invoice!E:E,"",0)</f>
        <v/>
      </c>
      <c r="W121" s="58" t="str">
        <f>_xlfn.XLOOKUP(VALUE($A121),Invoice!$A:$A,Invoice!F:F,"",0)</f>
        <v/>
      </c>
      <c r="X121" s="58" t="str">
        <f>_xlfn.XLOOKUP(VALUE($A121),Invoice!$A:$A,Invoice!G:G,"",0)</f>
        <v/>
      </c>
      <c r="Y121" s="58" t="str">
        <f>_xlfn.XLOOKUP(VALUE($A121),Invoice!$A:$A,Invoice!H:H,"",0)</f>
        <v/>
      </c>
      <c r="Z121" s="58" t="str">
        <f>_xlfn.XLOOKUP(VALUE($A121),Invoice!$A:$A,Invoice!I:I,"",0)</f>
        <v/>
      </c>
      <c r="AA121" s="58" t="str">
        <f>_xlfn.XLOOKUP(VALUE($A121),Invoice!$A:$A,Invoice!J:J,"",0)</f>
        <v/>
      </c>
      <c r="AB121" s="58" t="str">
        <f>_xlfn.XLOOKUP(VALUE($A121),Invoice!$A:$A,Invoice!K:K,"",0)</f>
        <v/>
      </c>
      <c r="AC121" s="58" t="str">
        <f>_xlfn.XLOOKUP(VALUE($A121),Invoice!$A:$A,Invoice!L:L,"",0)</f>
        <v/>
      </c>
      <c r="AD121" s="58" t="str">
        <f>_xlfn.XLOOKUP(VALUE($A121),Invoice!$A:$A,Invoice!M:M,"",0)</f>
        <v/>
      </c>
      <c r="AE121" s="58" t="str">
        <f>_xlfn.XLOOKUP(VALUE($A121),Invoice!$A:$A,Invoice!N:N,"",0)</f>
        <v/>
      </c>
      <c r="AF121" s="58" t="str">
        <f>_xlfn.XLOOKUP(VALUE($A121),Invoice!$A:$A,Invoice!O:O,"",0)</f>
        <v/>
      </c>
      <c r="AQ121" s="59" t="str">
        <f t="shared" si="1"/>
        <v/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 t="str">
        <f t="shared" si="4"/>
        <v>Требуются кол-во и нетто</v>
      </c>
      <c r="AX121" s="43" t="str">
        <f t="shared" si="5"/>
        <v>Требуются кол-во и брутто</v>
      </c>
      <c r="AY121" s="156">
        <v>2128.328</v>
      </c>
      <c r="AZ121" s="151" t="str">
        <f t="shared" si="6"/>
        <v>Требуются кол-во и цена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D122" s="43" t="str">
        <f>IF(A122&lt;&gt;"",_xlfn.XLOOKUP(C122,'1C'!S:S,'1C'!T:T,"",0),"")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47" t="str">
        <f>IF(K122&lt;&gt;"",IFERROR(VLOOKUP(A122,'1C'!A:T,18,0),IFERROR(VLOOKUP(K122,Colors!D:E,2,0),"")),"")</f>
        <v>коричневый</v>
      </c>
      <c r="N122" s="149" t="s">
        <v>907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S122" s="58" t="str">
        <f>_xlfn.XLOOKUP(VALUE($A122),Invoice!$A:$A,Invoice!B:B,"",0)</f>
        <v/>
      </c>
      <c r="T122" s="58" t="str">
        <f>_xlfn.XLOOKUP(VALUE($A122),Invoice!$A:$A,Invoice!C:C,"",0)</f>
        <v/>
      </c>
      <c r="U122" s="58" t="str">
        <f>_xlfn.XLOOKUP(VALUE($A122),Invoice!$A:$A,Invoice!D:D,"",0)</f>
        <v/>
      </c>
      <c r="V122" s="58" t="str">
        <f>_xlfn.XLOOKUP(VALUE($A122),Invoice!$A:$A,Invoice!E:E,"",0)</f>
        <v/>
      </c>
      <c r="W122" s="58" t="str">
        <f>_xlfn.XLOOKUP(VALUE($A122),Invoice!$A:$A,Invoice!F:F,"",0)</f>
        <v/>
      </c>
      <c r="X122" s="58" t="str">
        <f>_xlfn.XLOOKUP(VALUE($A122),Invoice!$A:$A,Invoice!G:G,"",0)</f>
        <v/>
      </c>
      <c r="Y122" s="58" t="str">
        <f>_xlfn.XLOOKUP(VALUE($A122),Invoice!$A:$A,Invoice!H:H,"",0)</f>
        <v/>
      </c>
      <c r="Z122" s="58" t="str">
        <f>_xlfn.XLOOKUP(VALUE($A122),Invoice!$A:$A,Invoice!I:I,"",0)</f>
        <v/>
      </c>
      <c r="AA122" s="58" t="str">
        <f>_xlfn.XLOOKUP(VALUE($A122),Invoice!$A:$A,Invoice!J:J,"",0)</f>
        <v/>
      </c>
      <c r="AB122" s="58" t="str">
        <f>_xlfn.XLOOKUP(VALUE($A122),Invoice!$A:$A,Invoice!K:K,"",0)</f>
        <v/>
      </c>
      <c r="AC122" s="58" t="str">
        <f>_xlfn.XLOOKUP(VALUE($A122),Invoice!$A:$A,Invoice!L:L,"",0)</f>
        <v/>
      </c>
      <c r="AD122" s="58" t="str">
        <f>_xlfn.XLOOKUP(VALUE($A122),Invoice!$A:$A,Invoice!M:M,"",0)</f>
        <v/>
      </c>
      <c r="AE122" s="58" t="str">
        <f>_xlfn.XLOOKUP(VALUE($A122),Invoice!$A:$A,Invoice!N:N,"",0)</f>
        <v/>
      </c>
      <c r="AF122" s="58" t="str">
        <f>_xlfn.XLOOKUP(VALUE($A122),Invoice!$A:$A,Invoice!O:O,"",0)</f>
        <v/>
      </c>
      <c r="AQ122" s="59" t="str">
        <f t="shared" si="1"/>
        <v/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 t="str">
        <f t="shared" si="4"/>
        <v>Требуются кол-во и нетто</v>
      </c>
      <c r="AX122" s="43" t="str">
        <f t="shared" si="5"/>
        <v>Требуются кол-во и брутто</v>
      </c>
      <c r="AY122" s="156">
        <v>2128.328</v>
      </c>
      <c r="AZ122" s="151" t="str">
        <f t="shared" si="6"/>
        <v>Требуются кол-во и цена</v>
      </c>
      <c r="BA122" s="45">
        <f>IF(A122&lt;&gt;"",IF(_xlfn.XLOOKUP(A122,'1C'!A:A,'1C'!A:A,0,0)&gt;0,1,0),"")</f>
        <v>1</v>
      </c>
      <c r="BB122" s="153">
        <f>IF(C122&lt;&gt;"",IF(_xlfn.XLOOKUP(C122,'1C'!S:S,'1C'!S:S,0,0)&gt;0,0,1),"")</f>
        <v>0</v>
      </c>
      <c r="BC122" s="45">
        <f t="shared" si="7"/>
        <v>0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D123" s="43" t="str">
        <f>IF(A123&lt;&gt;"",_xlfn.XLOOKUP(C123,'1C'!S:S,'1C'!T:T,"",0),"")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47" t="str">
        <f>IF(K123&lt;&gt;"",IFERROR(VLOOKUP(A123,'1C'!A:T,18,0),IFERROR(VLOOKUP(K123,Colors!D:E,2,0),"")),"")</f>
        <v>коричневый</v>
      </c>
      <c r="N123" s="149" t="s">
        <v>907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S123" s="58" t="str">
        <f>_xlfn.XLOOKUP(VALUE($A123),Invoice!$A:$A,Invoice!B:B,"",0)</f>
        <v/>
      </c>
      <c r="T123" s="58" t="str">
        <f>_xlfn.XLOOKUP(VALUE($A123),Invoice!$A:$A,Invoice!C:C,"",0)</f>
        <v/>
      </c>
      <c r="U123" s="58" t="str">
        <f>_xlfn.XLOOKUP(VALUE($A123),Invoice!$A:$A,Invoice!D:D,"",0)</f>
        <v/>
      </c>
      <c r="V123" s="58" t="str">
        <f>_xlfn.XLOOKUP(VALUE($A123),Invoice!$A:$A,Invoice!E:E,"",0)</f>
        <v/>
      </c>
      <c r="W123" s="58" t="str">
        <f>_xlfn.XLOOKUP(VALUE($A123),Invoice!$A:$A,Invoice!F:F,"",0)</f>
        <v/>
      </c>
      <c r="X123" s="58" t="str">
        <f>_xlfn.XLOOKUP(VALUE($A123),Invoice!$A:$A,Invoice!G:G,"",0)</f>
        <v/>
      </c>
      <c r="Y123" s="58" t="str">
        <f>_xlfn.XLOOKUP(VALUE($A123),Invoice!$A:$A,Invoice!H:H,"",0)</f>
        <v/>
      </c>
      <c r="Z123" s="58" t="str">
        <f>_xlfn.XLOOKUP(VALUE($A123),Invoice!$A:$A,Invoice!I:I,"",0)</f>
        <v/>
      </c>
      <c r="AA123" s="58" t="str">
        <f>_xlfn.XLOOKUP(VALUE($A123),Invoice!$A:$A,Invoice!J:J,"",0)</f>
        <v/>
      </c>
      <c r="AB123" s="58" t="str">
        <f>_xlfn.XLOOKUP(VALUE($A123),Invoice!$A:$A,Invoice!K:K,"",0)</f>
        <v/>
      </c>
      <c r="AC123" s="58" t="str">
        <f>_xlfn.XLOOKUP(VALUE($A123),Invoice!$A:$A,Invoice!L:L,"",0)</f>
        <v/>
      </c>
      <c r="AD123" s="58" t="str">
        <f>_xlfn.XLOOKUP(VALUE($A123),Invoice!$A:$A,Invoice!M:M,"",0)</f>
        <v/>
      </c>
      <c r="AE123" s="58" t="str">
        <f>_xlfn.XLOOKUP(VALUE($A123),Invoice!$A:$A,Invoice!N:N,"",0)</f>
        <v/>
      </c>
      <c r="AF123" s="58" t="str">
        <f>_xlfn.XLOOKUP(VALUE($A123),Invoice!$A:$A,Invoice!O:O,"",0)</f>
        <v/>
      </c>
      <c r="AQ123" s="59" t="str">
        <f t="shared" si="1"/>
        <v/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 t="str">
        <f t="shared" si="4"/>
        <v>Требуются кол-во и нетто</v>
      </c>
      <c r="AX123" s="43" t="str">
        <f t="shared" si="5"/>
        <v>Требуются кол-во и брутто</v>
      </c>
      <c r="AY123" s="156">
        <v>2128.328</v>
      </c>
      <c r="AZ123" s="151" t="str">
        <f t="shared" si="6"/>
        <v>Требуются кол-во и цена</v>
      </c>
      <c r="BA123" s="45">
        <f>IF(A123&lt;&gt;"",IF(_xlfn.XLOOKUP(A123,'1C'!A:A,'1C'!A:A,0,0)&gt;0,1,0),"")</f>
        <v>1</v>
      </c>
      <c r="BB123" s="153">
        <f>IF(C123&lt;&gt;"",IF(_xlfn.XLOOKUP(C123,'1C'!S:S,'1C'!S:S,0,0)&gt;0,0,1),"")</f>
        <v>0</v>
      </c>
      <c r="BC123" s="45">
        <f t="shared" si="7"/>
        <v>0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47" t="str">
        <f>IF(K124&lt;&gt;"",IFERROR(VLOOKUP(A124,'1C'!A:T,18,0),IFERROR(VLOOKUP(K124,Colors!D:E,2,0),"")),"")</f>
        <v>черный</v>
      </c>
      <c r="N124" s="149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tr">
        <f>IF(P124&lt;&gt;"",IFERROR(VLOOKUP(P124,MaterialsTypes!F:G,2,0),IFERROR(VLOOKUP(N124,MaterialsTypes100,2,0),"")),IFERROR(VLOOKUP(N124,MaterialsTypes100,2,0),""))</f>
        <v/>
      </c>
      <c r="R124" s="43" t="str">
        <f>IF(A124&lt;&gt;"",_xlfn.XLOOKUP(A124,'1C'!A:A,'1C'!K:K,_xlfn.XLOOKUP(C124,'1C'!S:S,'1C'!K:K,"",0),0),"")</f>
        <v>Унисекс</v>
      </c>
      <c r="S124" s="58" t="str">
        <f>_xlfn.XLOOKUP(VALUE($A124),Invoice!$A:$A,Invoice!B:B,"",0)</f>
        <v/>
      </c>
      <c r="T124" s="58" t="str">
        <f>_xlfn.XLOOKUP(VALUE($A124),Invoice!$A:$A,Invoice!C:C,"",0)</f>
        <v/>
      </c>
      <c r="U124" s="58" t="str">
        <f>_xlfn.XLOOKUP(VALUE($A124),Invoice!$A:$A,Invoice!D:D,"",0)</f>
        <v/>
      </c>
      <c r="V124" s="58" t="str">
        <f>_xlfn.XLOOKUP(VALUE($A124),Invoice!$A:$A,Invoice!E:E,"",0)</f>
        <v/>
      </c>
      <c r="W124" s="58" t="str">
        <f>_xlfn.XLOOKUP(VALUE($A124),Invoice!$A:$A,Invoice!F:F,"",0)</f>
        <v/>
      </c>
      <c r="X124" s="58" t="str">
        <f>_xlfn.XLOOKUP(VALUE($A124),Invoice!$A:$A,Invoice!G:G,"",0)</f>
        <v/>
      </c>
      <c r="Y124" s="58" t="str">
        <f>_xlfn.XLOOKUP(VALUE($A124),Invoice!$A:$A,Invoice!H:H,"",0)</f>
        <v/>
      </c>
      <c r="Z124" s="58" t="str">
        <f>_xlfn.XLOOKUP(VALUE($A124),Invoice!$A:$A,Invoice!I:I,"",0)</f>
        <v/>
      </c>
      <c r="AA124" s="58" t="str">
        <f>_xlfn.XLOOKUP(VALUE($A124),Invoice!$A:$A,Invoice!J:J,"",0)</f>
        <v/>
      </c>
      <c r="AB124" s="58" t="str">
        <f>_xlfn.XLOOKUP(VALUE($A124),Invoice!$A:$A,Invoice!K:K,"",0)</f>
        <v/>
      </c>
      <c r="AC124" s="58" t="str">
        <f>_xlfn.XLOOKUP(VALUE($A124),Invoice!$A:$A,Invoice!L:L,"",0)</f>
        <v/>
      </c>
      <c r="AD124" s="58" t="str">
        <f>_xlfn.XLOOKUP(VALUE($A124),Invoice!$A:$A,Invoice!M:M,"",0)</f>
        <v/>
      </c>
      <c r="AE124" s="58" t="str">
        <f>_xlfn.XLOOKUP(VALUE($A124),Invoice!$A:$A,Invoice!N:N,"",0)</f>
        <v/>
      </c>
      <c r="AF124" s="58" t="str">
        <f>_xlfn.XLOOKUP(VALUE($A124),Invoice!$A:$A,Invoice!O:O,"",0)</f>
        <v/>
      </c>
      <c r="AQ124" s="59" t="str">
        <f t="shared" si="1"/>
        <v/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 t="str">
        <f t="shared" si="4"/>
        <v>Требуются кол-во и нетто</v>
      </c>
      <c r="AX124" s="43" t="str">
        <f t="shared" si="5"/>
        <v>Требуются кол-во и брутто</v>
      </c>
      <c r="AY124" s="156">
        <v>2128.328</v>
      </c>
      <c r="AZ124" s="151" t="str">
        <f t="shared" si="6"/>
        <v>Требуются кол-во и цена</v>
      </c>
      <c r="BA124" s="45">
        <f>IF(A124&lt;&gt;"",IF(_xlfn.XLOOKUP(A124,'1C'!A:A,'1C'!A:A,0,0)&gt;0,1,0),"")</f>
        <v>1</v>
      </c>
      <c r="BB124" s="153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47" t="str">
        <f>IF(K125&lt;&gt;"",IFERROR(VLOOKUP(A125,'1C'!A:T,18,0),IFERROR(VLOOKUP(K125,Colors!D:E,2,0),"")),"")</f>
        <v>бежевый</v>
      </c>
      <c r="N125" s="149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tr">
        <f>IF(P125&lt;&gt;"",IFERROR(VLOOKUP(P125,MaterialsTypes!F:G,2,0),IFERROR(VLOOKUP(N125,MaterialsTypes100,2,0),"")),IFERROR(VLOOKUP(N125,MaterialsTypes100,2,0),""))</f>
        <v/>
      </c>
      <c r="R125" s="43" t="str">
        <f>IF(A125&lt;&gt;"",_xlfn.XLOOKUP(A125,'1C'!A:A,'1C'!K:K,_xlfn.XLOOKUP(C125,'1C'!S:S,'1C'!K:K,"",0),0),"")</f>
        <v>Унисекс</v>
      </c>
      <c r="S125" s="58" t="str">
        <f>_xlfn.XLOOKUP(VALUE($A125),Invoice!$A:$A,Invoice!B:B,"",0)</f>
        <v/>
      </c>
      <c r="T125" s="58" t="str">
        <f>_xlfn.XLOOKUP(VALUE($A125),Invoice!$A:$A,Invoice!C:C,"",0)</f>
        <v/>
      </c>
      <c r="U125" s="58" t="str">
        <f>_xlfn.XLOOKUP(VALUE($A125),Invoice!$A:$A,Invoice!D:D,"",0)</f>
        <v/>
      </c>
      <c r="V125" s="58" t="str">
        <f>_xlfn.XLOOKUP(VALUE($A125),Invoice!$A:$A,Invoice!E:E,"",0)</f>
        <v/>
      </c>
      <c r="W125" s="58" t="str">
        <f>_xlfn.XLOOKUP(VALUE($A125),Invoice!$A:$A,Invoice!F:F,"",0)</f>
        <v/>
      </c>
      <c r="X125" s="58" t="str">
        <f>_xlfn.XLOOKUP(VALUE($A125),Invoice!$A:$A,Invoice!G:G,"",0)</f>
        <v/>
      </c>
      <c r="Y125" s="58" t="str">
        <f>_xlfn.XLOOKUP(VALUE($A125),Invoice!$A:$A,Invoice!H:H,"",0)</f>
        <v/>
      </c>
      <c r="Z125" s="58" t="str">
        <f>_xlfn.XLOOKUP(VALUE($A125),Invoice!$A:$A,Invoice!I:I,"",0)</f>
        <v/>
      </c>
      <c r="AA125" s="58" t="str">
        <f>_xlfn.XLOOKUP(VALUE($A125),Invoice!$A:$A,Invoice!J:J,"",0)</f>
        <v/>
      </c>
      <c r="AB125" s="58" t="str">
        <f>_xlfn.XLOOKUP(VALUE($A125),Invoice!$A:$A,Invoice!K:K,"",0)</f>
        <v/>
      </c>
      <c r="AC125" s="58" t="str">
        <f>_xlfn.XLOOKUP(VALUE($A125),Invoice!$A:$A,Invoice!L:L,"",0)</f>
        <v/>
      </c>
      <c r="AD125" s="58" t="str">
        <f>_xlfn.XLOOKUP(VALUE($A125),Invoice!$A:$A,Invoice!M:M,"",0)</f>
        <v/>
      </c>
      <c r="AE125" s="58" t="str">
        <f>_xlfn.XLOOKUP(VALUE($A125),Invoice!$A:$A,Invoice!N:N,"",0)</f>
        <v/>
      </c>
      <c r="AF125" s="58" t="str">
        <f>_xlfn.XLOOKUP(VALUE($A125),Invoice!$A:$A,Invoice!O:O,"",0)</f>
        <v/>
      </c>
      <c r="AQ125" s="59" t="str">
        <f t="shared" si="1"/>
        <v/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 t="str">
        <f t="shared" si="4"/>
        <v>Требуются кол-во и нетто</v>
      </c>
      <c r="AX125" s="43" t="str">
        <f t="shared" si="5"/>
        <v>Требуются кол-во и брутто</v>
      </c>
      <c r="AY125" s="156">
        <v>2128.328</v>
      </c>
      <c r="AZ125" s="151" t="str">
        <f t="shared" si="6"/>
        <v>Требуются кол-во и цена</v>
      </c>
      <c r="BA125" s="45">
        <f>IF(A125&lt;&gt;"",IF(_xlfn.XLOOKUP(A125,'1C'!A:A,'1C'!A:A,0,0)&gt;0,1,0),"")</f>
        <v>1</v>
      </c>
      <c r="BB125" s="153">
        <f>IF(C125&lt;&gt;"",IF(_xlfn.XLOOKUP(C125,'1C'!S:S,'1C'!S:S,0,0)&gt;0,0,1),"")</f>
        <v>0</v>
      </c>
      <c r="BC125" s="45">
        <f t="shared" si="7"/>
        <v>0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tr">
        <f>IF(P126&lt;&gt;"",IFERROR(VLOOKUP(P126,MaterialsTypes!F:G,2,0),IFERROR(VLOOKUP(N126,MaterialsTypes100,2,0),"")),IFERROR(VLOOKUP(N126,MaterialsTypes100,2,0),""))</f>
        <v/>
      </c>
      <c r="R126" s="59" t="str">
        <f>IF(A126&lt;&gt;"",_xlfn.XLOOKUP(A126,'1C'!A:A,'1C'!K:K,_xlfn.XLOOKUP(C126,'1C'!S:S,'1C'!K:K,"",0),0),"")</f>
        <v>Унисекс</v>
      </c>
      <c r="S126" s="58" t="str">
        <f>_xlfn.XLOOKUP(VALUE($A126),Invoice!$A:$A,Invoice!B:B,"",0)</f>
        <v/>
      </c>
      <c r="T126" s="58" t="str">
        <f>_xlfn.XLOOKUP(VALUE($A126),Invoice!$A:$A,Invoice!C:C,"",0)</f>
        <v/>
      </c>
      <c r="U126" s="58" t="str">
        <f>_xlfn.XLOOKUP(VALUE($A126),Invoice!$A:$A,Invoice!D:D,"",0)</f>
        <v/>
      </c>
      <c r="V126" s="58" t="str">
        <f>_xlfn.XLOOKUP(VALUE($A126),Invoice!$A:$A,Invoice!E:E,"",0)</f>
        <v/>
      </c>
      <c r="W126" s="58" t="str">
        <f>_xlfn.XLOOKUP(VALUE($A126),Invoice!$A:$A,Invoice!F:F,"",0)</f>
        <v/>
      </c>
      <c r="X126" s="58" t="str">
        <f>_xlfn.XLOOKUP(VALUE($A126),Invoice!$A:$A,Invoice!G:G,"",0)</f>
        <v/>
      </c>
      <c r="Y126" s="58" t="str">
        <f>_xlfn.XLOOKUP(VALUE($A126),Invoice!$A:$A,Invoice!H:H,"",0)</f>
        <v/>
      </c>
      <c r="Z126" s="58" t="str">
        <f>_xlfn.XLOOKUP(VALUE($A126),Invoice!$A:$A,Invoice!I:I,"",0)</f>
        <v/>
      </c>
      <c r="AA126" s="58" t="str">
        <f>_xlfn.XLOOKUP(VALUE($A126),Invoice!$A:$A,Invoice!J:J,"",0)</f>
        <v/>
      </c>
      <c r="AB126" s="58" t="str">
        <f>_xlfn.XLOOKUP(VALUE($A126),Invoice!$A:$A,Invoice!K:K,"",0)</f>
        <v/>
      </c>
      <c r="AC126" s="58" t="str">
        <f>_xlfn.XLOOKUP(VALUE($A126),Invoice!$A:$A,Invoice!L:L,"",0)</f>
        <v/>
      </c>
      <c r="AD126" s="58" t="str">
        <f>_xlfn.XLOOKUP(VALUE($A126),Invoice!$A:$A,Invoice!M:M,"",0)</f>
        <v/>
      </c>
      <c r="AE126" s="58" t="str">
        <f>_xlfn.XLOOKUP(VALUE($A126),Invoice!$A:$A,Invoice!N:N,"",0)</f>
        <v/>
      </c>
      <c r="AF126" s="58" t="str">
        <f>_xlfn.XLOOKUP(VALUE($A126),Invoice!$A:$A,Invoice!O:O,"",0)</f>
        <v/>
      </c>
      <c r="AQ126" s="59" t="str">
        <f t="shared" si="1"/>
        <v/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 t="str">
        <f t="shared" si="4"/>
        <v>Требуются кол-во и нетто</v>
      </c>
      <c r="AX126" s="43" t="str">
        <f t="shared" si="5"/>
        <v>Требуются кол-во и брутто</v>
      </c>
      <c r="AY126" s="156">
        <v>2128.328</v>
      </c>
      <c r="AZ126" s="151" t="str">
        <f t="shared" si="6"/>
        <v>Требуются кол-во и цена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tr">
        <f>IF(P127&lt;&gt;"",IFERROR(VLOOKUP(P127,MaterialsTypes!F:G,2,0),IFERROR(VLOOKUP(N127,MaterialsTypes100,2,0),"")),IFERROR(VLOOKUP(N127,MaterialsTypes100,2,0),""))</f>
        <v/>
      </c>
      <c r="R127" s="43" t="str">
        <f>IF(A127&lt;&gt;"",_xlfn.XLOOKUP(A127,'1C'!A:A,'1C'!K:K,_xlfn.XLOOKUP(C127,'1C'!S:S,'1C'!K:K,"",0),0),"")</f>
        <v>Унисекс</v>
      </c>
      <c r="S127" s="58" t="str">
        <f>_xlfn.XLOOKUP(VALUE($A127),Invoice!$A:$A,Invoice!B:B,"",0)</f>
        <v/>
      </c>
      <c r="T127" s="58" t="str">
        <f>_xlfn.XLOOKUP(VALUE($A127),Invoice!$A:$A,Invoice!C:C,"",0)</f>
        <v/>
      </c>
      <c r="U127" s="58" t="str">
        <f>_xlfn.XLOOKUP(VALUE($A127),Invoice!$A:$A,Invoice!D:D,"",0)</f>
        <v/>
      </c>
      <c r="V127" s="58" t="str">
        <f>_xlfn.XLOOKUP(VALUE($A127),Invoice!$A:$A,Invoice!E:E,"",0)</f>
        <v/>
      </c>
      <c r="W127" s="58" t="str">
        <f>_xlfn.XLOOKUP(VALUE($A127),Invoice!$A:$A,Invoice!F:F,"",0)</f>
        <v/>
      </c>
      <c r="X127" s="58" t="str">
        <f>_xlfn.XLOOKUP(VALUE($A127),Invoice!$A:$A,Invoice!G:G,"",0)</f>
        <v/>
      </c>
      <c r="Y127" s="58" t="str">
        <f>_xlfn.XLOOKUP(VALUE($A127),Invoice!$A:$A,Invoice!H:H,"",0)</f>
        <v/>
      </c>
      <c r="Z127" s="58" t="str">
        <f>_xlfn.XLOOKUP(VALUE($A127),Invoice!$A:$A,Invoice!I:I,"",0)</f>
        <v/>
      </c>
      <c r="AA127" s="58" t="str">
        <f>_xlfn.XLOOKUP(VALUE($A127),Invoice!$A:$A,Invoice!J:J,"",0)</f>
        <v/>
      </c>
      <c r="AB127" s="58" t="str">
        <f>_xlfn.XLOOKUP(VALUE($A127),Invoice!$A:$A,Invoice!K:K,"",0)</f>
        <v/>
      </c>
      <c r="AC127" s="58" t="str">
        <f>_xlfn.XLOOKUP(VALUE($A127),Invoice!$A:$A,Invoice!L:L,"",0)</f>
        <v/>
      </c>
      <c r="AD127" s="58" t="str">
        <f>_xlfn.XLOOKUP(VALUE($A127),Invoice!$A:$A,Invoice!M:M,"",0)</f>
        <v/>
      </c>
      <c r="AE127" s="58" t="str">
        <f>_xlfn.XLOOKUP(VALUE($A127),Invoice!$A:$A,Invoice!N:N,"",0)</f>
        <v/>
      </c>
      <c r="AF127" s="58" t="str">
        <f>_xlfn.XLOOKUP(VALUE($A127),Invoice!$A:$A,Invoice!O:O,"",0)</f>
        <v/>
      </c>
      <c r="AQ127" s="59" t="str">
        <f t="shared" si="1"/>
        <v/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 t="str">
        <f t="shared" si="4"/>
        <v>Требуются кол-во и нетто</v>
      </c>
      <c r="AX127" s="43" t="str">
        <f t="shared" si="5"/>
        <v>Требуются кол-во и брутто</v>
      </c>
      <c r="AY127" s="156">
        <v>2128.328</v>
      </c>
      <c r="AZ127" s="151" t="str">
        <f t="shared" si="6"/>
        <v>Требуются кол-во и цена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tr">
        <f>IF(P128&lt;&gt;"",IFERROR(VLOOKUP(P128,MaterialsTypes!F:G,2,0),IFERROR(VLOOKUP(N128,MaterialsTypes100,2,0),"")),IFERROR(VLOOKUP(N128,MaterialsTypes100,2,0),""))</f>
        <v/>
      </c>
      <c r="R128" s="59" t="str">
        <f>IF(A128&lt;&gt;"",_xlfn.XLOOKUP(A128,'1C'!A:A,'1C'!K:K,_xlfn.XLOOKUP(C128,'1C'!S:S,'1C'!K:K,"",0),0),"")</f>
        <v>Унисекс</v>
      </c>
      <c r="S128" s="58" t="str">
        <f>_xlfn.XLOOKUP(VALUE($A128),Invoice!$A:$A,Invoice!B:B,"",0)</f>
        <v/>
      </c>
      <c r="T128" s="58" t="str">
        <f>_xlfn.XLOOKUP(VALUE($A128),Invoice!$A:$A,Invoice!C:C,"",0)</f>
        <v/>
      </c>
      <c r="U128" s="58" t="str">
        <f>_xlfn.XLOOKUP(VALUE($A128),Invoice!$A:$A,Invoice!D:D,"",0)</f>
        <v/>
      </c>
      <c r="V128" s="58" t="str">
        <f>_xlfn.XLOOKUP(VALUE($A128),Invoice!$A:$A,Invoice!E:E,"",0)</f>
        <v/>
      </c>
      <c r="W128" s="58" t="str">
        <f>_xlfn.XLOOKUP(VALUE($A128),Invoice!$A:$A,Invoice!F:F,"",0)</f>
        <v/>
      </c>
      <c r="X128" s="58" t="str">
        <f>_xlfn.XLOOKUP(VALUE($A128),Invoice!$A:$A,Invoice!G:G,"",0)</f>
        <v/>
      </c>
      <c r="Y128" s="58" t="str">
        <f>_xlfn.XLOOKUP(VALUE($A128),Invoice!$A:$A,Invoice!H:H,"",0)</f>
        <v/>
      </c>
      <c r="Z128" s="58" t="str">
        <f>_xlfn.XLOOKUP(VALUE($A128),Invoice!$A:$A,Invoice!I:I,"",0)</f>
        <v/>
      </c>
      <c r="AA128" s="58" t="str">
        <f>_xlfn.XLOOKUP(VALUE($A128),Invoice!$A:$A,Invoice!J:J,"",0)</f>
        <v/>
      </c>
      <c r="AB128" s="58" t="str">
        <f>_xlfn.XLOOKUP(VALUE($A128),Invoice!$A:$A,Invoice!K:K,"",0)</f>
        <v/>
      </c>
      <c r="AC128" s="58" t="str">
        <f>_xlfn.XLOOKUP(VALUE($A128),Invoice!$A:$A,Invoice!L:L,"",0)</f>
        <v/>
      </c>
      <c r="AD128" s="58" t="str">
        <f>_xlfn.XLOOKUP(VALUE($A128),Invoice!$A:$A,Invoice!M:M,"",0)</f>
        <v/>
      </c>
      <c r="AE128" s="58" t="str">
        <f>_xlfn.XLOOKUP(VALUE($A128),Invoice!$A:$A,Invoice!N:N,"",0)</f>
        <v/>
      </c>
      <c r="AF128" s="58" t="str">
        <f>_xlfn.XLOOKUP(VALUE($A128),Invoice!$A:$A,Invoice!O:O,"",0)</f>
        <v/>
      </c>
      <c r="AQ128" s="59" t="str">
        <f t="shared" si="1"/>
        <v/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 t="str">
        <f t="shared" si="4"/>
        <v>Требуются кол-во и нетто</v>
      </c>
      <c r="AX128" s="43" t="str">
        <f t="shared" si="5"/>
        <v>Требуются кол-во и брутто</v>
      </c>
      <c r="AY128" s="156">
        <v>2128.328</v>
      </c>
      <c r="AZ128" s="151" t="str">
        <f t="shared" si="6"/>
        <v>Требуются кол-во и цена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tr">
        <f>IF(P129&lt;&gt;"",IFERROR(VLOOKUP(P129,MaterialsTypes!F:G,2,0),IFERROR(VLOOKUP(N129,MaterialsTypes100,2,0),"")),IFERROR(VLOOKUP(N129,MaterialsTypes100,2,0),""))</f>
        <v/>
      </c>
      <c r="R129" s="43" t="str">
        <f>IF(A129&lt;&gt;"",_xlfn.XLOOKUP(A129,'1C'!A:A,'1C'!K:K,_xlfn.XLOOKUP(C129,'1C'!S:S,'1C'!K:K,"",0),0),"")</f>
        <v>Унисекс</v>
      </c>
      <c r="S129" s="58" t="str">
        <f>_xlfn.XLOOKUP(VALUE($A129),Invoice!$A:$A,Invoice!B:B,"",0)</f>
        <v/>
      </c>
      <c r="T129" s="58" t="str">
        <f>_xlfn.XLOOKUP(VALUE($A129),Invoice!$A:$A,Invoice!C:C,"",0)</f>
        <v/>
      </c>
      <c r="U129" s="58" t="str">
        <f>_xlfn.XLOOKUP(VALUE($A129),Invoice!$A:$A,Invoice!D:D,"",0)</f>
        <v/>
      </c>
      <c r="V129" s="58" t="str">
        <f>_xlfn.XLOOKUP(VALUE($A129),Invoice!$A:$A,Invoice!E:E,"",0)</f>
        <v/>
      </c>
      <c r="W129" s="58" t="str">
        <f>_xlfn.XLOOKUP(VALUE($A129),Invoice!$A:$A,Invoice!F:F,"",0)</f>
        <v/>
      </c>
      <c r="X129" s="58" t="str">
        <f>_xlfn.XLOOKUP(VALUE($A129),Invoice!$A:$A,Invoice!G:G,"",0)</f>
        <v/>
      </c>
      <c r="Y129" s="58" t="str">
        <f>_xlfn.XLOOKUP(VALUE($A129),Invoice!$A:$A,Invoice!H:H,"",0)</f>
        <v/>
      </c>
      <c r="Z129" s="58" t="str">
        <f>_xlfn.XLOOKUP(VALUE($A129),Invoice!$A:$A,Invoice!I:I,"",0)</f>
        <v/>
      </c>
      <c r="AA129" s="58" t="str">
        <f>_xlfn.XLOOKUP(VALUE($A129),Invoice!$A:$A,Invoice!J:J,"",0)</f>
        <v/>
      </c>
      <c r="AB129" s="58" t="str">
        <f>_xlfn.XLOOKUP(VALUE($A129),Invoice!$A:$A,Invoice!K:K,"",0)</f>
        <v/>
      </c>
      <c r="AC129" s="58" t="str">
        <f>_xlfn.XLOOKUP(VALUE($A129),Invoice!$A:$A,Invoice!L:L,"",0)</f>
        <v/>
      </c>
      <c r="AD129" s="58" t="str">
        <f>_xlfn.XLOOKUP(VALUE($A129),Invoice!$A:$A,Invoice!M:M,"",0)</f>
        <v/>
      </c>
      <c r="AE129" s="58" t="str">
        <f>_xlfn.XLOOKUP(VALUE($A129),Invoice!$A:$A,Invoice!N:N,"",0)</f>
        <v/>
      </c>
      <c r="AF129" s="58" t="str">
        <f>_xlfn.XLOOKUP(VALUE($A129),Invoice!$A:$A,Invoice!O:O,"",0)</f>
        <v/>
      </c>
      <c r="AQ129" s="59" t="str">
        <f t="shared" si="1"/>
        <v/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 t="str">
        <f t="shared" si="4"/>
        <v>Требуются кол-во и нетто</v>
      </c>
      <c r="AX129" s="43" t="str">
        <f t="shared" si="5"/>
        <v>Требуются кол-во и брутто</v>
      </c>
      <c r="AY129" s="156">
        <v>2128.328</v>
      </c>
      <c r="AZ129" s="151" t="str">
        <f t="shared" si="6"/>
        <v>Требуются кол-во и цена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47" t="str">
        <f>IF(K130&lt;&gt;"",IFERROR(VLOOKUP(A130,'1C'!A:T,18,0),IFERROR(VLOOKUP(K130,Colors!D:E,2,0),"")),"")</f>
        <v>бежевый</v>
      </c>
      <c r="N130" s="149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tr">
        <f>IF(P130&lt;&gt;"",IFERROR(VLOOKUP(P130,MaterialsTypes!F:G,2,0),IFERROR(VLOOKUP(N130,MaterialsTypes100,2,0),"")),IFERROR(VLOOKUP(N130,MaterialsTypes100,2,0),""))</f>
        <v/>
      </c>
      <c r="R130" s="43" t="str">
        <f>IF(A130&lt;&gt;"",_xlfn.XLOOKUP(A130,'1C'!A:A,'1C'!K:K,_xlfn.XLOOKUP(C130,'1C'!S:S,'1C'!K:K,"",0),0),"")</f>
        <v>Унисекс</v>
      </c>
      <c r="S130" s="58" t="str">
        <f>_xlfn.XLOOKUP(VALUE($A130),Invoice!$A:$A,Invoice!B:B,"",0)</f>
        <v/>
      </c>
      <c r="T130" s="58" t="str">
        <f>_xlfn.XLOOKUP(VALUE($A130),Invoice!$A:$A,Invoice!C:C,"",0)</f>
        <v/>
      </c>
      <c r="U130" s="58" t="str">
        <f>_xlfn.XLOOKUP(VALUE($A130),Invoice!$A:$A,Invoice!D:D,"",0)</f>
        <v/>
      </c>
      <c r="V130" s="58" t="str">
        <f>_xlfn.XLOOKUP(VALUE($A130),Invoice!$A:$A,Invoice!E:E,"",0)</f>
        <v/>
      </c>
      <c r="W130" s="58" t="str">
        <f>_xlfn.XLOOKUP(VALUE($A130),Invoice!$A:$A,Invoice!F:F,"",0)</f>
        <v/>
      </c>
      <c r="X130" s="58" t="str">
        <f>_xlfn.XLOOKUP(VALUE($A130),Invoice!$A:$A,Invoice!G:G,"",0)</f>
        <v/>
      </c>
      <c r="Y130" s="58" t="str">
        <f>_xlfn.XLOOKUP(VALUE($A130),Invoice!$A:$A,Invoice!H:H,"",0)</f>
        <v/>
      </c>
      <c r="Z130" s="58" t="str">
        <f>_xlfn.XLOOKUP(VALUE($A130),Invoice!$A:$A,Invoice!I:I,"",0)</f>
        <v/>
      </c>
      <c r="AA130" s="58" t="str">
        <f>_xlfn.XLOOKUP(VALUE($A130),Invoice!$A:$A,Invoice!J:J,"",0)</f>
        <v/>
      </c>
      <c r="AB130" s="58" t="str">
        <f>_xlfn.XLOOKUP(VALUE($A130),Invoice!$A:$A,Invoice!K:K,"",0)</f>
        <v/>
      </c>
      <c r="AC130" s="58" t="str">
        <f>_xlfn.XLOOKUP(VALUE($A130),Invoice!$A:$A,Invoice!L:L,"",0)</f>
        <v/>
      </c>
      <c r="AD130" s="58" t="str">
        <f>_xlfn.XLOOKUP(VALUE($A130),Invoice!$A:$A,Invoice!M:M,"",0)</f>
        <v/>
      </c>
      <c r="AE130" s="58" t="str">
        <f>_xlfn.XLOOKUP(VALUE($A130),Invoice!$A:$A,Invoice!N:N,"",0)</f>
        <v/>
      </c>
      <c r="AF130" s="58" t="str">
        <f>_xlfn.XLOOKUP(VALUE($A130),Invoice!$A:$A,Invoice!O:O,"",0)</f>
        <v/>
      </c>
      <c r="AQ130" s="59" t="str">
        <f t="shared" si="1"/>
        <v/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 t="str">
        <f t="shared" si="4"/>
        <v>Требуются кол-во и нетто</v>
      </c>
      <c r="AX130" s="43" t="str">
        <f t="shared" si="5"/>
        <v>Требуются кол-во и брутто</v>
      </c>
      <c r="AY130" s="156">
        <v>2128.328</v>
      </c>
      <c r="AZ130" s="151" t="str">
        <f t="shared" si="6"/>
        <v>Требуются кол-во и цена</v>
      </c>
      <c r="BA130" s="45">
        <f>IF(A130&lt;&gt;"",IF(_xlfn.XLOOKUP(A130,'1C'!A:A,'1C'!A:A,0,0)&gt;0,1,0),"")</f>
        <v>1</v>
      </c>
      <c r="BB130" s="153">
        <f>IF(C130&lt;&gt;"",IF(_xlfn.XLOOKUP(C130,'1C'!S:S,'1C'!S:S,0,0)&gt;0,0,1),"")</f>
        <v>0</v>
      </c>
      <c r="BC130" s="45">
        <f t="shared" si="7"/>
        <v>0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D131" s="43" t="str">
        <f>IF(A131&lt;&gt;"",_xlfn.XLOOKUP(C131,'1C'!S:S,'1C'!T:T,"",0),"")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47" t="str">
        <f>IF(K131&lt;&gt;"",IFERROR(VLOOKUP(A131,'1C'!A:T,18,0),IFERROR(VLOOKUP(K131,Colors!D:E,2,0),"")),"")</f>
        <v>черный</v>
      </c>
      <c r="N131" s="149" t="s">
        <v>3755</v>
      </c>
      <c r="O131" s="65"/>
      <c r="P131" s="43" t="str">
        <f>IF(A131&lt;&gt;"",_xlfn.XLOOKUP(A131,'1C'!A:A,'1C'!N:N,_xlfn.XLOOKUP(C131,'1C'!S:S,'1C'!N:N,"",0),0),"")</f>
        <v>хлопковые</v>
      </c>
      <c r="Q131" s="59" t="str">
        <f>IF(P131&lt;&gt;"",IFERROR(VLOOKUP(P131,MaterialsTypes!F:G,2,0),IFERROR(VLOOKUP(N131,MaterialsTypes100,2,0),"")),IFERROR(VLOOKUP(N131,MaterialsTypes100,2,0),""))</f>
        <v/>
      </c>
      <c r="R131" s="43" t="str">
        <f>IF(A131&lt;&gt;"",_xlfn.XLOOKUP(A131,'1C'!A:A,'1C'!K:K,_xlfn.XLOOKUP(C131,'1C'!S:S,'1C'!K:K,"",0),0),"")</f>
        <v>Унисекс</v>
      </c>
      <c r="S131" s="58" t="str">
        <f>_xlfn.XLOOKUP(VALUE($A131),Invoice!$A:$A,Invoice!B:B,"",0)</f>
        <v/>
      </c>
      <c r="T131" s="58" t="str">
        <f>_xlfn.XLOOKUP(VALUE($A131),Invoice!$A:$A,Invoice!C:C,"",0)</f>
        <v/>
      </c>
      <c r="U131" s="58" t="str">
        <f>_xlfn.XLOOKUP(VALUE($A131),Invoice!$A:$A,Invoice!D:D,"",0)</f>
        <v/>
      </c>
      <c r="V131" s="58" t="str">
        <f>_xlfn.XLOOKUP(VALUE($A131),Invoice!$A:$A,Invoice!E:E,"",0)</f>
        <v/>
      </c>
      <c r="W131" s="58" t="str">
        <f>_xlfn.XLOOKUP(VALUE($A131),Invoice!$A:$A,Invoice!F:F,"",0)</f>
        <v/>
      </c>
      <c r="X131" s="58" t="str">
        <f>_xlfn.XLOOKUP(VALUE($A131),Invoice!$A:$A,Invoice!G:G,"",0)</f>
        <v/>
      </c>
      <c r="Y131" s="58" t="str">
        <f>_xlfn.XLOOKUP(VALUE($A131),Invoice!$A:$A,Invoice!H:H,"",0)</f>
        <v/>
      </c>
      <c r="Z131" s="58" t="str">
        <f>_xlfn.XLOOKUP(VALUE($A131),Invoice!$A:$A,Invoice!I:I,"",0)</f>
        <v/>
      </c>
      <c r="AA131" s="58" t="str">
        <f>_xlfn.XLOOKUP(VALUE($A131),Invoice!$A:$A,Invoice!J:J,"",0)</f>
        <v/>
      </c>
      <c r="AB131" s="58" t="str">
        <f>_xlfn.XLOOKUP(VALUE($A131),Invoice!$A:$A,Invoice!K:K,"",0)</f>
        <v/>
      </c>
      <c r="AC131" s="58" t="str">
        <f>_xlfn.XLOOKUP(VALUE($A131),Invoice!$A:$A,Invoice!L:L,"",0)</f>
        <v/>
      </c>
      <c r="AD131" s="58" t="str">
        <f>_xlfn.XLOOKUP(VALUE($A131),Invoice!$A:$A,Invoice!M:M,"",0)</f>
        <v/>
      </c>
      <c r="AE131" s="58" t="str">
        <f>_xlfn.XLOOKUP(VALUE($A131),Invoice!$A:$A,Invoice!N:N,"",0)</f>
        <v/>
      </c>
      <c r="AF131" s="58" t="str">
        <f>_xlfn.XLOOKUP(VALUE($A131),Invoice!$A:$A,Invoice!O:O,"",0)</f>
        <v/>
      </c>
      <c r="AQ131" s="59" t="str">
        <f t="shared" si="1"/>
        <v/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 t="str">
        <f t="shared" si="4"/>
        <v>Требуются кол-во и нетто</v>
      </c>
      <c r="AX131" s="43" t="str">
        <f t="shared" si="5"/>
        <v>Требуются кол-во и брутто</v>
      </c>
      <c r="AY131" s="156">
        <v>1178.8879999999997</v>
      </c>
      <c r="AZ131" s="151" t="str">
        <f t="shared" si="6"/>
        <v>Требуются кол-во и цена</v>
      </c>
      <c r="BA131" s="45">
        <f>IF(A131&lt;&gt;"",IF(_xlfn.XLOOKUP(A131,'1C'!A:A,'1C'!A:A,0,0)&gt;0,1,0),"")</f>
        <v>1</v>
      </c>
      <c r="BB131" s="153">
        <f>IF(C131&lt;&gt;"",IF(_xlfn.XLOOKUP(C131,'1C'!S:S,'1C'!S:S,0,0)&gt;0,0,1),"")</f>
        <v>0</v>
      </c>
      <c r="BC131" s="45">
        <f t="shared" si="7"/>
        <v>0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D132" s="43" t="str">
        <f>IF(A132&lt;&gt;"",_xlfn.XLOOKUP(C132,'1C'!S:S,'1C'!T:T,"",0),"")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47" t="str">
        <f>IF(K132&lt;&gt;"",IFERROR(VLOOKUP(A132,'1C'!A:T,18,0),IFERROR(VLOOKUP(K132,Colors!D:E,2,0),"")),"")</f>
        <v>синий</v>
      </c>
      <c r="N132" s="149" t="s">
        <v>3755</v>
      </c>
      <c r="O132" s="65"/>
      <c r="P132" s="43" t="str">
        <f>IF(A132&lt;&gt;"",_xlfn.XLOOKUP(A132,'1C'!A:A,'1C'!N:N,_xlfn.XLOOKUP(C132,'1C'!S:S,'1C'!N:N,"",0),0),"")</f>
        <v>хлопковые</v>
      </c>
      <c r="Q132" s="59" t="str">
        <f>IF(P132&lt;&gt;"",IFERROR(VLOOKUP(P132,MaterialsTypes!F:G,2,0),IFERROR(VLOOKUP(N132,MaterialsTypes100,2,0),"")),IFERROR(VLOOKUP(N132,MaterialsTypes100,2,0),""))</f>
        <v/>
      </c>
      <c r="R132" s="43" t="str">
        <f>IF(A132&lt;&gt;"",_xlfn.XLOOKUP(A132,'1C'!A:A,'1C'!K:K,_xlfn.XLOOKUP(C132,'1C'!S:S,'1C'!K:K,"",0),0),"")</f>
        <v>Унисекс</v>
      </c>
      <c r="S132" s="58" t="str">
        <f>_xlfn.XLOOKUP(VALUE($A132),Invoice!$A:$A,Invoice!B:B,"",0)</f>
        <v/>
      </c>
      <c r="T132" s="58" t="str">
        <f>_xlfn.XLOOKUP(VALUE($A132),Invoice!$A:$A,Invoice!C:C,"",0)</f>
        <v/>
      </c>
      <c r="U132" s="58" t="str">
        <f>_xlfn.XLOOKUP(VALUE($A132),Invoice!$A:$A,Invoice!D:D,"",0)</f>
        <v/>
      </c>
      <c r="V132" s="58" t="str">
        <f>_xlfn.XLOOKUP(VALUE($A132),Invoice!$A:$A,Invoice!E:E,"",0)</f>
        <v/>
      </c>
      <c r="W132" s="58" t="str">
        <f>_xlfn.XLOOKUP(VALUE($A132),Invoice!$A:$A,Invoice!F:F,"",0)</f>
        <v/>
      </c>
      <c r="X132" s="58" t="str">
        <f>_xlfn.XLOOKUP(VALUE($A132),Invoice!$A:$A,Invoice!G:G,"",0)</f>
        <v/>
      </c>
      <c r="Y132" s="58" t="str">
        <f>_xlfn.XLOOKUP(VALUE($A132),Invoice!$A:$A,Invoice!H:H,"",0)</f>
        <v/>
      </c>
      <c r="Z132" s="58" t="str">
        <f>_xlfn.XLOOKUP(VALUE($A132),Invoice!$A:$A,Invoice!I:I,"",0)</f>
        <v/>
      </c>
      <c r="AA132" s="58" t="str">
        <f>_xlfn.XLOOKUP(VALUE($A132),Invoice!$A:$A,Invoice!J:J,"",0)</f>
        <v/>
      </c>
      <c r="AB132" s="58" t="str">
        <f>_xlfn.XLOOKUP(VALUE($A132),Invoice!$A:$A,Invoice!K:K,"",0)</f>
        <v/>
      </c>
      <c r="AC132" s="58" t="str">
        <f>_xlfn.XLOOKUP(VALUE($A132),Invoice!$A:$A,Invoice!L:L,"",0)</f>
        <v/>
      </c>
      <c r="AD132" s="58" t="str">
        <f>_xlfn.XLOOKUP(VALUE($A132),Invoice!$A:$A,Invoice!M:M,"",0)</f>
        <v/>
      </c>
      <c r="AE132" s="58" t="str">
        <f>_xlfn.XLOOKUP(VALUE($A132),Invoice!$A:$A,Invoice!N:N,"",0)</f>
        <v/>
      </c>
      <c r="AF132" s="58" t="str">
        <f>_xlfn.XLOOKUP(VALUE($A132),Invoice!$A:$A,Invoice!O:O,"",0)</f>
        <v/>
      </c>
      <c r="AQ132" s="59" t="str">
        <f t="shared" si="1"/>
        <v/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 t="str">
        <f t="shared" si="4"/>
        <v>Требуются кол-во и нетто</v>
      </c>
      <c r="AX132" s="43" t="str">
        <f t="shared" si="5"/>
        <v>Требуются кол-во и брутто</v>
      </c>
      <c r="AY132" s="156">
        <v>1178.8879999999997</v>
      </c>
      <c r="AZ132" s="151" t="str">
        <f t="shared" si="6"/>
        <v>Требуются кол-во и цена</v>
      </c>
      <c r="BA132" s="45">
        <f>IF(A132&lt;&gt;"",IF(_xlfn.XLOOKUP(A132,'1C'!A:A,'1C'!A:A,0,0)&gt;0,1,0),"")</f>
        <v>1</v>
      </c>
      <c r="BB132" s="153">
        <f>IF(C132&lt;&gt;"",IF(_xlfn.XLOOKUP(C132,'1C'!S:S,'1C'!S:S,0,0)&gt;0,0,1),"")</f>
        <v>0</v>
      </c>
      <c r="BC132" s="45">
        <f t="shared" si="7"/>
        <v>0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D133" s="43" t="str">
        <f>IF(A133&lt;&gt;"",_xlfn.XLOOKUP(C133,'1C'!S:S,'1C'!T:T,"",0),"")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47" t="str">
        <f>IF(K133&lt;&gt;"",IFERROR(VLOOKUP(A133,'1C'!A:T,18,0),IFERROR(VLOOKUP(K133,Colors!D:E,2,0),"")),"")</f>
        <v>оливковый</v>
      </c>
      <c r="N133" s="149" t="s">
        <v>3755</v>
      </c>
      <c r="O133" s="65"/>
      <c r="P133" s="43" t="str">
        <f>IF(A133&lt;&gt;"",_xlfn.XLOOKUP(A133,'1C'!A:A,'1C'!N:N,_xlfn.XLOOKUP(C133,'1C'!S:S,'1C'!N:N,"",0),0),"")</f>
        <v>хлопковые</v>
      </c>
      <c r="Q133" s="59" t="str">
        <f>IF(P133&lt;&gt;"",IFERROR(VLOOKUP(P133,MaterialsTypes!F:G,2,0),IFERROR(VLOOKUP(N133,MaterialsTypes100,2,0),"")),IFERROR(VLOOKUP(N133,MaterialsTypes100,2,0),""))</f>
        <v/>
      </c>
      <c r="R133" s="43" t="str">
        <f>IF(A133&lt;&gt;"",_xlfn.XLOOKUP(A133,'1C'!A:A,'1C'!K:K,_xlfn.XLOOKUP(C133,'1C'!S:S,'1C'!K:K,"",0),0),"")</f>
        <v>Унисекс</v>
      </c>
      <c r="S133" s="58" t="str">
        <f>_xlfn.XLOOKUP(VALUE($A133),Invoice!$A:$A,Invoice!B:B,"",0)</f>
        <v/>
      </c>
      <c r="T133" s="58" t="str">
        <f>_xlfn.XLOOKUP(VALUE($A133),Invoice!$A:$A,Invoice!C:C,"",0)</f>
        <v/>
      </c>
      <c r="U133" s="58" t="str">
        <f>_xlfn.XLOOKUP(VALUE($A133),Invoice!$A:$A,Invoice!D:D,"",0)</f>
        <v/>
      </c>
      <c r="V133" s="58" t="str">
        <f>_xlfn.XLOOKUP(VALUE($A133),Invoice!$A:$A,Invoice!E:E,"",0)</f>
        <v/>
      </c>
      <c r="W133" s="58" t="str">
        <f>_xlfn.XLOOKUP(VALUE($A133),Invoice!$A:$A,Invoice!F:F,"",0)</f>
        <v/>
      </c>
      <c r="X133" s="58" t="str">
        <f>_xlfn.XLOOKUP(VALUE($A133),Invoice!$A:$A,Invoice!G:G,"",0)</f>
        <v/>
      </c>
      <c r="Y133" s="58" t="str">
        <f>_xlfn.XLOOKUP(VALUE($A133),Invoice!$A:$A,Invoice!H:H,"",0)</f>
        <v/>
      </c>
      <c r="Z133" s="58" t="str">
        <f>_xlfn.XLOOKUP(VALUE($A133),Invoice!$A:$A,Invoice!I:I,"",0)</f>
        <v/>
      </c>
      <c r="AA133" s="58" t="str">
        <f>_xlfn.XLOOKUP(VALUE($A133),Invoice!$A:$A,Invoice!J:J,"",0)</f>
        <v/>
      </c>
      <c r="AB133" s="58" t="str">
        <f>_xlfn.XLOOKUP(VALUE($A133),Invoice!$A:$A,Invoice!K:K,"",0)</f>
        <v/>
      </c>
      <c r="AC133" s="58" t="str">
        <f>_xlfn.XLOOKUP(VALUE($A133),Invoice!$A:$A,Invoice!L:L,"",0)</f>
        <v/>
      </c>
      <c r="AD133" s="58" t="str">
        <f>_xlfn.XLOOKUP(VALUE($A133),Invoice!$A:$A,Invoice!M:M,"",0)</f>
        <v/>
      </c>
      <c r="AE133" s="58" t="str">
        <f>_xlfn.XLOOKUP(VALUE($A133),Invoice!$A:$A,Invoice!N:N,"",0)</f>
        <v/>
      </c>
      <c r="AF133" s="58" t="str">
        <f>_xlfn.XLOOKUP(VALUE($A133),Invoice!$A:$A,Invoice!O:O,"",0)</f>
        <v/>
      </c>
      <c r="AQ133" s="59" t="str">
        <f t="shared" si="1"/>
        <v/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 t="str">
        <f t="shared" si="4"/>
        <v>Требуются кол-во и нетто</v>
      </c>
      <c r="AX133" s="43" t="str">
        <f t="shared" si="5"/>
        <v>Требуются кол-во и брутто</v>
      </c>
      <c r="AY133" s="156">
        <v>1178.8879999999997</v>
      </c>
      <c r="AZ133" s="151" t="str">
        <f t="shared" si="6"/>
        <v>Требуются кол-во и цена</v>
      </c>
      <c r="BA133" s="45">
        <f>IF(A133&lt;&gt;"",IF(_xlfn.XLOOKUP(A133,'1C'!A:A,'1C'!A:A,0,0)&gt;0,1,0),"")</f>
        <v>1</v>
      </c>
      <c r="BB133" s="153">
        <f>IF(C133&lt;&gt;"",IF(_xlfn.XLOOKUP(C133,'1C'!S:S,'1C'!S:S,0,0)&gt;0,0,1),"")</f>
        <v>0</v>
      </c>
      <c r="BC133" s="45">
        <f t="shared" si="7"/>
        <v>0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D134" s="43" t="str">
        <f>IF(A134&lt;&gt;"",_xlfn.XLOOKUP(C134,'1C'!S:S,'1C'!T:T,"",0),"")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47" t="str">
        <f>IF(K134&lt;&gt;"",IFERROR(VLOOKUP(A134,'1C'!A:T,18,0),IFERROR(VLOOKUP(K134,Colors!D:E,2,0),"")),"")</f>
        <v>бежевый</v>
      </c>
      <c r="N134" s="149" t="s">
        <v>3755</v>
      </c>
      <c r="O134" s="65"/>
      <c r="P134" s="43" t="str">
        <f>IF(A134&lt;&gt;"",_xlfn.XLOOKUP(A134,'1C'!A:A,'1C'!N:N,_xlfn.XLOOKUP(C134,'1C'!S:S,'1C'!N:N,"",0),0),"")</f>
        <v>хлопковые</v>
      </c>
      <c r="Q134" s="59" t="str">
        <f>IF(P134&lt;&gt;"",IFERROR(VLOOKUP(P134,MaterialsTypes!F:G,2,0),IFERROR(VLOOKUP(N134,MaterialsTypes100,2,0),"")),IFERROR(VLOOKUP(N134,MaterialsTypes100,2,0),""))</f>
        <v/>
      </c>
      <c r="R134" s="43" t="str">
        <f>IF(A134&lt;&gt;"",_xlfn.XLOOKUP(A134,'1C'!A:A,'1C'!K:K,_xlfn.XLOOKUP(C134,'1C'!S:S,'1C'!K:K,"",0),0),"")</f>
        <v>Унисекс</v>
      </c>
      <c r="S134" s="58" t="str">
        <f>_xlfn.XLOOKUP(VALUE($A134),Invoice!$A:$A,Invoice!B:B,"",0)</f>
        <v/>
      </c>
      <c r="T134" s="58" t="str">
        <f>_xlfn.XLOOKUP(VALUE($A134),Invoice!$A:$A,Invoice!C:C,"",0)</f>
        <v/>
      </c>
      <c r="U134" s="58" t="str">
        <f>_xlfn.XLOOKUP(VALUE($A134),Invoice!$A:$A,Invoice!D:D,"",0)</f>
        <v/>
      </c>
      <c r="V134" s="58" t="str">
        <f>_xlfn.XLOOKUP(VALUE($A134),Invoice!$A:$A,Invoice!E:E,"",0)</f>
        <v/>
      </c>
      <c r="W134" s="58" t="str">
        <f>_xlfn.XLOOKUP(VALUE($A134),Invoice!$A:$A,Invoice!F:F,"",0)</f>
        <v/>
      </c>
      <c r="X134" s="58" t="str">
        <f>_xlfn.XLOOKUP(VALUE($A134),Invoice!$A:$A,Invoice!G:G,"",0)</f>
        <v/>
      </c>
      <c r="Y134" s="58" t="str">
        <f>_xlfn.XLOOKUP(VALUE($A134),Invoice!$A:$A,Invoice!H:H,"",0)</f>
        <v/>
      </c>
      <c r="Z134" s="58" t="str">
        <f>_xlfn.XLOOKUP(VALUE($A134),Invoice!$A:$A,Invoice!I:I,"",0)</f>
        <v/>
      </c>
      <c r="AA134" s="58" t="str">
        <f>_xlfn.XLOOKUP(VALUE($A134),Invoice!$A:$A,Invoice!J:J,"",0)</f>
        <v/>
      </c>
      <c r="AB134" s="58" t="str">
        <f>_xlfn.XLOOKUP(VALUE($A134),Invoice!$A:$A,Invoice!K:K,"",0)</f>
        <v/>
      </c>
      <c r="AC134" s="58" t="str">
        <f>_xlfn.XLOOKUP(VALUE($A134),Invoice!$A:$A,Invoice!L:L,"",0)</f>
        <v/>
      </c>
      <c r="AD134" s="58" t="str">
        <f>_xlfn.XLOOKUP(VALUE($A134),Invoice!$A:$A,Invoice!M:M,"",0)</f>
        <v/>
      </c>
      <c r="AE134" s="58" t="str">
        <f>_xlfn.XLOOKUP(VALUE($A134),Invoice!$A:$A,Invoice!N:N,"",0)</f>
        <v/>
      </c>
      <c r="AF134" s="58" t="str">
        <f>_xlfn.XLOOKUP(VALUE($A134),Invoice!$A:$A,Invoice!O:O,"",0)</f>
        <v/>
      </c>
      <c r="AQ134" s="59" t="str">
        <f t="shared" si="1"/>
        <v/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 t="str">
        <f t="shared" si="4"/>
        <v>Требуются кол-во и нетто</v>
      </c>
      <c r="AX134" s="43" t="str">
        <f t="shared" si="5"/>
        <v>Требуются кол-во и брутто</v>
      </c>
      <c r="AY134" s="156">
        <v>1178.8879999999997</v>
      </c>
      <c r="AZ134" s="151" t="str">
        <f t="shared" si="6"/>
        <v>Требуются кол-во и цена</v>
      </c>
      <c r="BA134" s="45">
        <f>IF(A134&lt;&gt;"",IF(_xlfn.XLOOKUP(A134,'1C'!A:A,'1C'!A:A,0,0)&gt;0,1,0),"")</f>
        <v>1</v>
      </c>
      <c r="BB134" s="153">
        <f>IF(C134&lt;&gt;"",IF(_xlfn.XLOOKUP(C134,'1C'!S:S,'1C'!S:S,0,0)&gt;0,0,1),"")</f>
        <v>0</v>
      </c>
      <c r="BC134" s="45">
        <f t="shared" si="7"/>
        <v>0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02-692-05</v>
      </c>
      <c r="C135" s="44">
        <v>1815801</v>
      </c>
      <c r="D135" s="44" t="s">
        <v>6084</v>
      </c>
      <c r="E135" s="43" t="str">
        <f>IF(F135&lt;&gt;"",IFERROR(VLOOKUP(F135,Категории!A:B,2,0),""),"Требуется категория")</f>
        <v>Панамы</v>
      </c>
      <c r="F135" s="44" t="s">
        <v>325</v>
      </c>
      <c r="G135" s="63" t="s">
        <v>420</v>
      </c>
      <c r="H135" s="44" t="s">
        <v>6044</v>
      </c>
      <c r="J135" s="43" t="str">
        <f>'1C'!$AF$1</f>
        <v>STETSON</v>
      </c>
      <c r="K135" s="104">
        <v>15</v>
      </c>
      <c r="L135" s="63" t="s">
        <v>277</v>
      </c>
      <c r="M135" s="66" t="s">
        <v>277</v>
      </c>
      <c r="N135" s="63" t="s">
        <v>6089</v>
      </c>
      <c r="O135" s="65"/>
      <c r="P135" s="63"/>
      <c r="Q135" s="58" t="s">
        <v>15</v>
      </c>
      <c r="R135" s="58" t="s">
        <v>382</v>
      </c>
      <c r="S135" s="58" t="str">
        <f>_xlfn.XLOOKUP(VALUE($A135),Invoice!$A:$A,Invoice!B:B,"",0)</f>
        <v/>
      </c>
      <c r="T135" s="58" t="str">
        <f>_xlfn.XLOOKUP(VALUE($A135),Invoice!$A:$A,Invoice!C:C,"",0)</f>
        <v/>
      </c>
      <c r="U135" s="58" t="str">
        <f>_xlfn.XLOOKUP(VALUE($A135),Invoice!$A:$A,Invoice!D:D,"",0)</f>
        <v/>
      </c>
      <c r="V135" s="58" t="str">
        <f>_xlfn.XLOOKUP(VALUE($A135),Invoice!$A:$A,Invoice!E:E,"",0)</f>
        <v/>
      </c>
      <c r="W135" s="58" t="str">
        <f>_xlfn.XLOOKUP(VALUE($A135),Invoice!$A:$A,Invoice!F:F,"",0)</f>
        <v/>
      </c>
      <c r="X135" s="58" t="str">
        <f>_xlfn.XLOOKUP(VALUE($A135),Invoice!$A:$A,Invoice!G:G,"",0)</f>
        <v/>
      </c>
      <c r="Y135" s="58" t="str">
        <f>_xlfn.XLOOKUP(VALUE($A135),Invoice!$A:$A,Invoice!H:H,"",0)</f>
        <v/>
      </c>
      <c r="Z135" s="58" t="str">
        <f>_xlfn.XLOOKUP(VALUE($A135),Invoice!$A:$A,Invoice!I:I,"",0)</f>
        <v/>
      </c>
      <c r="AA135" s="58" t="str">
        <f>_xlfn.XLOOKUP(VALUE($A135),Invoice!$A:$A,Invoice!J:J,"",0)</f>
        <v/>
      </c>
      <c r="AB135" s="58" t="str">
        <f>_xlfn.XLOOKUP(VALUE($A135),Invoice!$A:$A,Invoice!K:K,"",0)</f>
        <v/>
      </c>
      <c r="AC135" s="58" t="str">
        <f>_xlfn.XLOOKUP(VALUE($A135),Invoice!$A:$A,Invoice!L:L,"",0)</f>
        <v/>
      </c>
      <c r="AD135" s="58" t="str">
        <f>_xlfn.XLOOKUP(VALUE($A135),Invoice!$A:$A,Invoice!M:M,"",0)</f>
        <v/>
      </c>
      <c r="AE135" s="58" t="str">
        <f>_xlfn.XLOOKUP(VALUE($A135),Invoice!$A:$A,Invoice!N:N,"",0)</f>
        <v/>
      </c>
      <c r="AF135" s="58" t="str">
        <f>_xlfn.XLOOKUP(VALUE($A135),Invoice!$A:$A,Invoice!O:O,"",0)</f>
        <v/>
      </c>
      <c r="AQ135" s="59" t="str">
        <f t="shared" si="1"/>
        <v/>
      </c>
      <c r="AR135" s="66" t="s">
        <v>423</v>
      </c>
      <c r="AS135" s="43" t="str">
        <f ca="1">IF(BA135&gt;0,_xlfn.XLOOKUP(A135,'1C'!$A:$A,'1C'!P:P,"",0,),IF(AR135&lt;&gt;"",VLOOKUP(AR135,INDIRECT(SUBSTITUTE($J135,"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ca="1">IF(BA135&gt;0,_xlfn.XLOOKUP(A135,'1C'!$A:$A,'1C'!O:O,"",0),IF(AR135&lt;&gt;"",VLOOKUP(AR135,INDIRECT(SUBSTITUTE($J135," ","")&amp;"Manufactures"),2,0),"Требуется код страны"))</f>
        <v>Китай</v>
      </c>
      <c r="AU135" s="76">
        <f t="shared" si="2"/>
        <v>0.1</v>
      </c>
      <c r="AV135" s="43">
        <f t="shared" si="3"/>
        <v>0.15000000000000002</v>
      </c>
      <c r="AW135" s="43" t="str">
        <f t="shared" si="4"/>
        <v>Требуются кол-во и нетто</v>
      </c>
      <c r="AX135" s="43" t="str">
        <f t="shared" si="5"/>
        <v>Требуются кол-во и брутто</v>
      </c>
      <c r="AY135" s="156">
        <v>2998.6479999999997</v>
      </c>
      <c r="AZ135" s="151" t="str">
        <f t="shared" si="6"/>
        <v>Требуются кол-во и цена</v>
      </c>
      <c r="BA135" s="45">
        <f>IF(A135&lt;&gt;"",IF(_xlfn.XLOOKUP(A135,'1C'!A:A,'1C'!A:A,0,0)&gt;0,1,0),"")</f>
        <v>0</v>
      </c>
      <c r="BB135" s="153">
        <f>IF(C135&lt;&gt;"",IF(_xlfn.XLOOKUP(C135,'1C'!S:S,'1C'!S:S,0,0)&gt;0,0,1),"")</f>
        <v>0</v>
      </c>
      <c r="BC135" s="45">
        <f t="shared" si="7"/>
        <v>1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6085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6044</v>
      </c>
      <c r="J136" s="43" t="str">
        <f>'1C'!$AF$1</f>
        <v>STETSON</v>
      </c>
      <c r="K136" s="104">
        <v>15</v>
      </c>
      <c r="L136" s="63" t="s">
        <v>277</v>
      </c>
      <c r="M136" s="66" t="s">
        <v>277</v>
      </c>
      <c r="N136" s="63" t="s">
        <v>6089</v>
      </c>
      <c r="O136" s="65"/>
      <c r="P136" s="63"/>
      <c r="Q136" s="58" t="s">
        <v>15</v>
      </c>
      <c r="R136" s="58" t="s">
        <v>382</v>
      </c>
      <c r="S136" s="58" t="str">
        <f>_xlfn.XLOOKUP(VALUE($A136),Invoice!$A:$A,Invoice!B:B,"",0)</f>
        <v/>
      </c>
      <c r="T136" s="58" t="str">
        <f>_xlfn.XLOOKUP(VALUE($A136),Invoice!$A:$A,Invoice!C:C,"",0)</f>
        <v/>
      </c>
      <c r="U136" s="58" t="str">
        <f>_xlfn.XLOOKUP(VALUE($A136),Invoice!$A:$A,Invoice!D:D,"",0)</f>
        <v/>
      </c>
      <c r="V136" s="58" t="str">
        <f>_xlfn.XLOOKUP(VALUE($A136),Invoice!$A:$A,Invoice!E:E,"",0)</f>
        <v/>
      </c>
      <c r="W136" s="58" t="str">
        <f>_xlfn.XLOOKUP(VALUE($A136),Invoice!$A:$A,Invoice!F:F,"",0)</f>
        <v/>
      </c>
      <c r="X136" s="58" t="str">
        <f>_xlfn.XLOOKUP(VALUE($A136),Invoice!$A:$A,Invoice!G:G,"",0)</f>
        <v/>
      </c>
      <c r="Y136" s="58" t="str">
        <f>_xlfn.XLOOKUP(VALUE($A136),Invoice!$A:$A,Invoice!H:H,"",0)</f>
        <v/>
      </c>
      <c r="Z136" s="58" t="str">
        <f>_xlfn.XLOOKUP(VALUE($A136),Invoice!$A:$A,Invoice!I:I,"",0)</f>
        <v/>
      </c>
      <c r="AA136" s="58" t="str">
        <f>_xlfn.XLOOKUP(VALUE($A136),Invoice!$A:$A,Invoice!J:J,"",0)</f>
        <v/>
      </c>
      <c r="AB136" s="58" t="str">
        <f>_xlfn.XLOOKUP(VALUE($A136),Invoice!$A:$A,Invoice!K:K,"",0)</f>
        <v/>
      </c>
      <c r="AC136" s="58" t="str">
        <f>_xlfn.XLOOKUP(VALUE($A136),Invoice!$A:$A,Invoice!L:L,"",0)</f>
        <v/>
      </c>
      <c r="AD136" s="58" t="str">
        <f>_xlfn.XLOOKUP(VALUE($A136),Invoice!$A:$A,Invoice!M:M,"",0)</f>
        <v/>
      </c>
      <c r="AE136" s="58" t="str">
        <f>_xlfn.XLOOKUP(VALUE($A136),Invoice!$A:$A,Invoice!N:N,"",0)</f>
        <v/>
      </c>
      <c r="AF136" s="58" t="str">
        <f>_xlfn.XLOOKUP(VALUE($A136),Invoice!$A:$A,Invoice!O:O,"",0)</f>
        <v/>
      </c>
      <c r="AQ136" s="59" t="str">
        <f t="shared" si="1"/>
        <v/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 t="str">
        <f t="shared" si="4"/>
        <v>Требуются кол-во и нетто</v>
      </c>
      <c r="AX136" s="43" t="str">
        <f t="shared" si="5"/>
        <v>Требуются кол-во и брутто</v>
      </c>
      <c r="AY136" s="156">
        <v>2682.1680000000001</v>
      </c>
      <c r="AZ136" s="151" t="str">
        <f t="shared" si="6"/>
        <v>Требуются кол-во и цена</v>
      </c>
      <c r="BA136" s="45">
        <f>IF(A136&lt;&gt;"",IF(_xlfn.XLOOKUP(A136,'1C'!A:A,'1C'!A:A,0,0)&gt;0,1,0),"")</f>
        <v>0</v>
      </c>
      <c r="BB136" s="153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6086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6044</v>
      </c>
      <c r="J137" s="43" t="str">
        <f>'1C'!$AF$1</f>
        <v>STETSON</v>
      </c>
      <c r="K137" s="104">
        <v>15</v>
      </c>
      <c r="L137" s="63" t="s">
        <v>277</v>
      </c>
      <c r="M137" s="66" t="s">
        <v>277</v>
      </c>
      <c r="N137" s="63" t="s">
        <v>6090</v>
      </c>
      <c r="O137" s="65"/>
      <c r="P137" s="63"/>
      <c r="Q137" s="58" t="s">
        <v>15</v>
      </c>
      <c r="R137" s="58" t="s">
        <v>382</v>
      </c>
      <c r="S137" s="58" t="str">
        <f>_xlfn.XLOOKUP(VALUE($A137),Invoice!$A:$A,Invoice!B:B,"",0)</f>
        <v/>
      </c>
      <c r="T137" s="58" t="str">
        <f>_xlfn.XLOOKUP(VALUE($A137),Invoice!$A:$A,Invoice!C:C,"",0)</f>
        <v/>
      </c>
      <c r="U137" s="58" t="str">
        <f>_xlfn.XLOOKUP(VALUE($A137),Invoice!$A:$A,Invoice!D:D,"",0)</f>
        <v/>
      </c>
      <c r="V137" s="58" t="str">
        <f>_xlfn.XLOOKUP(VALUE($A137),Invoice!$A:$A,Invoice!E:E,"",0)</f>
        <v/>
      </c>
      <c r="W137" s="58" t="str">
        <f>_xlfn.XLOOKUP(VALUE($A137),Invoice!$A:$A,Invoice!F:F,"",0)</f>
        <v/>
      </c>
      <c r="X137" s="58" t="str">
        <f>_xlfn.XLOOKUP(VALUE($A137),Invoice!$A:$A,Invoice!G:G,"",0)</f>
        <v/>
      </c>
      <c r="Y137" s="58" t="str">
        <f>_xlfn.XLOOKUP(VALUE($A137),Invoice!$A:$A,Invoice!H:H,"",0)</f>
        <v/>
      </c>
      <c r="Z137" s="58" t="str">
        <f>_xlfn.XLOOKUP(VALUE($A137),Invoice!$A:$A,Invoice!I:I,"",0)</f>
        <v/>
      </c>
      <c r="AA137" s="58" t="str">
        <f>_xlfn.XLOOKUP(VALUE($A137),Invoice!$A:$A,Invoice!J:J,"",0)</f>
        <v/>
      </c>
      <c r="AB137" s="58" t="str">
        <f>_xlfn.XLOOKUP(VALUE($A137),Invoice!$A:$A,Invoice!K:K,"",0)</f>
        <v/>
      </c>
      <c r="AC137" s="58" t="str">
        <f>_xlfn.XLOOKUP(VALUE($A137),Invoice!$A:$A,Invoice!L:L,"",0)</f>
        <v/>
      </c>
      <c r="AD137" s="58" t="str">
        <f>_xlfn.XLOOKUP(VALUE($A137),Invoice!$A:$A,Invoice!M:M,"",0)</f>
        <v/>
      </c>
      <c r="AE137" s="58" t="str">
        <f>_xlfn.XLOOKUP(VALUE($A137),Invoice!$A:$A,Invoice!N:N,"",0)</f>
        <v/>
      </c>
      <c r="AF137" s="58" t="str">
        <f>_xlfn.XLOOKUP(VALUE($A137),Invoice!$A:$A,Invoice!O:O,"",0)</f>
        <v/>
      </c>
      <c r="AQ137" s="59" t="str">
        <f t="shared" si="1"/>
        <v/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 t="str">
        <f t="shared" si="4"/>
        <v>Требуются кол-во и нетто</v>
      </c>
      <c r="AX137" s="43" t="str">
        <f t="shared" si="5"/>
        <v>Требуются кол-во и брутто</v>
      </c>
      <c r="AY137" s="156">
        <v>1178.8879999999997</v>
      </c>
      <c r="AZ137" s="151" t="str">
        <f t="shared" si="6"/>
        <v>Требуются кол-во и цена</v>
      </c>
      <c r="BA137" s="45">
        <f>IF(A137&lt;&gt;"",IF(_xlfn.XLOOKUP(A137,'1C'!A:A,'1C'!A:A,0,0)&gt;0,1,0),"")</f>
        <v>0</v>
      </c>
      <c r="BB137" s="153">
        <f>IF(C137&lt;&gt;"",IF(_xlfn.XLOOKUP(C137,'1C'!S:S,'1C'!S:S,0,0)&gt;0,0,1),"")</f>
        <v>0</v>
      </c>
      <c r="BC137" s="45">
        <f t="shared" si="7"/>
        <v>1</v>
      </c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tr">
        <f>IF(P138&lt;&gt;"",IFERROR(VLOOKUP(P138,MaterialsTypes!F:G,2,0),IFERROR(VLOOKUP(N138,MaterialsTypes100,2,0),"")),IFERROR(VLOOKUP(N138,MaterialsTypes100,2,0),""))</f>
        <v/>
      </c>
      <c r="R138" s="43" t="str">
        <f>IF(A138&lt;&gt;"",_xlfn.XLOOKUP(A138,'1C'!A:A,'1C'!K:K,_xlfn.XLOOKUP(C138,'1C'!S:S,'1C'!K:K,"",0),0),"")</f>
        <v>Унисекс</v>
      </c>
      <c r="S138" s="58" t="str">
        <f>_xlfn.XLOOKUP(VALUE($A138),Invoice!$A:$A,Invoice!B:B,"",0)</f>
        <v/>
      </c>
      <c r="T138" s="58" t="str">
        <f>_xlfn.XLOOKUP(VALUE($A138),Invoice!$A:$A,Invoice!C:C,"",0)</f>
        <v/>
      </c>
      <c r="U138" s="58" t="str">
        <f>_xlfn.XLOOKUP(VALUE($A138),Invoice!$A:$A,Invoice!D:D,"",0)</f>
        <v/>
      </c>
      <c r="V138" s="58" t="str">
        <f>_xlfn.XLOOKUP(VALUE($A138),Invoice!$A:$A,Invoice!E:E,"",0)</f>
        <v/>
      </c>
      <c r="W138" s="58" t="str">
        <f>_xlfn.XLOOKUP(VALUE($A138),Invoice!$A:$A,Invoice!F:F,"",0)</f>
        <v/>
      </c>
      <c r="X138" s="58" t="str">
        <f>_xlfn.XLOOKUP(VALUE($A138),Invoice!$A:$A,Invoice!G:G,"",0)</f>
        <v/>
      </c>
      <c r="Y138" s="58" t="str">
        <f>_xlfn.XLOOKUP(VALUE($A138),Invoice!$A:$A,Invoice!H:H,"",0)</f>
        <v/>
      </c>
      <c r="Z138" s="58" t="str">
        <f>_xlfn.XLOOKUP(VALUE($A138),Invoice!$A:$A,Invoice!I:I,"",0)</f>
        <v/>
      </c>
      <c r="AA138" s="58" t="str">
        <f>_xlfn.XLOOKUP(VALUE($A138),Invoice!$A:$A,Invoice!J:J,"",0)</f>
        <v/>
      </c>
      <c r="AB138" s="58" t="str">
        <f>_xlfn.XLOOKUP(VALUE($A138),Invoice!$A:$A,Invoice!K:K,"",0)</f>
        <v/>
      </c>
      <c r="AC138" s="58" t="str">
        <f>_xlfn.XLOOKUP(VALUE($A138),Invoice!$A:$A,Invoice!L:L,"",0)</f>
        <v/>
      </c>
      <c r="AD138" s="58" t="str">
        <f>_xlfn.XLOOKUP(VALUE($A138),Invoice!$A:$A,Invoice!M:M,"",0)</f>
        <v/>
      </c>
      <c r="AE138" s="58" t="str">
        <f>_xlfn.XLOOKUP(VALUE($A138),Invoice!$A:$A,Invoice!N:N,"",0)</f>
        <v/>
      </c>
      <c r="AF138" s="58" t="str">
        <f>_xlfn.XLOOKUP(VALUE($A138),Invoice!$A:$A,Invoice!O:O,"",0)</f>
        <v/>
      </c>
      <c r="AQ138" s="59" t="str">
        <f t="shared" si="1"/>
        <v/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 t="str">
        <f t="shared" si="4"/>
        <v>Требуются кол-во и нетто</v>
      </c>
      <c r="AX138" s="43" t="str">
        <f t="shared" si="5"/>
        <v>Требуются кол-во и брутто</v>
      </c>
      <c r="AY138" s="156">
        <v>1178.8879999999997</v>
      </c>
      <c r="AZ138" s="151" t="str">
        <f t="shared" si="6"/>
        <v>Требуются кол-во и цена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6087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6025</v>
      </c>
      <c r="J139" s="43" t="str">
        <f>'1C'!$AF$1</f>
        <v>STETSON</v>
      </c>
      <c r="K139" s="104">
        <v>7</v>
      </c>
      <c r="L139" s="63" t="s">
        <v>63</v>
      </c>
      <c r="M139" s="66" t="s">
        <v>63</v>
      </c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S139" s="58" t="str">
        <f>_xlfn.XLOOKUP(VALUE($A139),Invoice!$A:$A,Invoice!B:B,"",0)</f>
        <v/>
      </c>
      <c r="T139" s="58" t="str">
        <f>_xlfn.XLOOKUP(VALUE($A139),Invoice!$A:$A,Invoice!C:C,"",0)</f>
        <v/>
      </c>
      <c r="U139" s="58" t="str">
        <f>_xlfn.XLOOKUP(VALUE($A139),Invoice!$A:$A,Invoice!D:D,"",0)</f>
        <v/>
      </c>
      <c r="V139" s="58" t="str">
        <f>_xlfn.XLOOKUP(VALUE($A139),Invoice!$A:$A,Invoice!E:E,"",0)</f>
        <v/>
      </c>
      <c r="W139" s="58" t="str">
        <f>_xlfn.XLOOKUP(VALUE($A139),Invoice!$A:$A,Invoice!F:F,"",0)</f>
        <v/>
      </c>
      <c r="X139" s="58" t="str">
        <f>_xlfn.XLOOKUP(VALUE($A139),Invoice!$A:$A,Invoice!G:G,"",0)</f>
        <v/>
      </c>
      <c r="Y139" s="58" t="str">
        <f>_xlfn.XLOOKUP(VALUE($A139),Invoice!$A:$A,Invoice!H:H,"",0)</f>
        <v/>
      </c>
      <c r="Z139" s="58" t="str">
        <f>_xlfn.XLOOKUP(VALUE($A139),Invoice!$A:$A,Invoice!I:I,"",0)</f>
        <v/>
      </c>
      <c r="AA139" s="58" t="str">
        <f>_xlfn.XLOOKUP(VALUE($A139),Invoice!$A:$A,Invoice!J:J,"",0)</f>
        <v/>
      </c>
      <c r="AB139" s="58" t="str">
        <f>_xlfn.XLOOKUP(VALUE($A139),Invoice!$A:$A,Invoice!K:K,"",0)</f>
        <v/>
      </c>
      <c r="AC139" s="58" t="str">
        <f>_xlfn.XLOOKUP(VALUE($A139),Invoice!$A:$A,Invoice!L:L,"",0)</f>
        <v/>
      </c>
      <c r="AD139" s="58" t="str">
        <f>_xlfn.XLOOKUP(VALUE($A139),Invoice!$A:$A,Invoice!M:M,"",0)</f>
        <v/>
      </c>
      <c r="AE139" s="58" t="str">
        <f>_xlfn.XLOOKUP(VALUE($A139),Invoice!$A:$A,Invoice!N:N,"",0)</f>
        <v/>
      </c>
      <c r="AF139" s="58" t="str">
        <f>_xlfn.XLOOKUP(VALUE($A139),Invoice!$A:$A,Invoice!O:O,"",0)</f>
        <v/>
      </c>
      <c r="AQ139" s="59" t="str">
        <f t="shared" si="1"/>
        <v/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 t="str">
        <f t="shared" si="4"/>
        <v>Требуются кол-во и нетто</v>
      </c>
      <c r="AX139" s="43" t="str">
        <f t="shared" si="5"/>
        <v>Требуются кол-во и брутто</v>
      </c>
      <c r="AY139" s="156">
        <v>2998.6479999999997</v>
      </c>
      <c r="AZ139" s="151" t="str">
        <f t="shared" si="6"/>
        <v>Требуются кол-во и цена</v>
      </c>
      <c r="BA139" s="45">
        <f>IF(A139&lt;&gt;"",IF(_xlfn.XLOOKUP(A139,'1C'!A:A,'1C'!A:A,0,0)&gt;0,1,0),"")</f>
        <v>0</v>
      </c>
      <c r="BB139" s="153">
        <f>IF(C139&lt;&gt;"",IF(_xlfn.XLOOKUP(C139,'1C'!S:S,'1C'!S:S,0,0)&gt;0,0,1),"")</f>
        <v>0</v>
      </c>
      <c r="BC139" s="45">
        <f t="shared" si="7"/>
        <v>1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02-696-02</v>
      </c>
      <c r="C140" s="44">
        <v>2921801</v>
      </c>
      <c r="D140" s="44" t="s">
        <v>6088</v>
      </c>
      <c r="E140" s="43" t="str">
        <f>IF(F140&lt;&gt;"",IFERROR(VLOOKUP(F140,Категории!A:B,2,0),""),"Требуется категория")</f>
        <v>Панамы</v>
      </c>
      <c r="F140" s="44" t="s">
        <v>325</v>
      </c>
      <c r="G140" s="63" t="s">
        <v>420</v>
      </c>
      <c r="H140" s="44" t="s">
        <v>6025</v>
      </c>
      <c r="J140" s="43" t="str">
        <f>'1C'!$AF$1</f>
        <v>STETSON</v>
      </c>
      <c r="K140" s="104">
        <v>7</v>
      </c>
      <c r="L140" s="63" t="s">
        <v>63</v>
      </c>
      <c r="M140" s="66" t="s">
        <v>63</v>
      </c>
      <c r="N140" s="63" t="s">
        <v>3755</v>
      </c>
      <c r="O140" s="65"/>
      <c r="P140" s="63" t="s">
        <v>43</v>
      </c>
      <c r="Q140" s="58" t="s">
        <v>15</v>
      </c>
      <c r="R140" s="58" t="s">
        <v>382</v>
      </c>
      <c r="S140" s="58" t="str">
        <f>_xlfn.XLOOKUP(VALUE($A140),Invoice!$A:$A,Invoice!B:B,"",0)</f>
        <v/>
      </c>
      <c r="T140" s="58" t="str">
        <f>_xlfn.XLOOKUP(VALUE($A140),Invoice!$A:$A,Invoice!C:C,"",0)</f>
        <v/>
      </c>
      <c r="U140" s="58" t="str">
        <f>_xlfn.XLOOKUP(VALUE($A140),Invoice!$A:$A,Invoice!D:D,"",0)</f>
        <v/>
      </c>
      <c r="V140" s="58" t="str">
        <f>_xlfn.XLOOKUP(VALUE($A140),Invoice!$A:$A,Invoice!E:E,"",0)</f>
        <v/>
      </c>
      <c r="W140" s="58" t="str">
        <f>_xlfn.XLOOKUP(VALUE($A140),Invoice!$A:$A,Invoice!F:F,"",0)</f>
        <v/>
      </c>
      <c r="X140" s="58" t="str">
        <f>_xlfn.XLOOKUP(VALUE($A140),Invoice!$A:$A,Invoice!G:G,"",0)</f>
        <v/>
      </c>
      <c r="Y140" s="58" t="str">
        <f>_xlfn.XLOOKUP(VALUE($A140),Invoice!$A:$A,Invoice!H:H,"",0)</f>
        <v/>
      </c>
      <c r="Z140" s="58" t="str">
        <f>_xlfn.XLOOKUP(VALUE($A140),Invoice!$A:$A,Invoice!I:I,"",0)</f>
        <v/>
      </c>
      <c r="AA140" s="58" t="str">
        <f>_xlfn.XLOOKUP(VALUE($A140),Invoice!$A:$A,Invoice!J:J,"",0)</f>
        <v/>
      </c>
      <c r="AB140" s="58" t="str">
        <f>_xlfn.XLOOKUP(VALUE($A140),Invoice!$A:$A,Invoice!K:K,"",0)</f>
        <v/>
      </c>
      <c r="AC140" s="58" t="str">
        <f>_xlfn.XLOOKUP(VALUE($A140),Invoice!$A:$A,Invoice!L:L,"",0)</f>
        <v/>
      </c>
      <c r="AD140" s="58" t="str">
        <f>_xlfn.XLOOKUP(VALUE($A140),Invoice!$A:$A,Invoice!M:M,"",0)</f>
        <v/>
      </c>
      <c r="AE140" s="58" t="str">
        <f>_xlfn.XLOOKUP(VALUE($A140),Invoice!$A:$A,Invoice!N:N,"",0)</f>
        <v/>
      </c>
      <c r="AF140" s="58" t="str">
        <f>_xlfn.XLOOKUP(VALUE($A140),Invoice!$A:$A,Invoice!O:O,"",0)</f>
        <v/>
      </c>
      <c r="AQ140" s="59" t="str">
        <f t="shared" si="1"/>
        <v/>
      </c>
      <c r="AR140" s="66" t="s">
        <v>423</v>
      </c>
      <c r="AS140" s="43" t="str">
        <f ca="1">IF(BA140&gt;0,_xlfn.XLOOKUP(A140,'1C'!$A:$A,'1C'!P:P,"",0,),IF(AR140&lt;&gt;"",VLOOKUP(AR140,INDIRECT(SUBSTITUTE($J140,"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ca="1">IF(BA140&gt;0,_xlfn.XLOOKUP(A140,'1C'!$A:$A,'1C'!O:O,"",0),IF(AR140&lt;&gt;"",VLOOKUP(AR140,INDIRECT(SUBSTITUTE($J140," ","")&amp;"Manufactures"),2,0),"Требуется код страны"))</f>
        <v>Китай</v>
      </c>
      <c r="AU140" s="76">
        <f t="shared" si="2"/>
        <v>0.1</v>
      </c>
      <c r="AV140" s="43">
        <f t="shared" si="3"/>
        <v>0.15000000000000002</v>
      </c>
      <c r="AW140" s="43" t="str">
        <f t="shared" si="4"/>
        <v>Требуются кол-во и нетто</v>
      </c>
      <c r="AX140" s="43" t="str">
        <f t="shared" si="5"/>
        <v>Требуются кол-во и брутто</v>
      </c>
      <c r="AY140" s="156">
        <v>3631.6079999999997</v>
      </c>
      <c r="AZ140" s="151" t="str">
        <f t="shared" si="6"/>
        <v>Требуются кол-во и цена</v>
      </c>
      <c r="BA140" s="45">
        <f>IF(A140&lt;&gt;"",IF(_xlfn.XLOOKUP(A140,'1C'!A:A,'1C'!A:A,0,0)&gt;0,1,0),"")</f>
        <v>0</v>
      </c>
      <c r="BB140" s="153">
        <f>IF(C140&lt;&gt;"",IF(_xlfn.XLOOKUP(C140,'1C'!S:S,'1C'!S:S,0,0)&gt;0,0,1),"")</f>
        <v>0</v>
      </c>
      <c r="BC140" s="45">
        <f t="shared" si="7"/>
        <v>1</v>
      </c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6094</v>
      </c>
      <c r="O141" s="65"/>
      <c r="P141" s="43" t="str">
        <f>IF(A141&lt;&gt;"",_xlfn.XLOOKUP(A141,'1C'!A:A,'1C'!N:N,_xlfn.XLOOKUP(C141,'1C'!S:S,'1C'!N:N,"",0),0),"")</f>
        <v>хлопковые</v>
      </c>
      <c r="Q141" s="59" t="str">
        <f>IF(P141&lt;&gt;"",IFERROR(VLOOKUP(P141,MaterialsTypes!F:G,2,0),IFERROR(VLOOKUP(N141,MaterialsTypes100,2,0),"")),IFERROR(VLOOKUP(N141,MaterialsTypes100,2,0),""))</f>
        <v/>
      </c>
      <c r="R141" s="43" t="str">
        <f>IF(A141&lt;&gt;"",_xlfn.XLOOKUP(A141,'1C'!A:A,'1C'!K:K,_xlfn.XLOOKUP(C141,'1C'!S:S,'1C'!K:K,"",0),0),"")</f>
        <v>Унисекс</v>
      </c>
      <c r="S141" s="58" t="str">
        <f>_xlfn.XLOOKUP(VALUE($A141),Invoice!$A:$A,Invoice!B:B,"",0)</f>
        <v/>
      </c>
      <c r="T141" s="58" t="str">
        <f>_xlfn.XLOOKUP(VALUE($A141),Invoice!$A:$A,Invoice!C:C,"",0)</f>
        <v/>
      </c>
      <c r="U141" s="58" t="str">
        <f>_xlfn.XLOOKUP(VALUE($A141),Invoice!$A:$A,Invoice!D:D,"",0)</f>
        <v/>
      </c>
      <c r="V141" s="58" t="str">
        <f>_xlfn.XLOOKUP(VALUE($A141),Invoice!$A:$A,Invoice!E:E,"",0)</f>
        <v/>
      </c>
      <c r="W141" s="58" t="str">
        <f>_xlfn.XLOOKUP(VALUE($A141),Invoice!$A:$A,Invoice!F:F,"",0)</f>
        <v/>
      </c>
      <c r="X141" s="58" t="str">
        <f>_xlfn.XLOOKUP(VALUE($A141),Invoice!$A:$A,Invoice!G:G,"",0)</f>
        <v/>
      </c>
      <c r="Y141" s="58" t="str">
        <f>_xlfn.XLOOKUP(VALUE($A141),Invoice!$A:$A,Invoice!H:H,"",0)</f>
        <v/>
      </c>
      <c r="Z141" s="58" t="str">
        <f>_xlfn.XLOOKUP(VALUE($A141),Invoice!$A:$A,Invoice!I:I,"",0)</f>
        <v/>
      </c>
      <c r="AA141" s="58" t="str">
        <f>_xlfn.XLOOKUP(VALUE($A141),Invoice!$A:$A,Invoice!J:J,"",0)</f>
        <v/>
      </c>
      <c r="AB141" s="58" t="str">
        <f>_xlfn.XLOOKUP(VALUE($A141),Invoice!$A:$A,Invoice!K:K,"",0)</f>
        <v/>
      </c>
      <c r="AC141" s="58" t="str">
        <f>_xlfn.XLOOKUP(VALUE($A141),Invoice!$A:$A,Invoice!L:L,"",0)</f>
        <v/>
      </c>
      <c r="AD141" s="58" t="str">
        <f>_xlfn.XLOOKUP(VALUE($A141),Invoice!$A:$A,Invoice!M:M,"",0)</f>
        <v/>
      </c>
      <c r="AE141" s="58" t="str">
        <f>_xlfn.XLOOKUP(VALUE($A141),Invoice!$A:$A,Invoice!N:N,"",0)</f>
        <v/>
      </c>
      <c r="AF141" s="58" t="str">
        <f>_xlfn.XLOOKUP(VALUE($A141),Invoice!$A:$A,Invoice!O:O,"",0)</f>
        <v/>
      </c>
      <c r="AQ141" s="59" t="str">
        <f t="shared" si="1"/>
        <v/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 t="str">
        <f t="shared" si="4"/>
        <v>Требуются кол-во и нетто</v>
      </c>
      <c r="AX141" s="43" t="str">
        <f t="shared" si="5"/>
        <v>Требуются кол-во и брутто</v>
      </c>
      <c r="AY141" s="156">
        <v>2128.328</v>
      </c>
      <c r="AZ141" s="151" t="str">
        <f t="shared" si="6"/>
        <v>Требуются кол-во и цена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tr">
        <f>IF(P142&lt;&gt;"",IFERROR(VLOOKUP(P142,MaterialsTypes!F:G,2,0),IFERROR(VLOOKUP(N142,MaterialsTypes100,2,0),"")),IFERROR(VLOOKUP(N142,MaterialsTypes100,2,0),""))</f>
        <v/>
      </c>
      <c r="R142" s="43" t="str">
        <f>IF(A142&lt;&gt;"",_xlfn.XLOOKUP(A142,'1C'!A:A,'1C'!K:K,_xlfn.XLOOKUP(C142,'1C'!S:S,'1C'!K:K,"",0),0),"")</f>
        <v>Унисекс</v>
      </c>
      <c r="S142" s="58" t="str">
        <f>_xlfn.XLOOKUP(VALUE($A142),Invoice!$A:$A,Invoice!B:B,"",0)</f>
        <v/>
      </c>
      <c r="T142" s="58" t="str">
        <f>_xlfn.XLOOKUP(VALUE($A142),Invoice!$A:$A,Invoice!C:C,"",0)</f>
        <v/>
      </c>
      <c r="U142" s="58" t="str">
        <f>_xlfn.XLOOKUP(VALUE($A142),Invoice!$A:$A,Invoice!D:D,"",0)</f>
        <v/>
      </c>
      <c r="V142" s="58" t="str">
        <f>_xlfn.XLOOKUP(VALUE($A142),Invoice!$A:$A,Invoice!E:E,"",0)</f>
        <v/>
      </c>
      <c r="W142" s="58" t="str">
        <f>_xlfn.XLOOKUP(VALUE($A142),Invoice!$A:$A,Invoice!F:F,"",0)</f>
        <v/>
      </c>
      <c r="X142" s="58" t="str">
        <f>_xlfn.XLOOKUP(VALUE($A142),Invoice!$A:$A,Invoice!G:G,"",0)</f>
        <v/>
      </c>
      <c r="Y142" s="58" t="str">
        <f>_xlfn.XLOOKUP(VALUE($A142),Invoice!$A:$A,Invoice!H:H,"",0)</f>
        <v/>
      </c>
      <c r="Z142" s="58" t="str">
        <f>_xlfn.XLOOKUP(VALUE($A142),Invoice!$A:$A,Invoice!I:I,"",0)</f>
        <v/>
      </c>
      <c r="AA142" s="58" t="str">
        <f>_xlfn.XLOOKUP(VALUE($A142),Invoice!$A:$A,Invoice!J:J,"",0)</f>
        <v/>
      </c>
      <c r="AB142" s="58" t="str">
        <f>_xlfn.XLOOKUP(VALUE($A142),Invoice!$A:$A,Invoice!K:K,"",0)</f>
        <v/>
      </c>
      <c r="AC142" s="58" t="str">
        <f>_xlfn.XLOOKUP(VALUE($A142),Invoice!$A:$A,Invoice!L:L,"",0)</f>
        <v/>
      </c>
      <c r="AD142" s="58" t="str">
        <f>_xlfn.XLOOKUP(VALUE($A142),Invoice!$A:$A,Invoice!M:M,"",0)</f>
        <v/>
      </c>
      <c r="AE142" s="58" t="str">
        <f>_xlfn.XLOOKUP(VALUE($A142),Invoice!$A:$A,Invoice!N:N,"",0)</f>
        <v/>
      </c>
      <c r="AF142" s="58" t="str">
        <f>_xlfn.XLOOKUP(VALUE($A142),Invoice!$A:$A,Invoice!O:O,"",0)</f>
        <v/>
      </c>
      <c r="AQ142" s="59" t="str">
        <f t="shared" si="1"/>
        <v/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 t="str">
        <f t="shared" si="4"/>
        <v>Требуются кол-во и нетто</v>
      </c>
      <c r="AX142" s="43" t="str">
        <f t="shared" si="5"/>
        <v>Требуются кол-во и брутто</v>
      </c>
      <c r="AY142" s="156">
        <v>1811.8479999999997</v>
      </c>
      <c r="AZ142" s="151" t="str">
        <f t="shared" si="6"/>
        <v>Требуются кол-во и цена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tr">
        <f>IF(P143&lt;&gt;"",IFERROR(VLOOKUP(P143,MaterialsTypes!F:G,2,0),IFERROR(VLOOKUP(N143,MaterialsTypes100,2,0),"")),IFERROR(VLOOKUP(N143,MaterialsTypes100,2,0),""))</f>
        <v/>
      </c>
      <c r="R143" s="43" t="str">
        <f>IF(A143&lt;&gt;"",_xlfn.XLOOKUP(A143,'1C'!A:A,'1C'!K:K,_xlfn.XLOOKUP(C143,'1C'!S:S,'1C'!K:K,"",0),0),"")</f>
        <v>Унисекс</v>
      </c>
      <c r="S143" s="58" t="str">
        <f>_xlfn.XLOOKUP(VALUE($A143),Invoice!$A:$A,Invoice!B:B,"",0)</f>
        <v/>
      </c>
      <c r="T143" s="58" t="str">
        <f>_xlfn.XLOOKUP(VALUE($A143),Invoice!$A:$A,Invoice!C:C,"",0)</f>
        <v/>
      </c>
      <c r="U143" s="58" t="str">
        <f>_xlfn.XLOOKUP(VALUE($A143),Invoice!$A:$A,Invoice!D:D,"",0)</f>
        <v/>
      </c>
      <c r="V143" s="58" t="str">
        <f>_xlfn.XLOOKUP(VALUE($A143),Invoice!$A:$A,Invoice!E:E,"",0)</f>
        <v/>
      </c>
      <c r="W143" s="58" t="str">
        <f>_xlfn.XLOOKUP(VALUE($A143),Invoice!$A:$A,Invoice!F:F,"",0)</f>
        <v/>
      </c>
      <c r="X143" s="58" t="str">
        <f>_xlfn.XLOOKUP(VALUE($A143),Invoice!$A:$A,Invoice!G:G,"",0)</f>
        <v/>
      </c>
      <c r="Y143" s="58" t="str">
        <f>_xlfn.XLOOKUP(VALUE($A143),Invoice!$A:$A,Invoice!H:H,"",0)</f>
        <v/>
      </c>
      <c r="Z143" s="58" t="str">
        <f>_xlfn.XLOOKUP(VALUE($A143),Invoice!$A:$A,Invoice!I:I,"",0)</f>
        <v/>
      </c>
      <c r="AA143" s="58" t="str">
        <f>_xlfn.XLOOKUP(VALUE($A143),Invoice!$A:$A,Invoice!J:J,"",0)</f>
        <v/>
      </c>
      <c r="AB143" s="58" t="str">
        <f>_xlfn.XLOOKUP(VALUE($A143),Invoice!$A:$A,Invoice!K:K,"",0)</f>
        <v/>
      </c>
      <c r="AC143" s="58" t="str">
        <f>_xlfn.XLOOKUP(VALUE($A143),Invoice!$A:$A,Invoice!L:L,"",0)</f>
        <v/>
      </c>
      <c r="AD143" s="58" t="str">
        <f>_xlfn.XLOOKUP(VALUE($A143),Invoice!$A:$A,Invoice!M:M,"",0)</f>
        <v/>
      </c>
      <c r="AE143" s="58" t="str">
        <f>_xlfn.XLOOKUP(VALUE($A143),Invoice!$A:$A,Invoice!N:N,"",0)</f>
        <v/>
      </c>
      <c r="AF143" s="58" t="str">
        <f>_xlfn.XLOOKUP(VALUE($A143),Invoice!$A:$A,Invoice!O:O,"",0)</f>
        <v/>
      </c>
      <c r="AQ143" s="59" t="str">
        <f t="shared" si="1"/>
        <v/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 t="str">
        <f t="shared" si="4"/>
        <v>Требуются кол-во и нетто</v>
      </c>
      <c r="AX143" s="43" t="str">
        <f t="shared" si="5"/>
        <v>Требуются кол-во и брутто</v>
      </c>
      <c r="AY143" s="156">
        <v>1811.8479999999997</v>
      </c>
      <c r="AZ143" s="151" t="str">
        <f t="shared" si="6"/>
        <v>Требуются кол-во и цена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761E8-D149-4C47-B4E8-0239A3309A07}">
  <dimension ref="A1:Q36"/>
  <sheetViews>
    <sheetView workbookViewId="0">
      <selection activeCell="F27" sqref="F27"/>
    </sheetView>
  </sheetViews>
  <sheetFormatPr defaultRowHeight="15"/>
  <cols>
    <col min="1" max="1" width="10" bestFit="1" customWidth="1"/>
    <col min="16" max="16" width="9.28515625" style="173" bestFit="1" customWidth="1"/>
    <col min="17" max="17" width="9.42578125" style="173" bestFit="1" customWidth="1"/>
  </cols>
  <sheetData>
    <row r="1" spans="1:17">
      <c r="A1" s="174" t="s">
        <v>6180</v>
      </c>
      <c r="B1" s="174" t="s">
        <v>6181</v>
      </c>
      <c r="C1" s="174"/>
      <c r="D1" s="174"/>
      <c r="E1" s="174">
        <v>55</v>
      </c>
      <c r="F1" s="174"/>
      <c r="G1" s="174">
        <v>57</v>
      </c>
      <c r="H1" s="174"/>
      <c r="I1" s="174">
        <v>59</v>
      </c>
      <c r="J1" s="174"/>
      <c r="K1" s="174">
        <v>61</v>
      </c>
      <c r="L1" s="174"/>
      <c r="M1" s="174">
        <v>63</v>
      </c>
      <c r="N1" s="174"/>
      <c r="O1" s="174"/>
      <c r="P1" s="175" t="s">
        <v>6182</v>
      </c>
      <c r="Q1" s="175" t="s">
        <v>6183</v>
      </c>
    </row>
    <row r="2" spans="1:17">
      <c r="A2" s="176">
        <v>213840271</v>
      </c>
      <c r="B2" s="176" t="s">
        <v>47</v>
      </c>
      <c r="C2" s="176"/>
      <c r="D2" s="176"/>
      <c r="E2" s="176" t="s">
        <v>47</v>
      </c>
      <c r="F2" s="176"/>
      <c r="G2" s="176" t="s">
        <v>47</v>
      </c>
      <c r="H2" s="176"/>
      <c r="I2" s="176">
        <v>2</v>
      </c>
      <c r="J2" s="176"/>
      <c r="K2" s="176">
        <v>1</v>
      </c>
      <c r="L2" s="176"/>
      <c r="M2" s="176" t="s">
        <v>47</v>
      </c>
      <c r="N2" s="176"/>
      <c r="O2" s="176"/>
      <c r="P2" s="177">
        <v>87.2</v>
      </c>
      <c r="Q2" s="177">
        <v>261.60000000000002</v>
      </c>
    </row>
    <row r="3" spans="1:17">
      <c r="A3" s="176">
        <v>24785057</v>
      </c>
      <c r="B3" s="176" t="s">
        <v>47</v>
      </c>
      <c r="C3" s="176"/>
      <c r="D3" s="176"/>
      <c r="E3" s="176">
        <v>2</v>
      </c>
      <c r="F3" s="176"/>
      <c r="G3" s="176">
        <v>3</v>
      </c>
      <c r="H3" s="176"/>
      <c r="I3" s="176">
        <v>4</v>
      </c>
      <c r="J3" s="176"/>
      <c r="K3" s="176">
        <v>5</v>
      </c>
      <c r="L3" s="176"/>
      <c r="M3" s="176">
        <v>5</v>
      </c>
      <c r="N3" s="176"/>
      <c r="O3" s="176"/>
      <c r="P3" s="177">
        <v>23.92</v>
      </c>
      <c r="Q3" s="177">
        <v>454.48</v>
      </c>
    </row>
    <row r="4" spans="1:17">
      <c r="A4" s="176">
        <v>775119082</v>
      </c>
      <c r="B4" s="176">
        <v>110</v>
      </c>
      <c r="C4" s="176"/>
      <c r="D4" s="176"/>
      <c r="E4" s="176" t="s">
        <v>47</v>
      </c>
      <c r="F4" s="176"/>
      <c r="G4" s="176" t="s">
        <v>47</v>
      </c>
      <c r="H4" s="176"/>
      <c r="I4" s="176" t="s">
        <v>47</v>
      </c>
      <c r="J4" s="176"/>
      <c r="K4" s="176" t="s">
        <v>47</v>
      </c>
      <c r="L4" s="176"/>
      <c r="M4" s="176" t="s">
        <v>47</v>
      </c>
      <c r="N4" s="176"/>
      <c r="O4" s="176"/>
      <c r="P4" s="177">
        <v>11.920000000000002</v>
      </c>
      <c r="Q4" s="177">
        <v>1311.2000000000003</v>
      </c>
    </row>
    <row r="5" spans="1:17">
      <c r="A5" s="176">
        <v>775119222</v>
      </c>
      <c r="B5" s="176">
        <v>50</v>
      </c>
      <c r="C5" s="176"/>
      <c r="D5" s="176"/>
      <c r="E5" s="176" t="s">
        <v>47</v>
      </c>
      <c r="F5" s="176"/>
      <c r="G5" s="176" t="s">
        <v>47</v>
      </c>
      <c r="H5" s="176"/>
      <c r="I5" s="176" t="s">
        <v>47</v>
      </c>
      <c r="J5" s="176"/>
      <c r="K5" s="176" t="s">
        <v>47</v>
      </c>
      <c r="L5" s="176"/>
      <c r="M5" s="176" t="s">
        <v>47</v>
      </c>
      <c r="N5" s="176"/>
      <c r="O5" s="176"/>
      <c r="P5" s="177">
        <v>11.920000000000002</v>
      </c>
      <c r="Q5" s="177">
        <v>596.00000000000011</v>
      </c>
    </row>
    <row r="6" spans="1:17">
      <c r="A6" s="176">
        <v>775119283</v>
      </c>
      <c r="B6" s="176">
        <v>75</v>
      </c>
      <c r="C6" s="176"/>
      <c r="D6" s="176"/>
      <c r="E6" s="176" t="s">
        <v>47</v>
      </c>
      <c r="F6" s="176"/>
      <c r="G6" s="176" t="s">
        <v>47</v>
      </c>
      <c r="H6" s="176"/>
      <c r="I6" s="176" t="s">
        <v>47</v>
      </c>
      <c r="J6" s="176"/>
      <c r="K6" s="176" t="s">
        <v>47</v>
      </c>
      <c r="L6" s="176"/>
      <c r="M6" s="176" t="s">
        <v>47</v>
      </c>
      <c r="N6" s="176"/>
      <c r="O6" s="176"/>
      <c r="P6" s="177">
        <v>11.920000000000002</v>
      </c>
      <c r="Q6" s="177">
        <v>894.00000000000011</v>
      </c>
    </row>
    <row r="7" spans="1:17">
      <c r="A7" s="176">
        <v>775119526</v>
      </c>
      <c r="B7" s="176">
        <v>140</v>
      </c>
      <c r="C7" s="176"/>
      <c r="D7" s="176"/>
      <c r="E7" s="176" t="s">
        <v>47</v>
      </c>
      <c r="F7" s="176"/>
      <c r="G7" s="176" t="s">
        <v>47</v>
      </c>
      <c r="H7" s="176"/>
      <c r="I7" s="176" t="s">
        <v>47</v>
      </c>
      <c r="J7" s="176"/>
      <c r="K7" s="176" t="s">
        <v>47</v>
      </c>
      <c r="L7" s="176"/>
      <c r="M7" s="176" t="s">
        <v>47</v>
      </c>
      <c r="N7" s="176"/>
      <c r="O7" s="176"/>
      <c r="P7" s="177">
        <v>11.920000000000002</v>
      </c>
      <c r="Q7" s="177">
        <v>1668.8000000000002</v>
      </c>
    </row>
    <row r="8" spans="1:17">
      <c r="A8" s="176">
        <v>775611527</v>
      </c>
      <c r="B8" s="176">
        <v>140</v>
      </c>
      <c r="C8" s="176"/>
      <c r="D8" s="176"/>
      <c r="E8" s="176" t="s">
        <v>47</v>
      </c>
      <c r="F8" s="176"/>
      <c r="G8" s="176" t="s">
        <v>47</v>
      </c>
      <c r="H8" s="176"/>
      <c r="I8" s="176" t="s">
        <v>47</v>
      </c>
      <c r="J8" s="176"/>
      <c r="K8" s="176" t="s">
        <v>47</v>
      </c>
      <c r="L8" s="176"/>
      <c r="M8" s="176" t="s">
        <v>47</v>
      </c>
      <c r="N8" s="176"/>
      <c r="O8" s="176"/>
      <c r="P8" s="177">
        <v>11.920000000000002</v>
      </c>
      <c r="Q8" s="177">
        <v>1668.8000000000002</v>
      </c>
    </row>
    <row r="9" spans="1:17">
      <c r="A9" s="176">
        <v>775110153</v>
      </c>
      <c r="B9" s="176">
        <v>100</v>
      </c>
      <c r="C9" s="176"/>
      <c r="D9" s="176"/>
      <c r="E9" s="176" t="s">
        <v>47</v>
      </c>
      <c r="F9" s="176"/>
      <c r="G9" s="176" t="s">
        <v>47</v>
      </c>
      <c r="H9" s="176"/>
      <c r="I9" s="176" t="s">
        <v>47</v>
      </c>
      <c r="J9" s="176"/>
      <c r="K9" s="176" t="s">
        <v>47</v>
      </c>
      <c r="L9" s="176"/>
      <c r="M9" s="176" t="s">
        <v>47</v>
      </c>
      <c r="N9" s="176"/>
      <c r="O9" s="176"/>
      <c r="P9" s="177">
        <v>11.920000000000002</v>
      </c>
      <c r="Q9" s="177">
        <v>1192.0000000000002</v>
      </c>
    </row>
    <row r="10" spans="1:17">
      <c r="A10" s="176">
        <v>775110317</v>
      </c>
      <c r="B10" s="176">
        <v>100</v>
      </c>
      <c r="C10" s="176"/>
      <c r="D10" s="176"/>
      <c r="E10" s="176" t="s">
        <v>47</v>
      </c>
      <c r="F10" s="176"/>
      <c r="G10" s="176" t="s">
        <v>47</v>
      </c>
      <c r="H10" s="176"/>
      <c r="I10" s="176" t="s">
        <v>47</v>
      </c>
      <c r="J10" s="176"/>
      <c r="K10" s="176" t="s">
        <v>47</v>
      </c>
      <c r="L10" s="176"/>
      <c r="M10" s="176" t="s">
        <v>47</v>
      </c>
      <c r="N10" s="176"/>
      <c r="O10" s="176"/>
      <c r="P10" s="177">
        <v>11.920000000000002</v>
      </c>
      <c r="Q10" s="177">
        <v>1192.0000000000002</v>
      </c>
    </row>
    <row r="11" spans="1:17">
      <c r="A11" s="176">
        <v>775110387</v>
      </c>
      <c r="B11" s="176">
        <v>100</v>
      </c>
      <c r="C11" s="176"/>
      <c r="D11" s="176"/>
      <c r="E11" s="176" t="s">
        <v>47</v>
      </c>
      <c r="F11" s="176"/>
      <c r="G11" s="176" t="s">
        <v>47</v>
      </c>
      <c r="H11" s="176"/>
      <c r="I11" s="176" t="s">
        <v>47</v>
      </c>
      <c r="J11" s="176"/>
      <c r="K11" s="176" t="s">
        <v>47</v>
      </c>
      <c r="L11" s="176"/>
      <c r="M11" s="176" t="s">
        <v>47</v>
      </c>
      <c r="N11" s="176"/>
      <c r="O11" s="176"/>
      <c r="P11" s="177">
        <v>11.920000000000002</v>
      </c>
      <c r="Q11" s="177">
        <v>1192.0000000000002</v>
      </c>
    </row>
    <row r="12" spans="1:17">
      <c r="A12" s="176">
        <v>245840271</v>
      </c>
      <c r="B12" s="176" t="s">
        <v>47</v>
      </c>
      <c r="C12" s="176"/>
      <c r="D12" s="176"/>
      <c r="E12" s="176" t="s">
        <v>47</v>
      </c>
      <c r="F12" s="176"/>
      <c r="G12" s="176">
        <v>1</v>
      </c>
      <c r="H12" s="176"/>
      <c r="I12" s="176">
        <v>1</v>
      </c>
      <c r="J12" s="176"/>
      <c r="K12" s="176" t="s">
        <v>47</v>
      </c>
      <c r="L12" s="176"/>
      <c r="M12" s="176" t="s">
        <v>47</v>
      </c>
      <c r="N12" s="176"/>
      <c r="O12" s="176"/>
      <c r="P12" s="177">
        <v>87.2</v>
      </c>
      <c r="Q12" s="177">
        <v>174.4</v>
      </c>
    </row>
    <row r="13" spans="1:17">
      <c r="A13" s="176">
        <v>775110327</v>
      </c>
      <c r="B13" s="176">
        <v>70</v>
      </c>
      <c r="C13" s="176"/>
      <c r="D13" s="176"/>
      <c r="E13" s="176" t="s">
        <v>47</v>
      </c>
      <c r="F13" s="176"/>
      <c r="G13" s="176" t="s">
        <v>47</v>
      </c>
      <c r="H13" s="176"/>
      <c r="I13" s="176" t="s">
        <v>47</v>
      </c>
      <c r="J13" s="176"/>
      <c r="K13" s="176" t="s">
        <v>47</v>
      </c>
      <c r="L13" s="176"/>
      <c r="M13" s="176" t="s">
        <v>47</v>
      </c>
      <c r="N13" s="176"/>
      <c r="O13" s="176"/>
      <c r="P13" s="177">
        <v>11.920000000000002</v>
      </c>
      <c r="Q13" s="177">
        <v>834.40000000000009</v>
      </c>
    </row>
    <row r="14" spans="1:17">
      <c r="A14" s="176">
        <v>775110728</v>
      </c>
      <c r="B14" s="176">
        <v>130</v>
      </c>
      <c r="C14" s="176"/>
      <c r="D14" s="176"/>
      <c r="E14" s="176" t="s">
        <v>47</v>
      </c>
      <c r="F14" s="176"/>
      <c r="G14" s="176" t="s">
        <v>47</v>
      </c>
      <c r="H14" s="176"/>
      <c r="I14" s="176" t="s">
        <v>47</v>
      </c>
      <c r="J14" s="176"/>
      <c r="K14" s="176" t="s">
        <v>47</v>
      </c>
      <c r="L14" s="176"/>
      <c r="M14" s="176" t="s">
        <v>47</v>
      </c>
      <c r="N14" s="176"/>
      <c r="O14" s="176"/>
      <c r="P14" s="177">
        <v>11.920000000000002</v>
      </c>
      <c r="Q14" s="177">
        <v>1549.6000000000001</v>
      </c>
    </row>
    <row r="15" spans="1:17">
      <c r="A15" s="176">
        <v>775115225</v>
      </c>
      <c r="B15" s="176">
        <v>130</v>
      </c>
      <c r="C15" s="176"/>
      <c r="D15" s="176"/>
      <c r="E15" s="176" t="s">
        <v>47</v>
      </c>
      <c r="F15" s="176"/>
      <c r="G15" s="176" t="s">
        <v>47</v>
      </c>
      <c r="H15" s="176"/>
      <c r="I15" s="176" t="s">
        <v>47</v>
      </c>
      <c r="J15" s="176"/>
      <c r="K15" s="176" t="s">
        <v>47</v>
      </c>
      <c r="L15" s="176"/>
      <c r="M15" s="176" t="s">
        <v>47</v>
      </c>
      <c r="N15" s="176"/>
      <c r="O15" s="176"/>
      <c r="P15" s="177">
        <v>11.920000000000002</v>
      </c>
      <c r="Q15" s="177">
        <v>1549.6000000000001</v>
      </c>
    </row>
    <row r="16" spans="1:17">
      <c r="A16" s="176">
        <v>775115429</v>
      </c>
      <c r="B16" s="176">
        <v>130</v>
      </c>
      <c r="C16" s="176"/>
      <c r="D16" s="176"/>
      <c r="E16" s="176" t="s">
        <v>47</v>
      </c>
      <c r="F16" s="176"/>
      <c r="G16" s="176" t="s">
        <v>47</v>
      </c>
      <c r="H16" s="176"/>
      <c r="I16" s="176" t="s">
        <v>47</v>
      </c>
      <c r="J16" s="176"/>
      <c r="K16" s="176" t="s">
        <v>47</v>
      </c>
      <c r="L16" s="176"/>
      <c r="M16" s="176" t="s">
        <v>47</v>
      </c>
      <c r="N16" s="176"/>
      <c r="O16" s="176"/>
      <c r="P16" s="177">
        <v>11.920000000000002</v>
      </c>
      <c r="Q16" s="177">
        <v>1549.6000000000001</v>
      </c>
    </row>
    <row r="17" spans="1:17">
      <c r="A17" s="176">
        <v>775115557</v>
      </c>
      <c r="B17" s="176">
        <v>140</v>
      </c>
      <c r="C17" s="176"/>
      <c r="D17" s="176"/>
      <c r="E17" s="176" t="s">
        <v>47</v>
      </c>
      <c r="F17" s="176"/>
      <c r="G17" s="176" t="s">
        <v>47</v>
      </c>
      <c r="H17" s="176"/>
      <c r="I17" s="176" t="s">
        <v>47</v>
      </c>
      <c r="J17" s="176"/>
      <c r="K17" s="176" t="s">
        <v>47</v>
      </c>
      <c r="L17" s="176"/>
      <c r="M17" s="176" t="s">
        <v>47</v>
      </c>
      <c r="N17" s="176"/>
      <c r="O17" s="176"/>
      <c r="P17" s="177">
        <v>11.920000000000002</v>
      </c>
      <c r="Q17" s="177">
        <v>1668.8000000000002</v>
      </c>
    </row>
    <row r="18" spans="1:17">
      <c r="A18" s="176">
        <v>77511715</v>
      </c>
      <c r="B18" s="176">
        <v>20</v>
      </c>
      <c r="C18" s="176"/>
      <c r="D18" s="176"/>
      <c r="E18" s="176" t="s">
        <v>47</v>
      </c>
      <c r="F18" s="176"/>
      <c r="G18" s="176" t="s">
        <v>47</v>
      </c>
      <c r="H18" s="176"/>
      <c r="I18" s="176" t="s">
        <v>47</v>
      </c>
      <c r="J18" s="176"/>
      <c r="K18" s="176" t="s">
        <v>47</v>
      </c>
      <c r="L18" s="176"/>
      <c r="M18" s="176" t="s">
        <v>47</v>
      </c>
      <c r="N18" s="176"/>
      <c r="O18" s="176"/>
      <c r="P18" s="177">
        <v>11.920000000000002</v>
      </c>
      <c r="Q18" s="177">
        <v>238.40000000000003</v>
      </c>
    </row>
    <row r="19" spans="1:17">
      <c r="A19" s="176">
        <v>77511717</v>
      </c>
      <c r="B19" s="176">
        <v>50</v>
      </c>
      <c r="C19" s="176"/>
      <c r="D19" s="176"/>
      <c r="E19" s="176" t="s">
        <v>47</v>
      </c>
      <c r="F19" s="176"/>
      <c r="G19" s="176" t="s">
        <v>47</v>
      </c>
      <c r="H19" s="176"/>
      <c r="I19" s="176" t="s">
        <v>47</v>
      </c>
      <c r="J19" s="176"/>
      <c r="K19" s="176" t="s">
        <v>47</v>
      </c>
      <c r="L19" s="176"/>
      <c r="M19" s="176" t="s">
        <v>47</v>
      </c>
      <c r="N19" s="176"/>
      <c r="O19" s="176"/>
      <c r="P19" s="177">
        <v>11.920000000000002</v>
      </c>
      <c r="Q19" s="177">
        <v>596.00000000000011</v>
      </c>
    </row>
    <row r="20" spans="1:17">
      <c r="A20" s="176">
        <v>77511718</v>
      </c>
      <c r="B20" s="176">
        <v>65</v>
      </c>
      <c r="C20" s="176"/>
      <c r="D20" s="176"/>
      <c r="E20" s="176" t="s">
        <v>47</v>
      </c>
      <c r="F20" s="176"/>
      <c r="G20" s="176" t="s">
        <v>47</v>
      </c>
      <c r="H20" s="176"/>
      <c r="I20" s="176" t="s">
        <v>47</v>
      </c>
      <c r="J20" s="176"/>
      <c r="K20" s="176" t="s">
        <v>47</v>
      </c>
      <c r="L20" s="176"/>
      <c r="M20" s="176" t="s">
        <v>47</v>
      </c>
      <c r="N20" s="176"/>
      <c r="O20" s="176"/>
      <c r="P20" s="177">
        <v>11.920000000000002</v>
      </c>
      <c r="Q20" s="177">
        <v>774.80000000000007</v>
      </c>
    </row>
    <row r="21" spans="1:17">
      <c r="A21" s="176">
        <v>775117665</v>
      </c>
      <c r="B21" s="176">
        <v>20</v>
      </c>
      <c r="C21" s="176"/>
      <c r="D21" s="176"/>
      <c r="E21" s="176" t="s">
        <v>47</v>
      </c>
      <c r="F21" s="176"/>
      <c r="G21" s="176" t="s">
        <v>47</v>
      </c>
      <c r="H21" s="176"/>
      <c r="I21" s="176" t="s">
        <v>47</v>
      </c>
      <c r="J21" s="176"/>
      <c r="K21" s="176" t="s">
        <v>47</v>
      </c>
      <c r="L21" s="176"/>
      <c r="M21" s="176" t="s">
        <v>47</v>
      </c>
      <c r="N21" s="176"/>
      <c r="O21" s="176"/>
      <c r="P21" s="177">
        <v>11.920000000000002</v>
      </c>
      <c r="Q21" s="177">
        <v>238.40000000000003</v>
      </c>
    </row>
    <row r="22" spans="1:17">
      <c r="A22" s="176">
        <v>21385047</v>
      </c>
      <c r="B22" s="176" t="s">
        <v>47</v>
      </c>
      <c r="C22" s="176"/>
      <c r="D22" s="176"/>
      <c r="E22" s="176">
        <v>1</v>
      </c>
      <c r="F22" s="176"/>
      <c r="G22" s="176">
        <v>3</v>
      </c>
      <c r="H22" s="176"/>
      <c r="I22" s="176">
        <v>4</v>
      </c>
      <c r="J22" s="176"/>
      <c r="K22" s="176">
        <v>1</v>
      </c>
      <c r="L22" s="176"/>
      <c r="M22" s="176" t="s">
        <v>47</v>
      </c>
      <c r="N22" s="176"/>
      <c r="O22" s="176"/>
      <c r="P22" s="177">
        <v>45.6</v>
      </c>
      <c r="Q22" s="177">
        <v>410.40000000000003</v>
      </c>
    </row>
    <row r="23" spans="1:17">
      <c r="A23" s="176">
        <v>775117884</v>
      </c>
      <c r="B23" s="176">
        <v>55</v>
      </c>
      <c r="C23" s="176"/>
      <c r="D23" s="176"/>
      <c r="E23" s="176" t="s">
        <v>47</v>
      </c>
      <c r="F23" s="176"/>
      <c r="G23" s="176" t="s">
        <v>47</v>
      </c>
      <c r="H23" s="176"/>
      <c r="I23" s="176" t="s">
        <v>47</v>
      </c>
      <c r="J23" s="176"/>
      <c r="K23" s="176" t="s">
        <v>47</v>
      </c>
      <c r="L23" s="176"/>
      <c r="M23" s="176" t="s">
        <v>47</v>
      </c>
      <c r="N23" s="176"/>
      <c r="O23" s="176"/>
      <c r="P23" s="177">
        <v>11.920000000000002</v>
      </c>
      <c r="Q23" s="177">
        <v>655.60000000000014</v>
      </c>
    </row>
    <row r="24" spans="1:17">
      <c r="A24" s="176">
        <v>775118522</v>
      </c>
      <c r="B24" s="176">
        <v>90</v>
      </c>
      <c r="C24" s="176"/>
      <c r="D24" s="176"/>
      <c r="E24" s="176" t="s">
        <v>47</v>
      </c>
      <c r="F24" s="176"/>
      <c r="G24" s="176" t="s">
        <v>47</v>
      </c>
      <c r="H24" s="176"/>
      <c r="I24" s="176" t="s">
        <v>47</v>
      </c>
      <c r="J24" s="176"/>
      <c r="K24" s="176" t="s">
        <v>47</v>
      </c>
      <c r="L24" s="176"/>
      <c r="M24" s="176" t="s">
        <v>47</v>
      </c>
      <c r="N24" s="176"/>
      <c r="O24" s="176"/>
      <c r="P24" s="177">
        <v>11.920000000000002</v>
      </c>
      <c r="Q24" s="177">
        <v>1072.8000000000002</v>
      </c>
    </row>
    <row r="25" spans="1:17">
      <c r="A25" s="176">
        <v>775118667</v>
      </c>
      <c r="B25" s="176">
        <v>130</v>
      </c>
      <c r="C25" s="176"/>
      <c r="D25" s="176"/>
      <c r="E25" s="176" t="s">
        <v>47</v>
      </c>
      <c r="F25" s="176"/>
      <c r="G25" s="176" t="s">
        <v>47</v>
      </c>
      <c r="H25" s="176"/>
      <c r="I25" s="176" t="s">
        <v>47</v>
      </c>
      <c r="J25" s="176"/>
      <c r="K25" s="176" t="s">
        <v>47</v>
      </c>
      <c r="L25" s="176"/>
      <c r="M25" s="176" t="s">
        <v>47</v>
      </c>
      <c r="N25" s="176"/>
      <c r="O25" s="176"/>
      <c r="P25" s="177">
        <v>11.920000000000002</v>
      </c>
      <c r="Q25" s="177">
        <v>1549.6000000000001</v>
      </c>
    </row>
    <row r="26" spans="1:17">
      <c r="A26" s="176">
        <v>775610568</v>
      </c>
      <c r="B26" s="176">
        <v>25</v>
      </c>
      <c r="C26" s="176"/>
      <c r="D26" s="176"/>
      <c r="E26" s="176" t="s">
        <v>47</v>
      </c>
      <c r="F26" s="176"/>
      <c r="G26" s="176" t="s">
        <v>47</v>
      </c>
      <c r="H26" s="176"/>
      <c r="I26" s="176" t="s">
        <v>47</v>
      </c>
      <c r="J26" s="176"/>
      <c r="K26" s="176" t="s">
        <v>47</v>
      </c>
      <c r="L26" s="176"/>
      <c r="M26" s="176" t="s">
        <v>47</v>
      </c>
      <c r="N26" s="176"/>
      <c r="O26" s="176"/>
      <c r="P26" s="177">
        <v>11.920000000000002</v>
      </c>
      <c r="Q26" s="177">
        <v>298.00000000000006</v>
      </c>
    </row>
    <row r="27" spans="1:17">
      <c r="A27" s="176">
        <v>77211103</v>
      </c>
      <c r="B27" s="176">
        <v>10</v>
      </c>
      <c r="C27" s="176"/>
      <c r="D27" s="176"/>
      <c r="E27" s="176" t="s">
        <v>47</v>
      </c>
      <c r="F27" s="176"/>
      <c r="G27" s="176" t="s">
        <v>47</v>
      </c>
      <c r="H27" s="176"/>
      <c r="I27" s="176" t="s">
        <v>47</v>
      </c>
      <c r="J27" s="176"/>
      <c r="K27" s="176" t="s">
        <v>47</v>
      </c>
      <c r="L27" s="176"/>
      <c r="M27" s="176" t="s">
        <v>47</v>
      </c>
      <c r="N27" s="176"/>
      <c r="O27" s="176"/>
      <c r="P27" s="177">
        <v>11.920000000000002</v>
      </c>
      <c r="Q27" s="177">
        <v>119.20000000000002</v>
      </c>
    </row>
    <row r="28" spans="1:17">
      <c r="A28" s="176">
        <v>66111052</v>
      </c>
      <c r="B28" s="176" t="s">
        <v>47</v>
      </c>
      <c r="C28" s="176"/>
      <c r="D28" s="176"/>
      <c r="E28" s="176" t="s">
        <v>47</v>
      </c>
      <c r="F28" s="176"/>
      <c r="G28" s="176" t="s">
        <v>47</v>
      </c>
      <c r="H28" s="176"/>
      <c r="I28" s="176" t="s">
        <v>47</v>
      </c>
      <c r="J28" s="176"/>
      <c r="K28" s="176">
        <v>1</v>
      </c>
      <c r="L28" s="176"/>
      <c r="M28" s="176" t="s">
        <v>47</v>
      </c>
      <c r="N28" s="176"/>
      <c r="O28" s="176"/>
      <c r="P28" s="177">
        <v>10.32</v>
      </c>
      <c r="Q28" s="177">
        <v>10.32</v>
      </c>
    </row>
    <row r="29" spans="1:17">
      <c r="A29" s="176">
        <v>661110523</v>
      </c>
      <c r="B29" s="176" t="s">
        <v>47</v>
      </c>
      <c r="C29" s="176"/>
      <c r="D29" s="176"/>
      <c r="E29" s="176" t="s">
        <v>47</v>
      </c>
      <c r="F29" s="176"/>
      <c r="G29" s="176">
        <v>2</v>
      </c>
      <c r="H29" s="176"/>
      <c r="I29" s="176" t="s">
        <v>47</v>
      </c>
      <c r="J29" s="176"/>
      <c r="K29" s="176" t="s">
        <v>47</v>
      </c>
      <c r="L29" s="176"/>
      <c r="M29" s="176" t="s">
        <v>47</v>
      </c>
      <c r="N29" s="176"/>
      <c r="O29" s="176"/>
      <c r="P29" s="177">
        <v>10.32</v>
      </c>
      <c r="Q29" s="177">
        <v>20.64</v>
      </c>
    </row>
    <row r="30" spans="1:17">
      <c r="A30" s="176">
        <v>74311011</v>
      </c>
      <c r="B30" s="176" t="s">
        <v>47</v>
      </c>
      <c r="C30" s="176"/>
      <c r="D30" s="176"/>
      <c r="E30" s="176">
        <v>1</v>
      </c>
      <c r="F30" s="176"/>
      <c r="G30" s="176" t="s">
        <v>47</v>
      </c>
      <c r="H30" s="176"/>
      <c r="I30" s="176" t="s">
        <v>47</v>
      </c>
      <c r="J30" s="176"/>
      <c r="K30" s="176" t="s">
        <v>47</v>
      </c>
      <c r="L30" s="176"/>
      <c r="M30" s="176" t="s">
        <v>47</v>
      </c>
      <c r="N30" s="176"/>
      <c r="O30" s="176"/>
      <c r="P30" s="177">
        <v>11.920000000000002</v>
      </c>
      <c r="Q30" s="177">
        <v>11.920000000000002</v>
      </c>
    </row>
    <row r="31" spans="1:17">
      <c r="A31" s="176">
        <v>212850371</v>
      </c>
      <c r="B31" s="176" t="s">
        <v>47</v>
      </c>
      <c r="C31" s="176"/>
      <c r="D31" s="176"/>
      <c r="E31" s="176" t="s">
        <v>47</v>
      </c>
      <c r="F31" s="176"/>
      <c r="G31" s="176">
        <v>1</v>
      </c>
      <c r="H31" s="176"/>
      <c r="I31" s="176">
        <v>4</v>
      </c>
      <c r="J31" s="176"/>
      <c r="K31" s="176">
        <v>3</v>
      </c>
      <c r="L31" s="176"/>
      <c r="M31" s="176" t="s">
        <v>47</v>
      </c>
      <c r="N31" s="176"/>
      <c r="O31" s="176"/>
      <c r="P31" s="177">
        <v>27.12</v>
      </c>
      <c r="Q31" s="177">
        <v>216.96</v>
      </c>
    </row>
    <row r="32" spans="1:17">
      <c r="A32" s="176">
        <v>123855177</v>
      </c>
      <c r="B32" s="176" t="s">
        <v>47</v>
      </c>
      <c r="C32" s="176"/>
      <c r="D32" s="176"/>
      <c r="E32" s="176" t="s">
        <v>47</v>
      </c>
      <c r="F32" s="176"/>
      <c r="G32" s="176">
        <v>2</v>
      </c>
      <c r="H32" s="176"/>
      <c r="I32" s="176" t="s">
        <v>47</v>
      </c>
      <c r="J32" s="176"/>
      <c r="K32" s="176" t="s">
        <v>47</v>
      </c>
      <c r="L32" s="176"/>
      <c r="M32" s="176" t="s">
        <v>47</v>
      </c>
      <c r="N32" s="176"/>
      <c r="O32" s="176"/>
      <c r="P32" s="177">
        <v>18.32</v>
      </c>
      <c r="Q32" s="177">
        <v>36.64</v>
      </c>
    </row>
    <row r="33" spans="1:17">
      <c r="A33" s="176">
        <v>169850977</v>
      </c>
      <c r="B33" s="176" t="s">
        <v>47</v>
      </c>
      <c r="C33" s="176"/>
      <c r="D33" s="176"/>
      <c r="E33" s="176">
        <v>2</v>
      </c>
      <c r="F33" s="176"/>
      <c r="G33" s="176">
        <v>5</v>
      </c>
      <c r="H33" s="176"/>
      <c r="I33" s="176">
        <v>7</v>
      </c>
      <c r="J33" s="176"/>
      <c r="K33" s="176">
        <v>5</v>
      </c>
      <c r="L33" s="176"/>
      <c r="M33" s="176">
        <v>2</v>
      </c>
      <c r="N33" s="176"/>
      <c r="O33" s="176"/>
      <c r="P33" s="177">
        <v>18.32</v>
      </c>
      <c r="Q33" s="177">
        <v>384.72</v>
      </c>
    </row>
    <row r="34" spans="1:17">
      <c r="A34" s="176">
        <v>169850967</v>
      </c>
      <c r="B34" s="176" t="s">
        <v>47</v>
      </c>
      <c r="C34" s="176"/>
      <c r="D34" s="176"/>
      <c r="E34" s="176">
        <v>2</v>
      </c>
      <c r="F34" s="176"/>
      <c r="G34" s="176">
        <v>5</v>
      </c>
      <c r="H34" s="176"/>
      <c r="I34" s="176">
        <v>7</v>
      </c>
      <c r="J34" s="176"/>
      <c r="K34" s="176">
        <v>5</v>
      </c>
      <c r="L34" s="176"/>
      <c r="M34" s="176">
        <v>2</v>
      </c>
      <c r="N34" s="176"/>
      <c r="O34" s="176"/>
      <c r="P34" s="177">
        <v>18.32</v>
      </c>
      <c r="Q34" s="177">
        <v>384.72</v>
      </c>
    </row>
    <row r="35" spans="1:17">
      <c r="A35" s="176">
        <v>293851067</v>
      </c>
      <c r="B35" s="176" t="s">
        <v>47</v>
      </c>
      <c r="C35" s="176"/>
      <c r="D35" s="176"/>
      <c r="E35" s="176">
        <v>1</v>
      </c>
      <c r="F35" s="176"/>
      <c r="G35" s="176">
        <v>4</v>
      </c>
      <c r="H35" s="176"/>
      <c r="I35" s="176">
        <v>6</v>
      </c>
      <c r="J35" s="176"/>
      <c r="K35" s="176">
        <v>4</v>
      </c>
      <c r="L35" s="176"/>
      <c r="M35" s="176">
        <v>1</v>
      </c>
      <c r="N35" s="176"/>
      <c r="O35" s="176"/>
      <c r="P35" s="177">
        <v>30.32</v>
      </c>
      <c r="Q35" s="177">
        <v>485.12</v>
      </c>
    </row>
    <row r="36" spans="1:17">
      <c r="A36" s="176">
        <v>29285017</v>
      </c>
      <c r="B36" s="176">
        <v>6</v>
      </c>
      <c r="C36" s="176"/>
      <c r="D36" s="176"/>
      <c r="E36" s="176" t="s">
        <v>47</v>
      </c>
      <c r="F36" s="176"/>
      <c r="G36" s="176" t="s">
        <v>47</v>
      </c>
      <c r="H36" s="176"/>
      <c r="I36" s="176" t="s">
        <v>47</v>
      </c>
      <c r="J36" s="176"/>
      <c r="K36" s="176" t="s">
        <v>47</v>
      </c>
      <c r="L36" s="176"/>
      <c r="M36" s="176" t="s">
        <v>47</v>
      </c>
      <c r="N36" s="176"/>
      <c r="O36" s="176"/>
      <c r="P36" s="177">
        <v>23.92</v>
      </c>
      <c r="Q36" s="177">
        <v>143.52000000000001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6095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6096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6097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6098</v>
      </c>
      <c r="G3398" s="106" t="s">
        <v>6139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6099</v>
      </c>
      <c r="G3399" s="106" t="s">
        <v>6140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6100</v>
      </c>
      <c r="G3400" s="106" t="s">
        <v>6141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6101</v>
      </c>
      <c r="G3401" s="106" t="s">
        <v>6142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6102</v>
      </c>
      <c r="G3402" s="106" t="s">
        <v>6143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6103</v>
      </c>
      <c r="G3403" s="106" t="s">
        <v>6144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6104</v>
      </c>
      <c r="G3404" s="106" t="s">
        <v>6145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6105</v>
      </c>
      <c r="G3405" s="106" t="s">
        <v>6146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6106</v>
      </c>
      <c r="G3406" s="106" t="s">
        <v>6147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6107</v>
      </c>
      <c r="G3407" s="106" t="s">
        <v>6148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6108</v>
      </c>
      <c r="G3408" s="106" t="s">
        <v>6149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6109</v>
      </c>
      <c r="G3409" s="106" t="s">
        <v>6150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6110</v>
      </c>
      <c r="G3410" s="106" t="s">
        <v>6151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6111</v>
      </c>
      <c r="G3411" s="106" t="s">
        <v>6152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6112</v>
      </c>
      <c r="G3412" s="106" t="s">
        <v>6153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6113</v>
      </c>
      <c r="G3413" s="106" t="s">
        <v>6154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6114</v>
      </c>
      <c r="G3414" s="106" t="s">
        <v>6155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6115</v>
      </c>
      <c r="G3415" s="106" t="s">
        <v>6156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6116</v>
      </c>
      <c r="G3416" s="106" t="s">
        <v>6157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6117</v>
      </c>
      <c r="G3417" s="106" t="s">
        <v>6158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6118</v>
      </c>
      <c r="G3418" s="106" t="s">
        <v>6159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6119</v>
      </c>
      <c r="G3419" s="106" t="s">
        <v>6160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6120</v>
      </c>
      <c r="G3420" s="106" t="s">
        <v>6161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6121</v>
      </c>
      <c r="G3421" s="106" t="s">
        <v>6162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6122</v>
      </c>
      <c r="G3422" s="106" t="s">
        <v>6163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6123</v>
      </c>
      <c r="G3423" s="106" t="s">
        <v>6164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6124</v>
      </c>
      <c r="G3424" s="106" t="s">
        <v>6165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6125</v>
      </c>
      <c r="G3425" s="106" t="s">
        <v>6166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6126</v>
      </c>
      <c r="G3426" s="106" t="s">
        <v>6167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6127</v>
      </c>
      <c r="G3427" s="106" t="s">
        <v>6168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6128</v>
      </c>
      <c r="G3428" s="106" t="s">
        <v>6169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6129</v>
      </c>
      <c r="G3429" s="106" t="s">
        <v>6170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6130</v>
      </c>
      <c r="G3430" s="106" t="s">
        <v>6171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6131</v>
      </c>
      <c r="G3431" s="106" t="s">
        <v>6172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6132</v>
      </c>
      <c r="G3432" s="106" t="s">
        <v>6173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6133</v>
      </c>
      <c r="G3433" s="106" t="s">
        <v>6174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6134</v>
      </c>
      <c r="G3434" s="106" t="s">
        <v>6175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6135</v>
      </c>
      <c r="G3435" s="106" t="s">
        <v>6176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6136</v>
      </c>
      <c r="G3436" s="106" t="s">
        <v>6177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6137</v>
      </c>
      <c r="G3437" s="106" t="s">
        <v>6178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6138</v>
      </c>
      <c r="G3438" s="106" t="s">
        <v>6179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65</vt:i4>
      </vt:variant>
    </vt:vector>
  </HeadingPairs>
  <TitlesOfParts>
    <vt:vector size="74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2022-02-16T12:20:01Z</dcterms:modified>
</cp:coreProperties>
</file>